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stonehavenassociates.sharepoint.com/sites/Dropbox-PolicyandResearchTeam/Shared Documents/Polling/Client Tables/WorldSkills/"/>
    </mc:Choice>
  </mc:AlternateContent>
  <xr:revisionPtr revIDLastSave="0" documentId="8_{D79A875F-7FBC-482F-A6FD-8BCA33EEAA42}" xr6:coauthVersionLast="47" xr6:coauthVersionMax="47" xr10:uidLastSave="{00000000-0000-0000-0000-000000000000}"/>
  <bookViews>
    <workbookView xWindow="0" yWindow="640" windowWidth="29400" windowHeight="18480" firstSheet="84" activeTab="84"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24" l="1"/>
  <c r="D26" i="2"/>
  <c r="B18" i="117"/>
  <c r="D59" i="2"/>
  <c r="D60" i="2"/>
  <c r="B18" i="55"/>
  <c r="D23" i="2"/>
  <c r="B18" i="127"/>
  <c r="B18" i="126"/>
  <c r="B18" i="125"/>
  <c r="B18" i="124"/>
  <c r="B21" i="123"/>
  <c r="B22" i="122"/>
  <c r="B18" i="121"/>
  <c r="B18" i="120"/>
  <c r="B18" i="119"/>
  <c r="B18" i="118"/>
  <c r="B18" i="116"/>
  <c r="B18" i="115"/>
  <c r="B18" i="114"/>
  <c r="B18" i="113"/>
  <c r="B18" i="112"/>
  <c r="B18" i="111"/>
  <c r="B18" i="110"/>
  <c r="B18" i="109"/>
  <c r="B18" i="108"/>
  <c r="B18" i="107"/>
  <c r="B18" i="106"/>
  <c r="B28" i="105"/>
  <c r="B27" i="104"/>
  <c r="B18" i="103"/>
  <c r="B16" i="102"/>
  <c r="B23" i="101"/>
  <c r="B19" i="100"/>
  <c r="B19" i="99"/>
  <c r="B19" i="98"/>
  <c r="B19" i="97"/>
  <c r="B19" i="96"/>
  <c r="B19" i="95"/>
  <c r="B19" i="94"/>
  <c r="B19" i="93"/>
  <c r="B19" i="92"/>
  <c r="B19" i="91"/>
  <c r="B19" i="90"/>
  <c r="B19" i="89"/>
  <c r="B19" i="88"/>
  <c r="B19" i="87"/>
  <c r="B19" i="86"/>
  <c r="B19" i="85"/>
  <c r="B18" i="84"/>
  <c r="B18" i="83"/>
  <c r="B18" i="82"/>
  <c r="B18" i="81"/>
  <c r="B18" i="80"/>
  <c r="B18" i="79"/>
  <c r="B18" i="78"/>
  <c r="B18" i="77"/>
  <c r="B19" i="76"/>
  <c r="B19" i="75"/>
  <c r="B19" i="74"/>
  <c r="B19" i="73"/>
  <c r="B19" i="72"/>
  <c r="B19" i="71"/>
  <c r="B19" i="70"/>
  <c r="B19" i="69"/>
  <c r="B19" i="68"/>
  <c r="B19" i="67"/>
  <c r="B19" i="66"/>
  <c r="B19" i="65"/>
  <c r="B19" i="64"/>
  <c r="B19" i="63"/>
  <c r="B22" i="61"/>
  <c r="B18" i="60"/>
  <c r="B18" i="59"/>
  <c r="B18" i="58"/>
  <c r="B18" i="57"/>
  <c r="B18" i="56"/>
  <c r="B18" i="54"/>
  <c r="B26" i="53"/>
  <c r="B18" i="52"/>
  <c r="B16" i="51"/>
  <c r="B23" i="50"/>
  <c r="B28" i="49"/>
  <c r="B28" i="48"/>
  <c r="B28" i="47"/>
  <c r="B19" i="46"/>
  <c r="B19" i="45"/>
  <c r="B19" i="44"/>
  <c r="B18" i="43"/>
  <c r="B18" i="42"/>
  <c r="B18" i="41"/>
  <c r="B18" i="40"/>
  <c r="B18" i="39"/>
  <c r="B18" i="38"/>
  <c r="B18" i="37"/>
  <c r="B18" i="36"/>
  <c r="B18" i="35"/>
  <c r="B18" i="34"/>
  <c r="B18" i="33"/>
  <c r="B18" i="32"/>
  <c r="B18" i="31"/>
  <c r="B26" i="30"/>
  <c r="B23" i="29"/>
  <c r="B27" i="28"/>
  <c r="B18" i="27"/>
  <c r="B18" i="26"/>
  <c r="B18" i="25"/>
  <c r="B18" i="23"/>
  <c r="B20" i="22"/>
  <c r="B24" i="21"/>
  <c r="B21" i="20"/>
  <c r="B22" i="19"/>
  <c r="B19" i="18"/>
  <c r="B19" i="17"/>
  <c r="B19" i="16"/>
  <c r="B19" i="15"/>
  <c r="B22" i="14"/>
  <c r="B15" i="13"/>
  <c r="B15" i="12"/>
  <c r="B15" i="11"/>
  <c r="B15" i="10"/>
  <c r="B15" i="9"/>
  <c r="B15" i="8"/>
  <c r="B15" i="7"/>
  <c r="B15" i="6"/>
  <c r="B22" i="5"/>
  <c r="B22" i="4"/>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E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E25" i="2"/>
  <c r="D25" i="2"/>
  <c r="E24" i="2"/>
  <c r="D24" i="2"/>
  <c r="E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<sst xmlns="http://schemas.openxmlformats.org/spreadsheetml/2006/main" count="11154" uniqueCount="484">
  <si>
    <t>Public First for WorldSkills UK</t>
  </si>
  <si>
    <t>Fieldwork:</t>
  </si>
  <si>
    <t>30 Apr 2026 - 29 May 2026</t>
  </si>
  <si>
    <t>Interview Method:</t>
  </si>
  <si>
    <t>Online Survey</t>
  </si>
  <si>
    <t>Population represented:</t>
  </si>
  <si>
    <t xml:space="preserve">2k Employers </t>
  </si>
  <si>
    <t>Sample size:</t>
  </si>
  <si>
    <t>Methodology:</t>
  </si>
  <si>
    <t>Weighted by business sector and size</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</si>
  <si>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</si>
  <si>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</si>
  <si>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</si>
  <si>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</si>
  <si>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</si>
  <si>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</si>
  <si>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</si>
  <si>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BASE: Respondents who answered "Apprenticeship" = "Yes"</t>
  </si>
  <si>
    <t>BASE: 1,440 respondents (61% of total)</t>
  </si>
  <si>
    <t>BASE: Respondents who answered "Which of the following best describes your hiring over the past year?" = "Decreased significantly"</t>
  </si>
  <si>
    <t>Full Results</t>
  </si>
  <si>
    <t>Industry type</t>
  </si>
  <si>
    <t>Revenue</t>
  </si>
  <si>
    <t>Business Size</t>
  </si>
  <si>
    <t>Apprenticeship Levy</t>
  </si>
  <si>
    <t>Region</t>
  </si>
  <si>
    <t>Country</t>
  </si>
  <si>
    <t>Skills Priority England</t>
  </si>
  <si>
    <t>Sector</t>
  </si>
  <si>
    <t>Total</t>
  </si>
  <si>
    <t>Private business or company</t>
  </si>
  <si>
    <t>A public sector body (e.g. central or local government, NHS, state school)</t>
  </si>
  <si>
    <t>A charity or third sector organisation (e.g. social enterprise, community interest company)</t>
  </si>
  <si>
    <t>£40,000 and under</t>
  </si>
  <si>
    <t>£40,001 - £85,000</t>
  </si>
  <si>
    <t>£85,001 - £250,000</t>
  </si>
  <si>
    <t>£250,001 - £500,000</t>
  </si>
  <si>
    <t>£500,001 - £1 million</t>
  </si>
  <si>
    <t>£1 million - £2 million</t>
  </si>
  <si>
    <t>£2 million - £3 million</t>
  </si>
  <si>
    <t>£3 million - £5 million</t>
  </si>
  <si>
    <t>£5 million - £10 million</t>
  </si>
  <si>
    <t>£10 million - £20 million</t>
  </si>
  <si>
    <t>£20 million - £50 million</t>
  </si>
  <si>
    <t>Over £50 million</t>
  </si>
  <si>
    <t>1-4</t>
  </si>
  <si>
    <t>5-9</t>
  </si>
  <si>
    <t>10-24</t>
  </si>
  <si>
    <t>25-49</t>
  </si>
  <si>
    <t>50-99</t>
  </si>
  <si>
    <t>100-249</t>
  </si>
  <si>
    <t>250-499</t>
  </si>
  <si>
    <t>500-999</t>
  </si>
  <si>
    <t>1000-5000</t>
  </si>
  <si>
    <t>More than 5000</t>
  </si>
  <si>
    <t>Don’t know</t>
  </si>
  <si>
    <t>Paying</t>
  </si>
  <si>
    <t>Not Paying</t>
  </si>
  <si>
    <t>London</t>
  </si>
  <si>
    <t>Yorkshire and the Humber</t>
  </si>
  <si>
    <t>North East</t>
  </si>
  <si>
    <t>North West</t>
  </si>
  <si>
    <t>South East</t>
  </si>
  <si>
    <t>South West</t>
  </si>
  <si>
    <t>West Midlands</t>
  </si>
  <si>
    <t>East Midlands</t>
  </si>
  <si>
    <t>East of England</t>
  </si>
  <si>
    <t>Northern Ireland</t>
  </si>
  <si>
    <t>Scotland</t>
  </si>
  <si>
    <t>Wales</t>
  </si>
  <si>
    <t>Outside of the UK</t>
  </si>
  <si>
    <t>England</t>
  </si>
  <si>
    <t>Advanced Manufacturing</t>
  </si>
  <si>
    <t>Clean Energy</t>
  </si>
  <si>
    <t>Construction</t>
  </si>
  <si>
    <t>Creative Industries</t>
  </si>
  <si>
    <t>Defence</t>
  </si>
  <si>
    <t>Digital &amp; Technologies</t>
  </si>
  <si>
    <t>Financial Services</t>
  </si>
  <si>
    <t>Health and Social Care</t>
  </si>
  <si>
    <t>Hospitality and Lifestyle</t>
  </si>
  <si>
    <t>Life Sciences</t>
  </si>
  <si>
    <t>Professional &amp; Business Services</t>
  </si>
  <si>
    <t>None of the above</t>
  </si>
  <si>
    <t>Human health &amp; social work services</t>
  </si>
  <si>
    <t>Professional, scientific &amp; technical activities</t>
  </si>
  <si>
    <t>Education</t>
  </si>
  <si>
    <t>Manufacturing</t>
  </si>
  <si>
    <t>Information &amp; communication</t>
  </si>
  <si>
    <t>Public administration &amp; defence; social security</t>
  </si>
  <si>
    <t>Wholesale &amp; retail trade including repair of motor vehicles</t>
  </si>
  <si>
    <t>Financial &amp; Insurance activities</t>
  </si>
  <si>
    <t>Other</t>
  </si>
  <si>
    <t>Unweighted</t>
  </si>
  <si>
    <t>Weighted</t>
  </si>
  <si>
    <t>How many people have you hired in the last 12 months?</t>
  </si>
  <si>
    <t>0  </t>
  </si>
  <si>
    <t>Less than 5</t>
  </si>
  <si>
    <t>5-10</t>
  </si>
  <si>
    <t>10-15</t>
  </si>
  <si>
    <t>15-20</t>
  </si>
  <si>
    <t>20-30</t>
  </si>
  <si>
    <t>30-40</t>
  </si>
  <si>
    <t>40-50</t>
  </si>
  <si>
    <t>More than 50</t>
  </si>
  <si>
    <t>How many people aged 16-24 have you hired in the last 12 months?</t>
  </si>
  <si>
    <t>21-30</t>
  </si>
  <si>
    <t>31-40</t>
  </si>
  <si>
    <t>41-50</t>
  </si>
  <si>
    <t>In the last 12 months, have you offered any of the following to young people?: Work experience</t>
  </si>
  <si>
    <t>Yes</t>
  </si>
  <si>
    <t>No</t>
  </si>
  <si>
    <t>In the last 12 months, have you offered any of the following to young people?: Internships</t>
  </si>
  <si>
    <t>In the last 12 months, have you offered any of the following to young people?: Apprenticeship</t>
  </si>
  <si>
    <t>In the last 12 months, have you offered any of the following to young people?: T-Level industry placement</t>
  </si>
  <si>
    <t>In the last 12 months, have you offered any of the following to young people?: Year in industry placement</t>
  </si>
  <si>
    <t>In the last 12 months, have you offered any of the following to young people?: Graduate scheme</t>
  </si>
  <si>
    <t>In the last 12 months, have you offered any of the following to young people?: Entry-level roles</t>
  </si>
  <si>
    <t>How many apprenticeships do you offer?</t>
  </si>
  <si>
    <t>11-15</t>
  </si>
  <si>
    <t>16-20</t>
  </si>
  <si>
    <t>21-29</t>
  </si>
  <si>
    <t>30-39</t>
  </si>
  <si>
    <t>40-49</t>
  </si>
  <si>
    <t>50+</t>
  </si>
  <si>
    <t>Which of the following best describes your hiring over the past year?</t>
  </si>
  <si>
    <t>Increased significantly </t>
  </si>
  <si>
    <t>Increased slightly</t>
  </si>
  <si>
    <t>Not changed</t>
  </si>
  <si>
    <t>Decreased slightly</t>
  </si>
  <si>
    <t>Decreased significantly</t>
  </si>
  <si>
    <t>Don’t know</t>
  </si>
  <si>
    <t>Which of the following best describes your hiring of young people, aged between 16 and 24, over the past year?</t>
  </si>
  <si>
    <t>Increased significantly</t>
  </si>
  <si>
    <t>Increased slightly</t>
  </si>
  <si>
    <t>Which of the following best describes how you expect your hiring of young people, aged between 16 and 24, to change over the next year, if at all?</t>
  </si>
  <si>
    <t>To increase significantly</t>
  </si>
  <si>
    <t>To increase slightly</t>
  </si>
  <si>
    <t>To not change</t>
  </si>
  <si>
    <t>To decrease slightly</t>
  </si>
  <si>
    <t>To decrease significantly</t>
  </si>
  <si>
    <t>What kind of roles do you tend to hire more for?</t>
  </si>
  <si>
    <t>Almost exclusively mid-career or senior level </t>
  </si>
  <si>
    <t>Mostly mid-career or senior level, with a few entry level roles</t>
  </si>
  <si>
    <t>An even split between mid-career or senior level and entry level roles</t>
  </si>
  <si>
    <t>Mostly entry level with a few mid-career or senior level roles</t>
  </si>
  <si>
    <t>Almost exclusively entry level</t>
  </si>
  <si>
    <t>You said you have increased your hiring over the last year? Which of the following best explains why that is? Please select all that apply</t>
  </si>
  <si>
    <t>We need to hire people to meet a growing demand for our existing services/products</t>
  </si>
  <si>
    <t>We secured the budget to expand hiring</t>
  </si>
  <si>
    <t>We needed to hire to reduce current employee workload</t>
  </si>
  <si>
    <t>We needed to hire to fill vacancies created from internal promotions</t>
  </si>
  <si>
    <t>We needed to hire to launch a new product/service</t>
  </si>
  <si>
    <t>We needed people with skills we did not have in our existing workforce (not including ability to use AI)</t>
  </si>
  <si>
    <t>We have had a high number of employees leave recently</t>
  </si>
  <si>
    <t>We are expanding our business into a new region/market</t>
  </si>
  <si>
    <t>You said you have decreased your hiring over the last year? Which of the following best explains why that is? Please select all that apply</t>
  </si>
  <si>
    <t>AI-based automation has reduced the need for hiring</t>
  </si>
  <si>
    <t>We’ve had a decline in demand for our services/products</t>
  </si>
  <si>
    <t>Our revenue has decreased</t>
  </si>
  <si>
    <t>We have not had any employees leave recently</t>
  </si>
  <si>
    <t>Our hiring budget has been allocated elsewhere</t>
  </si>
  <si>
    <t>We are not focusing on company growth at the moment</t>
  </si>
  <si>
    <t>Other – please specify</t>
  </si>
  <si>
    <t>What are the biggest challenges faced by your business today? Please select three</t>
  </si>
  <si>
    <t>Rising costs</t>
  </si>
  <si>
    <t>Uncertainty about the future of the economy</t>
  </si>
  <si>
    <t>Lack of required skills in our workforce</t>
  </si>
  <si>
    <t>Employee retention</t>
  </si>
  <si>
    <t>Keeping up with digital innovation, such as AI</t>
  </si>
  <si>
    <t>Increased demand of goods and/or services which is difficult to meet</t>
  </si>
  <si>
    <t>Decreased demand of goods and/or services</t>
  </si>
  <si>
    <t>Supply chain issues causing difficulties with production and/or services</t>
  </si>
  <si>
    <t>Competition from other businesses</t>
  </si>
  <si>
    <t>Regulatory compliance</t>
  </si>
  <si>
    <t>Which of the following do you feel will be the most important for improving the financial success of your business over the next few years? Please select three</t>
  </si>
  <si>
    <t>Improving the skills of our current workforce</t>
  </si>
  <si>
    <t>Improving employee retention</t>
  </si>
  <si>
    <t>Improving customer satisfaction</t>
  </si>
  <si>
    <t>Adapting to AI</t>
  </si>
  <si>
    <t>Finding new clients/customers</t>
  </si>
  <si>
    <t>Reducing operating costs</t>
  </si>
  <si>
    <t>Increasing demand for our product/clients/services</t>
  </si>
  <si>
    <t>Which of the following comes closest to your view? Please consider “young people” to refer to people aged between 16 and 24 Please consider employability skills to refer to transferable skills such as teamwork, communication, problem solving and critical thinking: Young people today are unprepared for the world of work | Young people today are equipped to thrive in the world of work</t>
  </si>
  <si>
    <t>-2</t>
  </si>
  <si>
    <t>-1</t>
  </si>
  <si>
    <t>0</t>
  </si>
  <si>
    <t>1</t>
  </si>
  <si>
    <t>2</t>
  </si>
  <si>
    <t>Which of the following comes closest to your view? Please consider “young people” to refer to people aged between 16 and 24 Please consider employability skills to refer to transferable skills such as teamwork, communication, problem solving and critical thinking: Young people today have many opportunities to develop their employability skills as part of their education and training | Young people today have few opportunities to develop their employability skills as part of their education and training</t>
  </si>
  <si>
    <t>Which of the following comes closest to your view? Please consider “young people” to refer to people aged between 16 and 24 Please consider employability skills to refer to transferable skills such as teamwork, communication, problem solving and critical thinking: It is easier for young people today to get a job than previous generations | It is harder for young people today to get a job than previous generations</t>
  </si>
  <si>
    <t>Which of the following comes closest to your view? Please consider “young people” to refer to people aged between 16 and 24 Please consider employability skills to refer to transferable skills such as teamwork, communication, problem solving and critical thinking: We are able to hire young people with the relevant skills for our company | We are not able to hire young people with the relevant skills for our company</t>
  </si>
  <si>
    <t>Which of the following are the greatest barriers to young people gaining employment today? Please consider “young people” to refer to people aged between 16 and 24. Please select all that apply</t>
  </si>
  <si>
    <t>Lack of prior work experience</t>
  </si>
  <si>
    <t>They lack the right mindset (e.g. a willingness to learn and ability to take feedback)</t>
  </si>
  <si>
    <t>They do not have the right employability skills (transferable skills such as teamwork, communication, problem-solving and critical thinking)</t>
  </si>
  <si>
    <t>Young people are not interested in the jobs available</t>
  </si>
  <si>
    <t>They do not have the right technical skills (specialised skills required to complete certain tasks that often require training or extensive learning to complete)</t>
  </si>
  <si>
    <t>Competitiveness of the job market</t>
  </si>
  <si>
    <t>Limited opportunities to network</t>
  </si>
  <si>
    <t>There are fewer entry-level jobs available</t>
  </si>
  <si>
    <t>Increases to employer national insurance contributions</t>
  </si>
  <si>
    <t>Increases to the national minimum wage</t>
  </si>
  <si>
    <t>Limited access to good careers guidance</t>
  </si>
  <si>
    <t>Financial barriers (unpaid internships, transport to interviews etc)</t>
  </si>
  <si>
    <t>Which of the following are the biggest barriers for you to hire younger employees aged between 16-24, if any? Please select three</t>
  </si>
  <si>
    <t>They  lack relevant technical skills</t>
  </si>
  <si>
    <t>They  lack relevant employability skills</t>
  </si>
  <si>
    <t>They lack focus</t>
  </si>
  <si>
    <t>They lack professionalism</t>
  </si>
  <si>
    <t>They require more training</t>
  </si>
  <si>
    <t>They leave after a few years or less</t>
  </si>
  <si>
    <t>Young people are not interested in working in my industry</t>
  </si>
  <si>
    <t>Which of the following would give you more confidence to hire an employee aged between 16-24, if any? Please select three</t>
  </si>
  <si>
    <t>If they have relevant work experience</t>
  </si>
  <si>
    <t>If they have taken part in a technical or employability skills-based competition</t>
  </si>
  <si>
    <t>If they completed an academic university degree</t>
  </si>
  <si>
    <t>If they have performed well in a vocational qualification (e.g. Apprenticeship, NVQ, T-Level)</t>
  </si>
  <si>
    <t>If they have completed a vocational qualification (e.g. Apprenticeship, NVQ, T-Level)</t>
  </si>
  <si>
    <t>If they have taken part in extra-curricular activities (e.g. volunteering, sports)</t>
  </si>
  <si>
    <t>If they communicated well during their interview</t>
  </si>
  <si>
    <t>If they demonstrated creativity during their application</t>
  </si>
  <si>
    <t>If they can demonstrate the right mindset (e.g. a willingness to learn and ability to take feedback)</t>
  </si>
  <si>
    <t>If they had a certificate or endorsement specifically demonstrating employability skills (e.g. micro-credentials or a digital badge which indicate skills or competencies earned in different learning environments)</t>
  </si>
  <si>
    <t>If they had proven themselves in a technical or vocational skill (e.g. through a reference/endorsement, high-performance in a vocational qualification)</t>
  </si>
  <si>
    <t>When making hiring decisions for young people, how important or unimportant is it that they demonstrate each of the following?: Performing well academically in school</t>
  </si>
  <si>
    <t>Very important</t>
  </si>
  <si>
    <t>Somewhat important</t>
  </si>
  <si>
    <t>Not very important</t>
  </si>
  <si>
    <t>Not at all important</t>
  </si>
  <si>
    <t>When making hiring decisions for young people, how important or unimportant is it that they demonstrate each of the following?: Relevant work experience</t>
  </si>
  <si>
    <t>When making hiring decisions for young people, how important or unimportant is it that they demonstrate each of the following?: Taking part in a technical or employability skills-based competition</t>
  </si>
  <si>
    <t>When making hiring decisions for young people, how important or unimportant is it that they demonstrate each of the following?: Completing an academic university degree</t>
  </si>
  <si>
    <t>When making hiring decisions for young people, how important or unimportant is it that they demonstrate each of the following?: Receiving a first-class degree from a university</t>
  </si>
  <si>
    <t>When making hiring decisions for young people, how important or unimportant is it that they demonstrate each of the following?: Completing a vocational qualification (e.g. Apprenticeship, NVQ, T-Level)</t>
  </si>
  <si>
    <t>When making hiring decisions for young people, how important or unimportant is it that they demonstrate each of the following?: Taking part in extra-curricular activities (e.g. volunteering, sports)</t>
  </si>
  <si>
    <t>When making hiring decisions for young people, how important or unimportant is it that they demonstrate each of the following?: Communicating well during their interview</t>
  </si>
  <si>
    <t>When making hiring decisions for young people, how important or unimportant is it that they demonstrate each of the following?: Demonstrating creativity during their application</t>
  </si>
  <si>
    <t>When making hiring decisions for young people, how important or unimportant is it that they demonstrate each of the following?: Demonstrating the right mindset (e.g. a willingness to learn and ability to take feedback)</t>
  </si>
  <si>
    <t>When making hiring decisions for young people, how important or unimportant is it that they demonstrate each of the following?: Having a certificate or endorsement specifically demonstrating employability skills</t>
  </si>
  <si>
    <t>When making hiring decisions for young people, how important or unimportant is it that they demonstrate each of the following?: Proving themselves in a technical or vocational skill (e.g. through a reference/endorsement, high-performance in a vocational qualification)</t>
  </si>
  <si>
    <t>Thinking about when you are looking to hire a young person for an entry level position, which of the following comes closest to your experience?: Relevant technical skills (e.g. coding, using software, using trade-specific machinery) for my business</t>
  </si>
  <si>
    <t>Almost every application demonstrates this</t>
  </si>
  <si>
    <t>Most applications demonstrate this</t>
  </si>
  <si>
    <t>About half of applications demonstrate this</t>
  </si>
  <si>
    <t>Only a few applications demonstrate this</t>
  </si>
  <si>
    <t>Almost none of the applications demonstrate this</t>
  </si>
  <si>
    <t>Don’t Know</t>
  </si>
  <si>
    <t>Thinking about when you are looking to hire a young person for an entry level position, which of the following comes closest to your experience?: Relevant employability skills (e.g. teamwork and problem-solving) for business</t>
  </si>
  <si>
    <t>Which of the following employability skills are the most commonly found amongst young people you consider hiring? Please select three</t>
  </si>
  <si>
    <t>Strong focus</t>
  </si>
  <si>
    <t>Resilience</t>
  </si>
  <si>
    <t>Organisation</t>
  </si>
  <si>
    <t>Attention to quality and detail</t>
  </si>
  <si>
    <t>Accurate self-evaluation</t>
  </si>
  <si>
    <t>Teamwork</t>
  </si>
  <si>
    <t>Leadership</t>
  </si>
  <si>
    <t>Public speaking</t>
  </si>
  <si>
    <t>Written communication (e.g. emails and reports)</t>
  </si>
  <si>
    <t>Verbal communication (e.g. talking in meetings)</t>
  </si>
  <si>
    <t>Adaptability</t>
  </si>
  <si>
    <t>Professionalism</t>
  </si>
  <si>
    <t>Being goal-oriented</t>
  </si>
  <si>
    <t>None of the above – young people don’t have any of these skills</t>
  </si>
  <si>
    <t>Which of the following skills do you find it hardest to find amongst young people you consider hiring? Please select three</t>
  </si>
  <si>
    <t>Attention to quality and detail</t>
  </si>
  <si>
    <t>None of the above  - young people have all the skills they need</t>
  </si>
  <si>
    <t>Which of the following skills are the most important to you when hiring young people? Please select three</t>
  </si>
  <si>
    <t>Other (please specify)</t>
  </si>
  <si>
    <t>Which of the following, if any, makes it hardest to hire young people (16-24) in your view? Please select three</t>
  </si>
  <si>
    <t>The time required to train young people</t>
  </si>
  <si>
    <t>They lack the necessary confidence</t>
  </si>
  <si>
    <t>Lack of employability skills (transferable skills such as communication and teamwork which contribute to success in any job)</t>
  </si>
  <si>
    <t>Lack of technical skills (Specialised practical skills such as data analysis, which are required to perform specific tasks or jobs effectively)</t>
  </si>
  <si>
    <t>Lack of work experience</t>
  </si>
  <si>
    <t>Insufficient qualifications</t>
  </si>
  <si>
    <t>Concerns about retention</t>
  </si>
  <si>
    <t>Poor attitude</t>
  </si>
  <si>
    <t>Which of the following comes closest to your view?</t>
  </si>
  <si>
    <t>I would prefer hiring a young person with strong employability skills, even if they lacked the necessary technical skills to do the role</t>
  </si>
  <si>
    <t>I would prefer hiring a young person with strong technical skills, even if they lacked the necessary employability skills to do the role</t>
  </si>
  <si>
    <t>Which of the following comes closest to your view?: It is easier to teach a new hire relevant employability skills | It is easier to teach a new hire relevant technical skills</t>
  </si>
  <si>
    <t>Which of the following reasons explain why employability skills are important for success in the workplace, if any? Please select all that apply</t>
  </si>
  <si>
    <t>They contribute to better productivity</t>
  </si>
  <si>
    <t>They contribute to a good workplace culture</t>
  </si>
  <si>
    <t>They improve overall job performance</t>
  </si>
  <si>
    <t>They improve people’s ability to learn technical skills</t>
  </si>
  <si>
    <t>They lead to more proactive employees</t>
  </si>
  <si>
    <t>They lead to employees who work faster</t>
  </si>
  <si>
    <t>They lead to employees who produce higher quality work</t>
  </si>
  <si>
    <t>They improve employee’s abilities to adapt to new challenges</t>
  </si>
  <si>
    <t>They mean that a business doesn’t have to spend time helping someone develop good employability skills</t>
  </si>
  <si>
    <t>They mean that a business doesn’t have to spend money helping someone develop good technical skills</t>
  </si>
  <si>
    <t>They improve customer/client satisfaction</t>
  </si>
  <si>
    <t>How likely, if at all, do you think it is that being able to hire young people with the relevant employability skills for your workplace will lead to the following changes: Increased revenue</t>
  </si>
  <si>
    <t>It would definitely have this impact</t>
  </si>
  <si>
    <t>It would probably have this impact</t>
  </si>
  <si>
    <t>It would probably not have this impact</t>
  </si>
  <si>
    <t>It would definitely not have this impact</t>
  </si>
  <si>
    <t>How likely, if at all, do you think it is that being able to hire young people with the relevant employability skills for your workplace will lead to the following changes: Increased ability to take on new clients or more work</t>
  </si>
  <si>
    <t>How likely, if at all, do you think it is that being able to hire young people with the relevant employability skills for your workplace will lead to the following changes: Expansion into new markets/services/products</t>
  </si>
  <si>
    <t>How likely, if at all, do you think it is that being able to hire young people with the relevant employability skills for your workplace will lead to the following changes: Reduced time spent on training staff</t>
  </si>
  <si>
    <t>How likely, if at all, do you think it is that being able to hire young people with the relevant employability skills for your workplace will lead to the following changes: Reduced money spent training staff</t>
  </si>
  <si>
    <t>How likely, if at all, do you think it is that being able to hire young people with the relevant employability skills for your workplace will lead to the following changes: Better staff retention</t>
  </si>
  <si>
    <t>Which of the following reasons explain why technical skills are important for success in the workplace, if any? Please select all that apply</t>
  </si>
  <si>
    <t>They lead to employees who can work faster</t>
  </si>
  <si>
    <t>They contribute to better productivity</t>
  </si>
  <si>
    <t>They improve employees’ ability to adapt to new challenges</t>
  </si>
  <si>
    <t>They mean that a business doesn't have to spend time helping someone develop relevant technical skills</t>
  </si>
  <si>
    <t>They mean that a business doesn’t have to spend money helping someone develop relevant technical skills</t>
  </si>
  <si>
    <t>To what extent do you think the following are going to become more or less important in your workplace over the next three years?: Emotional and behavioural regulation</t>
  </si>
  <si>
    <t>Much more important </t>
  </si>
  <si>
    <t>A bit more important</t>
  </si>
  <si>
    <t>No change</t>
  </si>
  <si>
    <t>A bit less important</t>
  </si>
  <si>
    <t>Much less important</t>
  </si>
  <si>
    <t>To what extent do you think the following are going to become more or less important in your workplace over the next three years?: Strong focus</t>
  </si>
  <si>
    <t>To what extent do you think the following are going to become more or less important in your workplace over the next three years?: Resilience</t>
  </si>
  <si>
    <t>To what extent do you think the following are going to become more or less important in your workplace over the next three years?: Organisation</t>
  </si>
  <si>
    <t>To what extent do you think the following are going to become more or less important in your workplace over the next three years?: Attention to quality and detail</t>
  </si>
  <si>
    <t>To what extent do you think the following are going to become more or less important in your workplace over the next three years?: Accurate self-evaluation</t>
  </si>
  <si>
    <t>To what extent do you think the following are going to become more or less important in your workplace over the next three years?: Teamwork</t>
  </si>
  <si>
    <t>To what extent do you think the following are going to become more or less important in your workplace over the next three years?: Leadership</t>
  </si>
  <si>
    <t>To what extent do you think the following are going to become more or less important in your workplace over the next three years?: Public speaking</t>
  </si>
  <si>
    <t>To what extent do you think the following are going to become more or less important in your workplace over the next three years?: Written communication (e.g. emails and reports)</t>
  </si>
  <si>
    <t>To what extent do you think the following are going to become more or less important in your workplace over the next three years?: Verbal communication (e.g. talking in meetings)</t>
  </si>
  <si>
    <t>To what extent do you think the following are going to become more or less important in your workplace over the next three years?: Adaptability</t>
  </si>
  <si>
    <t>To what extent do you think the following are going to become more or less important in your workplace over the next three years?: Professionalism</t>
  </si>
  <si>
    <t>To what extent do you think the following are going to become more or less important in your workplace over the next three years?: Being goal-oriented</t>
  </si>
  <si>
    <t>How much responsibility, if any, do you think the following people/organisations have to ensure that young people have the right skills for the workplace?: The young person themselves</t>
  </si>
  <si>
    <t>A lot of responsibility  </t>
  </si>
  <si>
    <t>Some responsibility</t>
  </si>
  <si>
    <t>Not much responsibility</t>
  </si>
  <si>
    <t>No responsibility</t>
  </si>
  <si>
    <t>How much responsibility, if any, do you think the following people/organisations have to ensure that young people have the right skills for the workplace?: The Government</t>
  </si>
  <si>
    <t>How much responsibility, if any, do you think the following people/organisations have to ensure that young people have the right skills for the workplace?: School</t>
  </si>
  <si>
    <t>How much responsibility, if any, do you think the following people/organisations have to ensure that young people have the right skills for the workplace?: College/Training Provider</t>
  </si>
  <si>
    <t>How much responsibility, if any, do you think the following people/organisations have to ensure that young people have the right skills for the workplace?: Universities</t>
  </si>
  <si>
    <t>How much responsibility, if any, do you think the following people/organisations have to ensure that young people have the right skills for the workplace?: Their parents/guardians</t>
  </si>
  <si>
    <t>How much responsibility, if any, do you think the following people/organisations have to ensure that young people have the right skills for the workplace?: Companies they are hired by</t>
  </si>
  <si>
    <t>To what extent has access to AI technology in your business changed the skills you prioritise when looking for new employees, if at all?</t>
  </si>
  <si>
    <t>Significantly changed </t>
  </si>
  <si>
    <t>Moderately changed</t>
  </si>
  <si>
    <t>Slightly changed</t>
  </si>
  <si>
    <t>Not changed at all</t>
  </si>
  <si>
    <t>We don’t use or plan to use AI technologies</t>
  </si>
  <si>
    <t>Looking at the following skills, to what extent do you think they have become more or less important when looking to hire employees who are expected to work with the technology?: Emotional and behavioural regulation</t>
  </si>
  <si>
    <t>Looking at the following skills, to what extent do you think they have become more or less important when looking to hire employees who are expected to work with the technology?: Strong focus</t>
  </si>
  <si>
    <t>Looking at the following skills, to what extent do you think they have become more or less important when looking to hire employees who are expected to work with the technology?: Resilience</t>
  </si>
  <si>
    <t>Looking at the following skills, to what extent do you think they have become more or less important when looking to hire employees who are expected to work with the technology?: Organisation</t>
  </si>
  <si>
    <t>Looking at the following skills, to what extent do you think they have become more or less important when looking to hire employees who are expected to work with the technology?: Attention to quality and detail</t>
  </si>
  <si>
    <t>Looking at the following skills, to what extent do you think they have become more or less important when looking to hire employees who are expected to work with the technology?: Accurate self-evaluation</t>
  </si>
  <si>
    <t>Looking at the following skills, to what extent do you think they have become more or less important when looking to hire employees who are expected to work with the technology?: Teamwork</t>
  </si>
  <si>
    <t>Looking at the following skills, to what extent do you think they have become more or less important when looking to hire employees who are expected to work with the technology?: Leadership</t>
  </si>
  <si>
    <t>Looking at the following skills, to what extent do you think they have become more or less important when looking to hire employees who are expected to work with the technology?: Public speaking</t>
  </si>
  <si>
    <t>Looking at the following skills, to what extent do you think they have become more or less important when looking to hire employees who are expected to work with the technology?: Written communication (e.g. emails and reports)</t>
  </si>
  <si>
    <t>Looking at the following skills, to what extent do you think they have become more or less important when looking to hire employees who are expected to work with the technology?: Verbal communication (e.g. talking in meetings)</t>
  </si>
  <si>
    <t>Looking at the following skills, to what extent do you think they have become more or less important when looking to hire employees who are expected to work with the technology?: Adaptability</t>
  </si>
  <si>
    <t>Looking at the following skills, to what extent do you think they have become more or less important when looking to hire employees who are expected to work with the technology?: Professionalism</t>
  </si>
  <si>
    <t>Looking at the following skills, to what extent do you think they have become more or less important when looking to hire employees who are expected to work with the technology?: Being goal-oriented</t>
  </si>
  <si>
    <t>You said that AI has impacted, or will impact, the skills you prioritise when looking for new employees. Which of the following reasons explain why this is the case? Select all that apply</t>
  </si>
  <si>
    <t>AI makes interpersonal skills such as empathy and relationship-building more important</t>
  </si>
  <si>
    <t>AI makes skills such as critical thinking and nuanced judgement more important</t>
  </si>
  <si>
    <t>We want employees who already understand how to use and adapt AI tools</t>
  </si>
  <si>
    <t>We want employees who can quickly learn how to use and adapt AI tools</t>
  </si>
  <si>
    <t>We want employees with skills which AI can’t easily replicate</t>
  </si>
  <si>
    <t>We want employees who can review AI outputs</t>
  </si>
  <si>
    <t>AI has changed the tasks that people previously needed to perform in their job role</t>
  </si>
  <si>
    <t>AI can perform quality checks making attention to detail less important</t>
  </si>
  <si>
    <t>In the age of AI it is more important for young people seeking employment to have skills which help them use AI tools</t>
  </si>
  <si>
    <t>In the age of AI it is more important for young people seeking employment to have skills which AI cannot easily replace (e.g. creativity, interpersonal skills, hands-on skills)</t>
  </si>
  <si>
    <t>Which of the following comes closest to your view?: The education young people receive in school gives them the necessary employability skills to thrive in the workplace | The education young people receive in school does not give them the necessary employability skills to thrive in the workplace</t>
  </si>
  <si>
    <t>Which of the following changes, if any, do you think would be most effective in helping young people develop employability skills for success at work? Please select three</t>
  </si>
  <si>
    <t>More emphasis on the practical application of academic knowledge</t>
  </si>
  <si>
    <t>Giving pupils more opportunities to do better work experience</t>
  </si>
  <si>
    <t>Giving pupils more opportunities to access extra-curricular experiences (sports, skills competitions, volunteering etc)</t>
  </si>
  <si>
    <t>Less of an emphasis on academic success</t>
  </si>
  <si>
    <t>Making it easier for employers to offer work experience</t>
  </si>
  <si>
    <t>Incentivising employers to offer work experience</t>
  </si>
  <si>
    <t>Increasing the uptake of vocational qualifications/training</t>
  </si>
  <si>
    <t>Increasing the quality of vocational qualifications/training</t>
  </si>
  <si>
    <t>Which of the following do you think are barriers to young people developing employability and technical skills? Please select all that apply</t>
  </si>
  <si>
    <t>Lack of good careers advice and guidance</t>
  </si>
  <si>
    <t>Not enough work experience or placements available</t>
  </si>
  <si>
    <t>A lack of work opportunities in their local area</t>
  </si>
  <si>
    <t>The current school curriculum does not focus on skills development enough</t>
  </si>
  <si>
    <t>Financial barriers (cost of transport, training, unpaid work experience)</t>
  </si>
  <si>
    <t>Not enough collaboration between schools and employers</t>
  </si>
  <si>
    <t>Young people not interested in jobs available</t>
  </si>
  <si>
    <t>Not enough focus on vocational pathways</t>
  </si>
  <si>
    <t>The education system is too focused on qualifications</t>
  </si>
  <si>
    <t>Not enough collaboration between education providers and employers</t>
  </si>
  <si>
    <t>How important do you think the following are to help young people develop the necessary employability skills for the workplace?: Doing a vocational qualification (BTEC, T-Level, NVQ, Apprenticeship)</t>
  </si>
  <si>
    <t>How important do you think the following are to help young people develop the necessary employability skills for the workplace?: Doing an academic qualification (e.g. A-Levels)</t>
  </si>
  <si>
    <t>How important do you think the following are to help young people develop the necessary employability skills for the workplace?: Taking part in extra-curricular activities (volunteering, sports, competitions etc)</t>
  </si>
  <si>
    <t>How important do you think the following are to help young people develop the necessary employability skills for the workplace?: Getting work experience</t>
  </si>
  <si>
    <t>How important do you think the following are to help young people develop the necessary employability skills for the workplace?: Taking part in a competition to develop employability skills</t>
  </si>
  <si>
    <t>How important do you think the following are to help young people develop the necessary employability skills for the workplace?: Completing personal projects (e.g. learning how to code or how to use tools like excel)</t>
  </si>
  <si>
    <t>How important do you think the following are to help young people develop the necessary employability skills for the workplace?: Doing a University degree</t>
  </si>
  <si>
    <t>How important do you think the following are to help young people develop the necessary employability skills for the workplace?: Doing an academic qualification (A-Levels)</t>
  </si>
  <si>
    <t>Aside from more funding, which of the following would help your business offer more work experience/placement opportunities to young people, in the next three years? Select all that apply</t>
  </si>
  <si>
    <t>Advice and help finding existing financial support</t>
  </si>
  <si>
    <t>Support with training young people</t>
  </si>
  <si>
    <t>Clearer information about schemes to support young people (apprenticeships, T-Levels etc)</t>
  </si>
  <si>
    <t>More focus on skills in education to ensure young people are ready for work</t>
  </si>
  <si>
    <t>It being made easier for businesses to offer these opportunities to young people</t>
  </si>
  <si>
    <t>More support connecting with young people through schools, colleges and universities</t>
  </si>
  <si>
    <t>Which of the following changes would most convince you to employ young people? Please select one of the following options</t>
  </si>
  <si>
    <t>Young people having stronger employability skills</t>
  </si>
  <si>
    <t>Young people having stronger technical skills</t>
  </si>
  <si>
    <t>Young people having more relevant work experience</t>
  </si>
  <si>
    <t>Easier ways to find suitable young candidates</t>
  </si>
  <si>
    <t>More access to external training or support programmes</t>
  </si>
  <si>
    <t>More access to guidance and support on how to recruit young people</t>
  </si>
  <si>
    <t>Reduced costs associated with training a new employee</t>
  </si>
  <si>
    <t>Which of the following comes closest to your view? Skills competitions give young people the opportunity to compete individually or in teams, developing their talent in a particular vocational skill, using tasks derived from real-life industry-based scenarios: I would like to see more applications from young people that have taken part in a skills competition | I would not like to see more applications from young people that have taken part in a skills competition</t>
  </si>
  <si>
    <t>Which of the following comes closest to your view? Skills competitions give young people the opportunity to compete individually or in teams, developing their talent in a particular vocational skill, using tasks derived from real-life industry-based scenarios: I believe skills competitions are important for developing skills for work | I do not believe skills competitions are important for developing skills for work</t>
  </si>
  <si>
    <t>Which of the following comes closest to your view? Skills competitions give young people the opportunity to compete individually or in teams, developing their talent in a particular vocational skill, using tasks derived from real-life industry-based scenarios: I would encourage young employees in my organisation to take part in skills competitions to develop their skills | I would not encourage young employees in my organisation to take part in skills competitions to develop their skills</t>
  </si>
  <si>
    <t>Fieldwork: 30 Apr 2026 - 29 May 2026</t>
  </si>
  <si>
    <t>Grid Summary: In the last 12 months, have you offered any of the following to young people?</t>
  </si>
  <si>
    <t>T-Level industry placement</t>
  </si>
  <si>
    <t>Year in industry placement</t>
  </si>
  <si>
    <t>Graduate scheme</t>
  </si>
  <si>
    <t>Entry-level roles</t>
  </si>
  <si>
    <t>Work experience</t>
  </si>
  <si>
    <t>Internships</t>
  </si>
  <si>
    <t>Apprenticeship</t>
  </si>
  <si>
    <t>Grid Summary: Which of the following comes closest to your view? Please consider “young people” to refer to people aged between 16 and 24 Please consider employability skills to refer to transferable skills such as teamwork, communication, problem solving and critical thinking</t>
  </si>
  <si>
    <t>Young people today are unprepared for the world of work | Young people today are equipped to thrive in the world of work</t>
  </si>
  <si>
    <t>Young people today have many opportunities to develop their employability skills as part of their education and training | Young people today have few opportunities to develop their employability skills as part of their education and training</t>
  </si>
  <si>
    <t>It is easier for young people today to get a job than previous generations | It is harder for young people today to get a job than previous generations</t>
  </si>
  <si>
    <t>We are able to hire young people with the relevant skills for our company | We are not able to hire young people with the relevant skills for our company</t>
  </si>
  <si>
    <t>Grid Summary: When making hiring decisions for young people, how important or unimportant is it that they demonstrate each of the following?</t>
  </si>
  <si>
    <t>Performing well academically in school</t>
  </si>
  <si>
    <t>Relevant work experience</t>
  </si>
  <si>
    <t>Taking part in a technical or employability skills-based competition</t>
  </si>
  <si>
    <t>Completing an academic university degree</t>
  </si>
  <si>
    <t>Receiving a first-class degree from a university</t>
  </si>
  <si>
    <t>Completing a vocational qualification (e.g. Apprenticeship, NVQ, T-Level)</t>
  </si>
  <si>
    <t>Taking part in extra-curricular activities (e.g. volunteering, sports)</t>
  </si>
  <si>
    <t>Communicating well during their interview</t>
  </si>
  <si>
    <t>Demonstrating creativity during their application</t>
  </si>
  <si>
    <t>Demonstrating the right mindset (e.g. a willingness to learn and ability to take feedback)</t>
  </si>
  <si>
    <t>Having a certificate or endorsement specifically demonstrating employability skills</t>
  </si>
  <si>
    <t>Proving themselves in a technical or vocational skill (e.g. through a reference/endorsement, high-performance in a vocational qualification)</t>
  </si>
  <si>
    <t>Grid Summary: Thinking about when you are looking to hire a young person for an entry level position, which of the following comes closest to your experience?</t>
  </si>
  <si>
    <t>Relevant technical skills (e.g. coding, using software, using trade-specific machinery) for my business</t>
  </si>
  <si>
    <t>Relevant employability skills (e.g. teamwork and problem-solving) for business</t>
  </si>
  <si>
    <t>Grid Summary: How likely, if at all, do you think it is that being able to hire young people with the relevant employability skills for your workplace will lead to the following changes</t>
  </si>
  <si>
    <t>Increased revenue</t>
  </si>
  <si>
    <t>Increased ability to take on new clients or more work</t>
  </si>
  <si>
    <t>Expansion into new markets/services/products</t>
  </si>
  <si>
    <t>Reduced time spent on training staff</t>
  </si>
  <si>
    <t>Reduced money spent training staff</t>
  </si>
  <si>
    <t>Better staff retention</t>
  </si>
  <si>
    <t>Grid Summary: To what extent do you think the following are going to become more or less important in your workplace over the next three years?</t>
  </si>
  <si>
    <t>Emotional and behavioural regulation</t>
  </si>
  <si>
    <t>Grid Summary: How much responsibility, if any, do you think the following people/organisations have to ensure that young people have the right skills for the workplace?</t>
  </si>
  <si>
    <t>The young person themselves</t>
  </si>
  <si>
    <t>The Government</t>
  </si>
  <si>
    <t>School</t>
  </si>
  <si>
    <t>College/Training Provider</t>
  </si>
  <si>
    <t>Universities</t>
  </si>
  <si>
    <t>Their parents/guardians</t>
  </si>
  <si>
    <t>Companies they are hired by</t>
  </si>
  <si>
    <t>Grid Summary: Looking at the following skills, to what extent do you think they have become more or less important when looking to hire employees who are expected to work with the technology?</t>
  </si>
  <si>
    <t>Improving awareness of vocational qualifications/training</t>
  </si>
  <si>
    <t>Improving collaboration with local businesses</t>
  </si>
  <si>
    <t>Improving careers guidance services</t>
  </si>
  <si>
    <t>Too much focus on academic pathways</t>
  </si>
  <si>
    <t>The current school system is too focused on exam performance</t>
  </si>
  <si>
    <t>Grid Summary: How important do you think the following are to help young people develop the necessary employability skills for the workplace?</t>
  </si>
  <si>
    <t>Doing a vocational qualification (BTEC, T-Level, NVQ, Apprenticeship)</t>
  </si>
  <si>
    <t>Doing an academic qualification (e.g. A-Levels)</t>
  </si>
  <si>
    <t>Taking part in extra-curricular activities (volunteering, sports, competitions etc)</t>
  </si>
  <si>
    <t>Getting work experience</t>
  </si>
  <si>
    <t>Taking part in a competition to develop employability skills</t>
  </si>
  <si>
    <t>Completing personal projects (e.g. learning how to code or how to use tools like excel)</t>
  </si>
  <si>
    <t>Doing a University degree</t>
  </si>
  <si>
    <t>Doing an academic qualification (A-Levels)</t>
  </si>
  <si>
    <t>Grid Summary: Which of the following comes closest to your view? Skills competitions give young people the opportunity to compete individually or in teams, developing their talent in a particular vocational skill, using tasks derived from real-life industry-based scenarios</t>
  </si>
  <si>
    <t>I would like to see more applications from young people that have taken part in a skills competition | I would not like to see more applications from young people that have taken part in a skills competition</t>
  </si>
  <si>
    <t>I believe skills competitions are important for developing skills for work | I do not believe skills competitions are important for developing skills for work</t>
  </si>
  <si>
    <t>I would encourage young employees in my organisation to take part in skills competitions to develop their skills | I would not encourage young employees in my organisation to take part in skills competitions to develop their skills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</si>
</sst>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u/>
      <sz val="11"/>
      <color rgb="FF0563C1"/>
      <name val="Calibri"/>
    </font>
    <font>
      <u/>
      <sz val="11"/>
      <color theme="10"/>
      <name val="Calibri"/>
      <family val="2"/>
      <scheme val="minor"/>
    </font>
    <font>
      <sz val="11"/>
      <name val="Calibri"/>
      <family val="2"/>
    </font>
    <font>
      <b/>
      <sz val="12"/>
      <color rgb="FF000000"/>
      <name val="Calibri"/>
      <family val="2"/>
    </font>
  </fonts>
  <fills count="2">
    <fill>
      <patternFill patternType="none"/>
    </fill>
    <fill>
      <patternFill patternType="gray125"/>
    </fill>
  </fills>
  <borders count="5">
    <border>
      <left/>
      <right/>
      <top/>
      <bottom/>
      <diagonal/>
    </border>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3">
    <xf numFmtId="0" fontId="0" fillId="0" borderId="0"/>
    <xf numFmtId="0" fontId="3" fillId="0" borderId="1">
      <alignment horizontal="center" vertical="center" wrapText="1"/>
    </xf>
    <xf numFmtId="0" fontId="11" fillId="0" borderId="0" applyNumberFormat="0" applyFill="0" applyBorder="0" applyAlignment="0" applyProtection="0"/>
  </cellStyleXfs>
  <cellXfs count="35">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left" vertical="center"/>
    </xf>
    <xf numFmtId="1" fontId="0" fillId="0" borderId="3"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9" fillId="0" borderId="0" xfId="0" applyFont="1"/>
    <xf numFmtId="9" fontId="0" fillId="0" borderId="0" xfId="0" applyNumberFormat="1"/>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1" fontId="0" fillId="0" borderId="4" xfId="0" applyNumberFormat="1" applyBorder="1" applyAlignment="1">
      <alignment horizontal="center" vertical="center"/>
    </xf>
    <xf numFmtId="0" fontId="11" fillId="0" borderId="0" xfId="2"/>
    <xf numFmtId="0" fontId="12" fillId="0" borderId="0" xfId="0" applyFont="1" applyAlignment="1">
      <alignment horizontal="center" vertical="center" wrapText="1"/>
    </xf>
    <xf numFmtId="0" fontId="4" fillId="0" borderId="4" xfId="0" applyFont="1" applyBorder="1" applyAlignment="1">
      <alignment horizontal="center" vertical="center"/>
    </xf>
    <xf numFmtId="0" fontId="7" fillId="0" borderId="0" xfId="0" applyFont="1" applyAlignment="1">
      <alignment horizontal="left" vertical="top" wrapText="1"/>
    </xf>
    <xf numFmtId="0" fontId="2" fillId="0" borderId="0" xfId="0" applyFont="1" applyAlignment="1">
      <alignment horizontal="center" vertical="top" wrapText="1"/>
    </xf>
    <xf numFmtId="0" fontId="0" fillId="0" borderId="0" xfId="0" applyAlignment="1"/>
    <xf numFmtId="0" fontId="0" fillId="0" borderId="4" xfId="0" applyBorder="1" applyAlignment="1"/>
    <xf numFmtId="0" fontId="1" fillId="0" borderId="0" xfId="0" applyFont="1" applyAlignment="1"/>
    <xf numFmtId="0" fontId="13" fillId="0" borderId="0" xfId="0" applyFont="1" applyAlignment="1"/>
  </cellXfs>
  <cellStyles count="3">
    <cellStyle name="Hyperlink" xfId="2" builtinId="8"/>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customXml" Target="../customXml/item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0A3D9EF-6DA1-468C-973A-6C9069AAA661}">
  <we:reference id="11d7cf85-ae5a-43b8-bc58-1e1a151cce24" version="1.0.0.1" store="excatalog" storeType="excatalog"/>
  <we:alternateReferences>
    <we:reference id="WA200010725" version="1.0.0.1" store="en-gb" storeType="omex"/>
  </we:alternateReferences>
  <we:properties>
    <we:property name="claude.fileId" value="&quot;b18c89a2-5551-437c-8152-1bc5d1d897cb&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A12" workbookViewId="0">
      <selection activeCell="D7" sqref="D7"/>
    </sheetView>
  </sheetViews>
  <sheetFormatPr defaultColWidth="8.85546875" defaultRowHeight="15"/>
  <cols>
    <col min="6" max="6" width="25" customWidth="1"/>
    <col min="11" max="11" width="40" customWidth="1"/>
  </cols>
  <sheetData>
    <row r="7" spans="6:12" ht="39.950000000000003" customHeight="1">
      <c r="F7" s="30" t="s">
        <v>0</v>
      </c>
      <c r="G7" s="31"/>
      <c r="H7" s="31"/>
      <c r="I7" s="31"/>
      <c r="J7" s="31"/>
      <c r="K7" s="31"/>
      <c r="L7" s="31"/>
    </row>
    <row r="10" spans="6:12" ht="20.100000000000001" customHeight="1">
      <c r="F10" s="1" t="s">
        <v>1</v>
      </c>
      <c r="K10" s="2" t="s">
        <v>2</v>
      </c>
    </row>
    <row r="11" spans="6:12" ht="20.100000000000001" customHeight="1">
      <c r="F11" s="1" t="s">
        <v>3</v>
      </c>
      <c r="K11" s="2" t="s">
        <v>4</v>
      </c>
    </row>
    <row r="12" spans="6:12" ht="20.100000000000001" customHeight="1">
      <c r="F12" s="1" t="s">
        <v>5</v>
      </c>
      <c r="K12" s="2" t="s">
        <v>6</v>
      </c>
    </row>
    <row r="13" spans="6:12" ht="20.100000000000001" customHeight="1">
      <c r="F13" s="1" t="s">
        <v>7</v>
      </c>
      <c r="K13" s="2">
        <v>2008</v>
      </c>
    </row>
    <row r="16" spans="6:12" ht="18.95">
      <c r="F16" s="1" t="s">
        <v>8</v>
      </c>
    </row>
    <row r="17" spans="6:13" ht="50.1" customHeight="1">
      <c r="F17" s="29" t="s">
        <v>9</v>
      </c>
      <c r="G17" s="31"/>
      <c r="H17" s="31"/>
      <c r="I17" s="31"/>
      <c r="J17" s="31"/>
      <c r="K17" s="31"/>
      <c r="L17" s="31"/>
      <c r="M17" s="31"/>
    </row>
    <row r="19" spans="6:13" ht="30" customHeight="1">
      <c r="F19" s="3" t="s">
        <v>10</v>
      </c>
    </row>
    <row r="20" spans="6:13" ht="17.100000000000001">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32"/>
  <sheetViews>
    <sheetView showGridLines="0" topLeftCell="A109" workbookViewId="0">
      <selection activeCell="D110" sqref="D110:E126"/>
    </sheetView>
  </sheetViews>
  <sheetFormatPr defaultColWidth="8.85546875" defaultRowHeight="15"/>
  <cols>
    <col min="1" max="2" width="5" customWidth="1"/>
    <col min="3" max="3" width="10" customWidth="1"/>
    <col min="4" max="4" width="100" customWidth="1"/>
    <col min="5" max="5" width="20" customWidth="1"/>
    <col min="6" max="6" width="50" customWidth="1"/>
  </cols>
  <sheetData>
    <row r="2" spans="3:6" ht="39.950000000000003" customHeight="1">
      <c r="D2" s="4" t="s">
        <v>11</v>
      </c>
    </row>
    <row r="6" spans="3:6">
      <c r="D6" s="5" t="str">
        <f>HYPERLINK("#'Full Results'!A1", "Full Results")</f>
        <v>Full Results</v>
      </c>
    </row>
    <row r="8" spans="3:6">
      <c r="C8" s="6" t="s">
        <v>12</v>
      </c>
      <c r="D8" s="7" t="s">
        <v>13</v>
      </c>
      <c r="E8" s="6" t="s">
        <v>14</v>
      </c>
      <c r="F8" s="7" t="s">
        <v>15</v>
      </c>
    </row>
    <row r="9" spans="3:6">
      <c r="C9" s="8">
        <v>1</v>
      </c>
      <c r="D9" s="5" t="str">
        <f>HYPERLINK("#'Table 1'!A1", "How many people have you hired in the last 12 months?")</f>
        <v>How many people have you hired in the last 12 months?</v>
      </c>
      <c r="E9" s="9">
        <f>HYPERLINK("#'Full Results'!A9", 9)</f>
        <v>9</v>
      </c>
      <c r="F9" s="10" t="s">
        <v>16</v>
      </c>
    </row>
    <row r="10" spans="3:6">
      <c r="C10" s="8">
        <v>2</v>
      </c>
      <c r="D10" s="5" t="str">
        <f>HYPERLINK("#'Table 2'!A1", "How many people aged 16-24 have you hired in the last 12 months?")</f>
        <v>How many people aged 16-24 have you hired in the last 12 months?</v>
      </c>
      <c r="E10" s="9">
        <f>HYPERLINK("#'Full Results'!A21", 21)</f>
        <v>21</v>
      </c>
      <c r="F10" s="10" t="s">
        <v>16</v>
      </c>
    </row>
    <row r="11" spans="3:6">
      <c r="C11" s="8">
        <v>3</v>
      </c>
      <c r="D11" s="5" t="str">
        <f>HYPERLINK("#'Table 3'!A1", "Grid Summary: In the last 12 months, have you offered any of the following to young people?")</f>
        <v>Grid Summary: In the last 12 months, have you offered any of the following to young people?</v>
      </c>
      <c r="E11" s="9">
        <f>HYPERLINK("#'Full Results'!A33", 33)</f>
        <v>33</v>
      </c>
      <c r="F11" s="10"/>
    </row>
    <row r="12" spans="3:6">
      <c r="C12" s="8">
        <v>4</v>
      </c>
      <c r="D12" s="5" t="str">
        <f>HYPERLINK("#'Table 4'!A1", "In the last 12 months, have you offered any of the following to young people?: Work experience")</f>
        <v>In the last 12 months, have you offered any of the following to young people?: Work experience</v>
      </c>
      <c r="E12" s="9">
        <f>HYPERLINK("#'Full Results'!A33", 33)</f>
        <v>33</v>
      </c>
      <c r="F12" s="10" t="s">
        <v>16</v>
      </c>
    </row>
    <row r="13" spans="3:6">
      <c r="C13" s="8">
        <v>5</v>
      </c>
      <c r="D13" s="5" t="str">
        <f>HYPERLINK("#'Table 5'!A1", "In the last 12 months, have you offered any of the following to young people?: Internships")</f>
        <v>In the last 12 months, have you offered any of the following to young people?: Internships</v>
      </c>
      <c r="E13" s="9">
        <f>HYPERLINK("#'Full Results'!A38", 38)</f>
        <v>38</v>
      </c>
      <c r="F13" s="10" t="s">
        <v>16</v>
      </c>
    </row>
    <row r="14" spans="3:6">
      <c r="C14" s="8">
        <v>6</v>
      </c>
      <c r="D14" s="5" t="str">
        <f>HYPERLINK("#'Table 6'!A1", "In the last 12 months, have you offered any of the following to young people?: Apprenticeship")</f>
        <v>In the last 12 months, have you offered any of the following to young people?: Apprenticeship</v>
      </c>
      <c r="E14" s="9">
        <f>HYPERLINK("#'Full Results'!A43", 43)</f>
        <v>43</v>
      </c>
      <c r="F14" s="10" t="s">
        <v>16</v>
      </c>
    </row>
    <row r="15" spans="3:6">
      <c r="C15" s="8">
        <v>7</v>
      </c>
      <c r="D15" s="5" t="str">
        <f>HYPERLINK("#'Table 7'!A1", "In the last 12 months, have you offered any of the following to young people?: T-Level industry placement")</f>
        <v>In the last 12 months, have you offered any of the following to young people?: T-Level industry placement</v>
      </c>
      <c r="E15" s="9">
        <f>HYPERLINK("#'Full Results'!A48", 48)</f>
        <v>48</v>
      </c>
      <c r="F15" s="10" t="s">
        <v>16</v>
      </c>
    </row>
    <row r="16" spans="3:6">
      <c r="C16" s="8">
        <v>8</v>
      </c>
      <c r="D16" s="5" t="str">
        <f>HYPERLINK("#'Table 8'!A1", "In the last 12 months, have you offered any of the following to young people?: Year in industry placement")</f>
        <v>In the last 12 months, have you offered any of the following to young people?: Year in industry placement</v>
      </c>
      <c r="E16" s="9">
        <f>HYPERLINK("#'Full Results'!A53", 53)</f>
        <v>53</v>
      </c>
      <c r="F16" s="10" t="s">
        <v>16</v>
      </c>
    </row>
    <row r="17" spans="3:6">
      <c r="C17" s="8">
        <v>9</v>
      </c>
      <c r="D17" s="5" t="str">
        <f>HYPERLINK("#'Table 9'!A1", "In the last 12 months, have you offered any of the following to young people?: Graduate scheme")</f>
        <v>In the last 12 months, have you offered any of the following to young people?: Graduate scheme</v>
      </c>
      <c r="E17" s="9">
        <f>HYPERLINK("#'Full Results'!A58", 58)</f>
        <v>58</v>
      </c>
      <c r="F17" s="10" t="s">
        <v>16</v>
      </c>
    </row>
    <row r="18" spans="3:6">
      <c r="C18" s="8">
        <v>10</v>
      </c>
      <c r="D18" s="5" t="str">
        <f>HYPERLINK("#'Table 10'!A1", "In the last 12 months, have you offered any of the following to young people?: Entry-level roles")</f>
        <v>In the last 12 months, have you offered any of the following to young people?: Entry-level roles</v>
      </c>
      <c r="E18" s="9">
        <f>HYPERLINK("#'Full Results'!A63", 63)</f>
        <v>63</v>
      </c>
      <c r="F18" s="10" t="s">
        <v>16</v>
      </c>
    </row>
    <row r="19" spans="3:6">
      <c r="C19" s="8">
        <v>11</v>
      </c>
      <c r="D19" s="5" t="str">
        <f>HYPERLINK("#'Table 11'!A1", "How many apprenticeships do you offer?")</f>
        <v>How many apprenticeships do you offer?</v>
      </c>
      <c r="E19" s="9">
        <f>HYPERLINK("#'Full Results'!A68", 68)</f>
        <v>68</v>
      </c>
      <c r="F19" s="10" t="s">
        <v>17</v>
      </c>
    </row>
    <row r="20" spans="3:6">
      <c r="C20" s="8">
        <v>12</v>
      </c>
      <c r="D20" s="5" t="str">
        <f>HYPERLINK("#'Table 12'!A1", "Which of the following best describes your hiring over the past year?")</f>
        <v>Which of the following best describes your hiring over the past year?</v>
      </c>
      <c r="E20" s="9">
        <f>HYPERLINK("#'Full Results'!A80", 80)</f>
        <v>80</v>
      </c>
      <c r="F20" s="10" t="s">
        <v>16</v>
      </c>
    </row>
    <row r="21" spans="3:6">
      <c r="C21" s="8">
        <v>13</v>
      </c>
      <c r="D21" s="5" t="str">
        <f>HYPERLINK("#'Table 13'!A1", "Which of the following best describes your hiring of young people, aged between 16 and 24, over the past year?")</f>
        <v>Which of the following best describes your hiring of young people, aged between 16 and 24, over the past year?</v>
      </c>
      <c r="E21" s="9">
        <f>HYPERLINK("#'Full Results'!A89", 89)</f>
        <v>89</v>
      </c>
      <c r="F21" s="10" t="s">
        <v>16</v>
      </c>
    </row>
    <row r="22" spans="3:6">
      <c r="C22" s="8">
        <v>14</v>
      </c>
      <c r="D22" s="5" t="str">
        <f>HYPERLINK("#'Table 14'!A1", "Which of the following best describes how you expect your hiring of young people, aged between 16 and 24, to change over the next year, if at all?")</f>
        <v>Which of the following best describes how you expect your hiring of young people, aged between 16 and 24, to change over the next year, if at all?</v>
      </c>
      <c r="E22" s="9">
        <f>HYPERLINK("#'Full Results'!A98", 98)</f>
        <v>98</v>
      </c>
      <c r="F22" s="10" t="s">
        <v>16</v>
      </c>
    </row>
    <row r="23" spans="3:6">
      <c r="C23" s="8">
        <v>15</v>
      </c>
      <c r="D23" s="26" t="str">
        <f>HYPERLINK("#'Table 15'!A1", "What kind of roles do you tend to hire more for?")</f>
        <v>What kind of roles do you tend to hire more for?</v>
      </c>
      <c r="E23" s="9">
        <f>HYPERLINK("#'Full Results'!A107", 107)</f>
        <v>107</v>
      </c>
      <c r="F23" s="10" t="s">
        <v>16</v>
      </c>
    </row>
    <row r="24" spans="3:6">
      <c r="C24" s="8">
        <v>16</v>
      </c>
      <c r="D24" s="5" t="str">
        <f>HYPERLINK("#'Table 16'!A1", "You said you have increased your hiring over the last year? Which of the following best explains why that is? Please select all that apply")</f>
        <v>You said you have increased your hiring over the last year? Which of the following best explains why that is? Please select all that apply</v>
      </c>
      <c r="E24" s="9">
        <f>HYPERLINK("#'Full Results'!A116", 116)</f>
        <v>116</v>
      </c>
      <c r="F24" s="10" t="s">
        <v>18</v>
      </c>
    </row>
    <row r="25" spans="3:6">
      <c r="C25" s="8">
        <v>17</v>
      </c>
      <c r="D25" s="5" t="str">
        <f>HYPERLINK("#'Table 17'!A1", "You said you have decreased your hiring over the last year? Which of the following best explains why that is? Please select all that apply")</f>
        <v>You said you have decreased your hiring over the last year? Which of the following best explains why that is? Please select all that apply</v>
      </c>
      <c r="E25" s="9">
        <f>HYPERLINK("#'Full Results'!A128", 128)</f>
        <v>128</v>
      </c>
      <c r="F25" s="10" t="s">
        <v>19</v>
      </c>
    </row>
    <row r="26" spans="3:6">
      <c r="C26" s="8">
        <v>18</v>
      </c>
      <c r="D26" s="26" t="str">
        <f>HYPERLINK("#'Table 18'!A1", "What are the biggest challenges faced by your business today? Please select three")</f>
        <v>What are the biggest challenges faced by your business today? Please select three</v>
      </c>
      <c r="E26" s="9">
        <f>HYPERLINK("#'Full Results'!A139", 139)</f>
        <v>139</v>
      </c>
      <c r="F26" s="10" t="s">
        <v>16</v>
      </c>
    </row>
    <row r="27" spans="3:6">
      <c r="C27" s="8">
        <v>19</v>
      </c>
      <c r="D27" s="5" t="str">
        <f>HYPERLINK("#'Table 19'!A1", "Which of the following do you feel will be the most important for improving the financial success of your business over the next few years? Please select three")</f>
        <v>Which of the following do you feel will be the most important for improving the financial success of your business over the next few years? Please select three</v>
      </c>
      <c r="E27" s="9">
        <f>HYPERLINK("#'Full Results'!A153", 153)</f>
        <v>153</v>
      </c>
      <c r="F27" s="10" t="s">
        <v>16</v>
      </c>
    </row>
    <row r="28" spans="3:6">
      <c r="C28" s="8">
        <v>20</v>
      </c>
      <c r="D28" s="5" t="str">
        <f>HYPERLINK("#'Table 20'!A1", "Grid Summary: Which of the following comes closest...")</f>
        <v>Grid Summary: Which of the following comes closest...</v>
      </c>
      <c r="E28" s="9">
        <f>HYPERLINK("#'Full Results'!A163", 163)</f>
        <v>163</v>
      </c>
      <c r="F28" s="10"/>
    </row>
    <row r="29" spans="3:6">
      <c r="C29" s="8">
        <v>21</v>
      </c>
      <c r="D29" s="5" t="str">
        <f>HYPERLINK("#'Table 21'!A1", "Which of the following comes closest to your view?...")</f>
        <v>Which of the following comes closest to your view?...</v>
      </c>
      <c r="E29" s="9">
        <f>HYPERLINK("#'Full Results'!A163", 163)</f>
        <v>163</v>
      </c>
      <c r="F29" s="10" t="s">
        <v>16</v>
      </c>
    </row>
    <row r="30" spans="3:6">
      <c r="C30" s="8">
        <v>22</v>
      </c>
      <c r="D30" s="5" t="str">
        <f>HYPERLINK("#'Table 22'!A1", "Which of the following comes closest to your view?...")</f>
        <v>Which of the following comes closest to your view?...</v>
      </c>
      <c r="E30" s="9">
        <f>HYPERLINK("#'Full Results'!A171", 171)</f>
        <v>171</v>
      </c>
      <c r="F30" s="10" t="s">
        <v>16</v>
      </c>
    </row>
    <row r="31" spans="3:6">
      <c r="C31" s="8">
        <v>23</v>
      </c>
      <c r="D31" s="5" t="str">
        <f>HYPERLINK("#'Table 23'!A1", "Which of the following comes closest to your view?...")</f>
        <v>Which of the following comes closest to your view?...</v>
      </c>
      <c r="E31" s="9">
        <f>HYPERLINK("#'Full Results'!A179", 179)</f>
        <v>179</v>
      </c>
      <c r="F31" s="10" t="s">
        <v>16</v>
      </c>
    </row>
    <row r="32" spans="3:6">
      <c r="C32" s="8">
        <v>24</v>
      </c>
      <c r="D32" s="5" t="str">
        <f>HYPERLINK("#'Table 24'!A1", "Which of the following comes closest to your view?...")</f>
        <v>Which of the following comes closest to your view?...</v>
      </c>
      <c r="E32" s="9">
        <f>HYPERLINK("#'Full Results'!A187", 187)</f>
        <v>187</v>
      </c>
      <c r="F32" s="10" t="s">
        <v>16</v>
      </c>
    </row>
    <row r="33" spans="3:6">
      <c r="C33" s="8">
        <v>25</v>
      </c>
      <c r="D33" s="5" t="str">
        <f>HYPERLINK("#'Table 25'!A1", "Which of the following are the greatest barriers to young people gaining employment today? Please consider “young people” to refer to people aged between 16 and 24. Please select all that apply")</f>
        <v>Which of the following are the greatest barriers to young people gaining employment today? Please consider “young people” to refer to people aged between 16 and 24. Please select all that apply</v>
      </c>
      <c r="E33" s="9">
        <f>HYPERLINK("#'Full Results'!A195", 195)</f>
        <v>195</v>
      </c>
      <c r="F33" s="10" t="s">
        <v>16</v>
      </c>
    </row>
    <row r="34" spans="3:6">
      <c r="C34" s="8">
        <v>26</v>
      </c>
      <c r="D34" s="5" t="str">
        <f>HYPERLINK("#'Table 26'!A1", "Which of the following are the biggest barriers for you to hire younger employees aged between 16-24, if any? Please select three")</f>
        <v>Which of the following are the biggest barriers for you to hire younger employees aged between 16-24, if any? Please select three</v>
      </c>
      <c r="E34" s="9">
        <f>HYPERLINK("#'Full Results'!A212", 212)</f>
        <v>212</v>
      </c>
      <c r="F34" s="10" t="s">
        <v>16</v>
      </c>
    </row>
    <row r="35" spans="3:6">
      <c r="C35" s="8">
        <v>27</v>
      </c>
      <c r="D35" s="5" t="str">
        <f>HYPERLINK("#'Table 27'!A1", "Which of the following would give you more confidence to hire an employee aged between 16-24, if any? Please select three")</f>
        <v>Which of the following would give you more confidence to hire an employee aged between 16-24, if any? Please select three</v>
      </c>
      <c r="E35" s="9">
        <f>HYPERLINK("#'Full Results'!A225", 225)</f>
        <v>225</v>
      </c>
      <c r="F35" s="10" t="s">
        <v>16</v>
      </c>
    </row>
    <row r="36" spans="3:6">
      <c r="C36" s="8">
        <v>28</v>
      </c>
      <c r="D36" s="5" t="str">
        <f>HYPERLINK("#'Table 28'!A1", "Grid Summary: When making hiring decisions for young people, how important or unimportant is it that they demonstrate each of the following?")</f>
        <v>Grid Summary: When making hiring decisions for young people, how important or unimportant is it that they demonstrate each of the following?</v>
      </c>
      <c r="E36" s="9">
        <f>HYPERLINK("#'Full Results'!A241", 241)</f>
        <v>241</v>
      </c>
      <c r="F36" s="10"/>
    </row>
    <row r="37" spans="3:6">
      <c r="C37" s="8">
        <v>29</v>
      </c>
      <c r="D37" s="5" t="str">
        <f>HYPERLINK("#'Table 29'!A1", "When making hiring decisions for young people, how important or unimportant is it that they demonstrate each of the following?: Performing well academically in school")</f>
        <v>When making hiring decisions for young people, how important or unimportant is it that they demonstrate each of the following?: Performing well academically in school</v>
      </c>
      <c r="E37" s="9">
        <f>HYPERLINK("#'Full Results'!A241", 241)</f>
        <v>241</v>
      </c>
      <c r="F37" s="10" t="s">
        <v>16</v>
      </c>
    </row>
    <row r="38" spans="3:6">
      <c r="C38" s="8">
        <v>30</v>
      </c>
      <c r="D38" s="5" t="str">
        <f>HYPERLINK("#'Table 30'!A1", "When making hiring decisions for young people, how important or unimportant is it that they demonstrate each of the following?: Relevant work experience")</f>
        <v>When making hiring decisions for young people, how important or unimportant is it that they demonstrate each of the following?: Relevant work experience</v>
      </c>
      <c r="E38" s="9">
        <f>HYPERLINK("#'Full Results'!A249", 249)</f>
        <v>249</v>
      </c>
      <c r="F38" s="10" t="s">
        <v>16</v>
      </c>
    </row>
    <row r="39" spans="3:6">
      <c r="C39" s="8">
        <v>31</v>
      </c>
      <c r="D39" s="5" t="str">
        <f>HYPERLINK("#'Table 31'!A1", "When making hiring decisions for young people, how important or unimportant is it that they demonstrate each of the following?: Taking part in a technical or employability skills-based competition")</f>
        <v>When making hiring decisions for young people, how important or unimportant is it that they demonstrate each of the following?: Taking part in a technical or employability skills-based competition</v>
      </c>
      <c r="E39" s="9">
        <f>HYPERLINK("#'Full Results'!A257", 257)</f>
        <v>257</v>
      </c>
      <c r="F39" s="10" t="s">
        <v>16</v>
      </c>
    </row>
    <row r="40" spans="3:6">
      <c r="C40" s="8">
        <v>32</v>
      </c>
      <c r="D40" s="5" t="str">
        <f>HYPERLINK("#'Table 32'!A1", "When making hiring decisions for young people, how important or unimportant is it that they demonstrate each of the following?: Completing an academic university degree")</f>
        <v>When making hiring decisions for young people, how important or unimportant is it that they demonstrate each of the following?: Completing an academic university degree</v>
      </c>
      <c r="E40" s="9">
        <f>HYPERLINK("#'Full Results'!A265", 265)</f>
        <v>265</v>
      </c>
      <c r="F40" s="10" t="s">
        <v>16</v>
      </c>
    </row>
    <row r="41" spans="3:6">
      <c r="C41" s="8">
        <v>33</v>
      </c>
      <c r="D41" s="5" t="str">
        <f>HYPERLINK("#'Table 33'!A1", "When making hiring decisions for young people, how important or unimportant is it that they demonstrate each of the following?: Receiving a first-class degree from a university")</f>
        <v>When making hiring decisions for young people, how important or unimportant is it that they demonstrate each of the following?: Receiving a first-class degree from a university</v>
      </c>
      <c r="E41" s="9">
        <f>HYPERLINK("#'Full Results'!A273", 273)</f>
        <v>273</v>
      </c>
      <c r="F41" s="10" t="s">
        <v>16</v>
      </c>
    </row>
    <row r="42" spans="3:6">
      <c r="C42" s="8">
        <v>34</v>
      </c>
      <c r="D42" s="5" t="str">
        <f>HYPERLINK("#'Table 34'!A1", "When making hiring decisions for young people, how important or unimportant is it that they demonstrate each of the following?: Completing a vocational qualification (e.g. Apprenticeship, NVQ, T-Level)")</f>
        <v>When making hiring decisions for young people, how important or unimportant is it that they demonstrate each of the following?: Completing a vocational qualification (e.g. Apprenticeship, NVQ, T-Level)</v>
      </c>
      <c r="E42" s="9">
        <f>HYPERLINK("#'Full Results'!A281", 281)</f>
        <v>281</v>
      </c>
      <c r="F42" s="10" t="s">
        <v>16</v>
      </c>
    </row>
    <row r="43" spans="3:6">
      <c r="C43" s="8">
        <v>35</v>
      </c>
      <c r="D43" s="5" t="str">
        <f>HYPERLINK("#'Table 35'!A1", "When making hiring decisions for young people, how important or unimportant is it that they demonstrate each of the following?: Taking part in extra-curricular activities (e.g. volunteering, sports)")</f>
        <v>When making hiring decisions for young people, how important or unimportant is it that they demonstrate each of the following?: Taking part in extra-curricular activities (e.g. volunteering, sports)</v>
      </c>
      <c r="E43" s="9">
        <f>HYPERLINK("#'Full Results'!A289", 289)</f>
        <v>289</v>
      </c>
      <c r="F43" s="10" t="s">
        <v>16</v>
      </c>
    </row>
    <row r="44" spans="3:6">
      <c r="C44" s="8">
        <v>36</v>
      </c>
      <c r="D44" s="5" t="str">
        <f>HYPERLINK("#'Table 36'!A1", "When making hiring decisions for young people, how important or unimportant is it that they demonstrate each of the following?: Communicating well during their interview")</f>
        <v>When making hiring decisions for young people, how important or unimportant is it that they demonstrate each of the following?: Communicating well during their interview</v>
      </c>
      <c r="E44" s="9">
        <f>HYPERLINK("#'Full Results'!A297", 297)</f>
        <v>297</v>
      </c>
      <c r="F44" s="10" t="s">
        <v>16</v>
      </c>
    </row>
    <row r="45" spans="3:6">
      <c r="C45" s="8">
        <v>37</v>
      </c>
      <c r="D45" s="5" t="str">
        <f>HYPERLINK("#'Table 37'!A1", "When making hiring decisions for young people, how important or unimportant is it that they demonstrate each of the following?: Demonstrating creativity during their application")</f>
        <v>When making hiring decisions for young people, how important or unimportant is it that they demonstrate each of the following?: Demonstrating creativity during their application</v>
      </c>
      <c r="E45" s="9">
        <f>HYPERLINK("#'Full Results'!A305", 305)</f>
        <v>305</v>
      </c>
      <c r="F45" s="10" t="s">
        <v>16</v>
      </c>
    </row>
    <row r="46" spans="3:6">
      <c r="C46" s="8">
        <v>38</v>
      </c>
      <c r="D46" s="5" t="str">
        <f>HYPERLINK("#'Table 38'!A1", "When making hiring decisions for young people, how important or unimportant is it that they demonstrate each of the following?: Demonstrating the right mindset (e.g. a willingness to learn and ability to take feedback)")</f>
        <v>When making hiring decisions for young people, how important or unimportant is it that they demonstrate each of the following?: Demonstrating the right mindset (e.g. a willingness to learn and ability to take feedback)</v>
      </c>
      <c r="E46" s="9">
        <f>HYPERLINK("#'Full Results'!A313", 313)</f>
        <v>313</v>
      </c>
      <c r="F46" s="10" t="s">
        <v>16</v>
      </c>
    </row>
    <row r="47" spans="3:6">
      <c r="C47" s="8">
        <v>39</v>
      </c>
      <c r="D47" s="5" t="str">
        <f>HYPERLINK("#'Table 39'!A1", "When making hiring decisions for young people, how important or unimportant is it that they demonstrate each of the following?: Having a certificate or endorsement specifically demonstrating employability skills")</f>
        <v>When making hiring decisions for young people, how important or unimportant is it that they demonstrate each of the following?: Having a certificate or endorsement specifically demonstrating employability skills</v>
      </c>
      <c r="E47" s="9">
        <f>HYPERLINK("#'Full Results'!A321", 321)</f>
        <v>321</v>
      </c>
      <c r="F47" s="10" t="s">
        <v>16</v>
      </c>
    </row>
    <row r="48" spans="3:6">
      <c r="C48" s="8">
        <v>40</v>
      </c>
      <c r="D48" s="5" t="str">
        <f>HYPERLINK("#'Table 40'!A1", "When making hiring decisions for young people, how...")</f>
        <v>When making hiring decisions for young people, how...</v>
      </c>
      <c r="E48" s="9">
        <f>HYPERLINK("#'Full Results'!A329", 329)</f>
        <v>329</v>
      </c>
      <c r="F48" s="10" t="s">
        <v>16</v>
      </c>
    </row>
    <row r="49" spans="3:6">
      <c r="C49" s="8">
        <v>41</v>
      </c>
      <c r="D49" s="5" t="str">
        <f>HYPERLINK("#'Table 41'!A1", "Grid Summary: Thinking about when you are looking to hire a young person for an entry level position, which of the following comes closest to your experience?")</f>
        <v>Grid Summary: Thinking about when you are looking to hire a young person for an entry level position, which of the following comes closest to your experience?</v>
      </c>
      <c r="E49" s="9">
        <f>HYPERLINK("#'Full Results'!A337", 337)</f>
        <v>337</v>
      </c>
      <c r="F49" s="10"/>
    </row>
    <row r="50" spans="3:6">
      <c r="C50" s="8">
        <v>42</v>
      </c>
      <c r="D50" s="5" t="str">
        <f>HYPERLINK("#'Table 42'!A1", "Thinking about when you are looking to hire a youn...")</f>
        <v>Thinking about when you are looking to hire a youn...</v>
      </c>
      <c r="E50" s="9">
        <f>HYPERLINK("#'Full Results'!A337", 337)</f>
        <v>337</v>
      </c>
      <c r="F50" s="10" t="s">
        <v>16</v>
      </c>
    </row>
    <row r="51" spans="3:6">
      <c r="C51" s="8">
        <v>43</v>
      </c>
      <c r="D51" s="5" t="str">
        <f>HYPERLINK("#'Table 43'!A1", "Thinking about when you are looking to hire a youn...")</f>
        <v>Thinking about when you are looking to hire a youn...</v>
      </c>
      <c r="E51" s="9">
        <f>HYPERLINK("#'Full Results'!A346", 346)</f>
        <v>346</v>
      </c>
      <c r="F51" s="10" t="s">
        <v>16</v>
      </c>
    </row>
    <row r="52" spans="3:6">
      <c r="C52" s="8">
        <v>44</v>
      </c>
      <c r="D52" s="5" t="str">
        <f>HYPERLINK("#'Table 44'!A1", "Which of the following employability skills are the most commonly found amongst young people you consider hiring? Please select three")</f>
        <v>Which of the following employability skills are the most commonly found amongst young people you consider hiring? Please select three</v>
      </c>
      <c r="E52" s="9">
        <f>HYPERLINK("#'Full Results'!A355", 355)</f>
        <v>355</v>
      </c>
      <c r="F52" s="10" t="s">
        <v>16</v>
      </c>
    </row>
    <row r="53" spans="3:6">
      <c r="C53" s="8">
        <v>45</v>
      </c>
      <c r="D53" s="5" t="str">
        <f>HYPERLINK("#'Table 45'!A1", "Which of the following skills do you find it hardest to find amongst young people you consider hiring? Please select three")</f>
        <v>Which of the following skills do you find it hardest to find amongst young people you consider hiring? Please select three</v>
      </c>
      <c r="E53" s="9">
        <f>HYPERLINK("#'Full Results'!A373", 373)</f>
        <v>373</v>
      </c>
      <c r="F53" s="10" t="s">
        <v>16</v>
      </c>
    </row>
    <row r="54" spans="3:6">
      <c r="C54" s="8">
        <v>46</v>
      </c>
      <c r="D54" s="5" t="str">
        <f>HYPERLINK("#'Table 46'!A1", "Which of the following skills are the most important to you when hiring young people? Please select three")</f>
        <v>Which of the following skills are the most important to you when hiring young people? Please select three</v>
      </c>
      <c r="E54" s="9">
        <f>HYPERLINK("#'Full Results'!A391", 391)</f>
        <v>391</v>
      </c>
      <c r="F54" s="10" t="s">
        <v>16</v>
      </c>
    </row>
    <row r="55" spans="3:6">
      <c r="C55" s="8">
        <v>47</v>
      </c>
      <c r="D55" s="5" t="str">
        <f>HYPERLINK("#'Table 47'!A1", "Which of the following, if any, makes it hardest to hire young people (16-24) in your view? Please select three")</f>
        <v>Which of the following, if any, makes it hardest to hire young people (16-24) in your view? Please select three</v>
      </c>
      <c r="E55" s="9">
        <f>HYPERLINK("#'Full Results'!A409", 409)</f>
        <v>409</v>
      </c>
      <c r="F55" s="10" t="s">
        <v>16</v>
      </c>
    </row>
    <row r="56" spans="3:6">
      <c r="C56" s="8">
        <v>48</v>
      </c>
      <c r="D56" s="5" t="str">
        <f>HYPERLINK("#'Table 48'!A1", "Which of the following comes closest to your view?")</f>
        <v>Which of the following comes closest to your view?</v>
      </c>
      <c r="E56" s="9">
        <f>HYPERLINK("#'Full Results'!A422", 422)</f>
        <v>422</v>
      </c>
      <c r="F56" s="10" t="s">
        <v>16</v>
      </c>
    </row>
    <row r="57" spans="3:6">
      <c r="C57" s="8">
        <v>49</v>
      </c>
      <c r="D57" s="5" t="str">
        <f>HYPERLINK("#'Table 49'!A1", "Which of the following comes closest to your view?: It is easier to teach a new hire relevant employability skills | It is easier to teach a new hire relevant technical skills")</f>
        <v>Which of the following comes closest to your view?: It is easier to teach a new hire relevant employability skills | It is easier to teach a new hire relevant technical skills</v>
      </c>
      <c r="E57" s="9">
        <f>HYPERLINK("#'Full Results'!A428", 428)</f>
        <v>428</v>
      </c>
      <c r="F57" s="10" t="s">
        <v>16</v>
      </c>
    </row>
    <row r="58" spans="3:6">
      <c r="C58" s="8">
        <v>50</v>
      </c>
      <c r="D58" s="5" t="str">
        <f>HYPERLINK("#'Table 50'!A1", "Which of the following reasons explain why employability skills are important for success in the workplace, if any? Please select all that apply")</f>
        <v>Which of the following reasons explain why employability skills are important for success in the workplace, if any? Please select all that apply</v>
      </c>
      <c r="E58" s="9">
        <f>HYPERLINK("#'Full Results'!A436", 436)</f>
        <v>436</v>
      </c>
      <c r="F58" s="10" t="s">
        <v>16</v>
      </c>
    </row>
    <row r="59" spans="3:6">
      <c r="C59" s="8">
        <v>51</v>
      </c>
      <c r="D59" s="26" t="str">
        <f>HYPERLINK("#'Table 51'!A1", "Grid Summary: How likely, if at all, do you think it is that being able to hire young people with the relevant employability skills for your workplace will lead to the following changes")</f>
        <v>Grid Summary: How likely, if at all, do you think it is that being able to hire young people with the relevant employability skills for your workplace will lead to the following changes</v>
      </c>
      <c r="E59" s="9">
        <f>HYPERLINK("#'Full Results'!A452", 452)</f>
        <v>452</v>
      </c>
      <c r="F59" s="10"/>
    </row>
    <row r="60" spans="3:6">
      <c r="C60" s="8">
        <v>52</v>
      </c>
      <c r="D60" s="26" t="str">
        <f>HYPERLINK("#'Table 52'!A1", "How likely, if at all, do you think it is that being able to hire young people with the relevant employability skills for your workplace will lead to the following changes: Increased revenue")</f>
        <v>How likely, if at all, do you think it is that being able to hire young people with the relevant employability skills for your workplace will lead to the following changes: Increased revenue</v>
      </c>
      <c r="E60" s="9">
        <f>HYPERLINK("#'Full Results'!A452", 452)</f>
        <v>452</v>
      </c>
      <c r="F60" s="10" t="s">
        <v>16</v>
      </c>
    </row>
    <row r="61" spans="3:6">
      <c r="C61" s="8">
        <v>53</v>
      </c>
      <c r="D61" s="5" t="str">
        <f>HYPERLINK("#'Table 53'!A1", "How likely, if at all, do you think it is that bei...")</f>
        <v>How likely, if at all, do you think it is that bei...</v>
      </c>
      <c r="E61" s="9">
        <f>HYPERLINK("#'Full Results'!A460", 460)</f>
        <v>460</v>
      </c>
      <c r="F61" s="10" t="s">
        <v>16</v>
      </c>
    </row>
    <row r="62" spans="3:6">
      <c r="C62" s="8">
        <v>54</v>
      </c>
      <c r="D62" s="5" t="str">
        <f>HYPERLINK("#'Table 54'!A1", "How likely, if at all, do you think it is that being able to hire young people with the relevant employability skills for your workplace will lead to the following changes: Expansion into new markets/services/products")</f>
        <v>How likely, if at all, do you think it is that being able to hire young people with the relevant employability skills for your workplace will lead to the following changes: Expansion into new markets/services/products</v>
      </c>
      <c r="E62" s="9">
        <f>HYPERLINK("#'Full Results'!A468", 468)</f>
        <v>468</v>
      </c>
      <c r="F62" s="10" t="s">
        <v>16</v>
      </c>
    </row>
    <row r="63" spans="3:6">
      <c r="C63" s="8">
        <v>55</v>
      </c>
      <c r="D63" s="5" t="str">
        <f>HYPERLINK("#'Table 55'!A1", "How likely, if at all, do you think it is that being able to hire young people with the relevant employability skills for your workplace will lead to the following changes: Reduced time spent on training staff")</f>
        <v>How likely, if at all, do you think it is that being able to hire young people with the relevant employability skills for your workplace will lead to the following changes: Reduced time spent on training staff</v>
      </c>
      <c r="E63" s="9">
        <f>HYPERLINK("#'Full Results'!A476", 476)</f>
        <v>476</v>
      </c>
      <c r="F63" s="10" t="s">
        <v>16</v>
      </c>
    </row>
    <row r="64" spans="3:6">
      <c r="C64" s="8">
        <v>56</v>
      </c>
      <c r="D64" s="5" t="str">
        <f>HYPERLINK("#'Table 56'!A1", "How likely, if at all, do you think it is that being able to hire young people with the relevant employability skills for your workplace will lead to the following changes: Reduced money spent training staff")</f>
        <v>How likely, if at all, do you think it is that being able to hire young people with the relevant employability skills for your workplace will lead to the following changes: Reduced money spent training staff</v>
      </c>
      <c r="E64" s="9">
        <f>HYPERLINK("#'Full Results'!A484", 484)</f>
        <v>484</v>
      </c>
      <c r="F64" s="10" t="s">
        <v>16</v>
      </c>
    </row>
    <row r="65" spans="3:6">
      <c r="C65" s="8">
        <v>57</v>
      </c>
      <c r="D65" s="5" t="str">
        <f>HYPERLINK("#'Table 57'!A1", "How likely, if at all, do you think it is that being able to hire young people with the relevant employability skills for your workplace will lead to the following changes: Better staff retention")</f>
        <v>How likely, if at all, do you think it is that being able to hire young people with the relevant employability skills for your workplace will lead to the following changes: Better staff retention</v>
      </c>
      <c r="E65" s="9">
        <f>HYPERLINK("#'Full Results'!A492", 492)</f>
        <v>492</v>
      </c>
      <c r="F65" s="10" t="s">
        <v>16</v>
      </c>
    </row>
    <row r="66" spans="3:6">
      <c r="C66" s="8">
        <v>58</v>
      </c>
      <c r="D66" s="5" t="str">
        <f>HYPERLINK("#'Table 58'!A1", "Which of the following reasons explain why technical skills are important for success in the workplace, if any? Please select all that apply")</f>
        <v>Which of the following reasons explain why technical skills are important for success in the workplace, if any? Please select all that apply</v>
      </c>
      <c r="E66" s="9">
        <f>HYPERLINK("#'Full Results'!A500", 500)</f>
        <v>500</v>
      </c>
      <c r="F66" s="10" t="s">
        <v>16</v>
      </c>
    </row>
    <row r="67" spans="3:6">
      <c r="C67" s="8">
        <v>59</v>
      </c>
      <c r="D67" s="5" t="str">
        <f>HYPERLINK("#'Table 59'!A1", "Grid Summary: To what extent do you think the following are going to become more or less important in your workplace over the next three years?")</f>
        <v>Grid Summary: To what extent do you think the following are going to become more or less important in your workplace over the next three years?</v>
      </c>
      <c r="E67" s="9">
        <f>HYPERLINK("#'Full Results'!A512", 512)</f>
        <v>512</v>
      </c>
      <c r="F67" s="10"/>
    </row>
    <row r="68" spans="3:6">
      <c r="C68" s="8">
        <v>60</v>
      </c>
      <c r="D68" s="5" t="str">
        <f>HYPERLINK("#'Table 60'!A1", "To what extent do you think the following are going to become more or less important in your workplace over the next three years?: Emotional and behavioural regulation")</f>
        <v>To what extent do you think the following are going to become more or less important in your workplace over the next three years?: Emotional and behavioural regulation</v>
      </c>
      <c r="E68" s="9">
        <f>HYPERLINK("#'Full Results'!A512", 512)</f>
        <v>512</v>
      </c>
      <c r="F68" s="10" t="s">
        <v>16</v>
      </c>
    </row>
    <row r="69" spans="3:6">
      <c r="C69" s="8">
        <v>61</v>
      </c>
      <c r="D69" s="5" t="str">
        <f>HYPERLINK("#'Table 61'!A1", "To what extent do you think the following are going to become more or less important in your workplace over the next three years?: Strong focus")</f>
        <v>To what extent do you think the following are going to become more or less important in your workplace over the next three years?: Strong focus</v>
      </c>
      <c r="E69" s="9">
        <f>HYPERLINK("#'Full Results'!A521", 521)</f>
        <v>521</v>
      </c>
      <c r="F69" s="10" t="s">
        <v>16</v>
      </c>
    </row>
    <row r="70" spans="3:6">
      <c r="C70" s="8">
        <v>62</v>
      </c>
      <c r="D70" s="5" t="str">
        <f>HYPERLINK("#'Table 62'!A1", "To what extent do you think the following are going to become more or less important in your workplace over the next three years?: Resilience")</f>
        <v>To what extent do you think the following are going to become more or less important in your workplace over the next three years?: Resilience</v>
      </c>
      <c r="E70" s="9">
        <f>HYPERLINK("#'Full Results'!A530", 530)</f>
        <v>530</v>
      </c>
      <c r="F70" s="10" t="s">
        <v>16</v>
      </c>
    </row>
    <row r="71" spans="3:6">
      <c r="C71" s="8">
        <v>63</v>
      </c>
      <c r="D71" s="5" t="str">
        <f>HYPERLINK("#'Table 63'!A1", "To what extent do you think the following are going to become more or less important in your workplace over the next three years?: Organisation")</f>
        <v>To what extent do you think the following are going to become more or less important in your workplace over the next three years?: Organisation</v>
      </c>
      <c r="E71" s="9">
        <f>HYPERLINK("#'Full Results'!A539", 539)</f>
        <v>539</v>
      </c>
      <c r="F71" s="10" t="s">
        <v>16</v>
      </c>
    </row>
    <row r="72" spans="3:6">
      <c r="C72" s="8">
        <v>64</v>
      </c>
      <c r="D72" s="5" t="str">
        <f>HYPERLINK("#'Table 64'!A1", "To what extent do you think the following are going to become more or less important in your workplace over the next three years?: Attention to quality and detail")</f>
        <v>To what extent do you think the following are going to become more or less important in your workplace over the next three years?: Attention to quality and detail</v>
      </c>
      <c r="E72" s="9">
        <f>HYPERLINK("#'Full Results'!A548", 548)</f>
        <v>548</v>
      </c>
      <c r="F72" s="10" t="s">
        <v>16</v>
      </c>
    </row>
    <row r="73" spans="3:6">
      <c r="C73" s="8">
        <v>65</v>
      </c>
      <c r="D73" s="5" t="str">
        <f>HYPERLINK("#'Table 65'!A1", "To what extent do you think the following are going to become more or less important in your workplace over the next three years?: Accurate self-evaluation")</f>
        <v>To what extent do you think the following are going to become more or less important in your workplace over the next three years?: Accurate self-evaluation</v>
      </c>
      <c r="E73" s="9">
        <f>HYPERLINK("#'Full Results'!A557", 557)</f>
        <v>557</v>
      </c>
      <c r="F73" s="10" t="s">
        <v>16</v>
      </c>
    </row>
    <row r="74" spans="3:6">
      <c r="C74" s="8">
        <v>66</v>
      </c>
      <c r="D74" s="5" t="str">
        <f>HYPERLINK("#'Table 66'!A1", "To what extent do you think the following are going to become more or less important in your workplace over the next three years?: Teamwork")</f>
        <v>To what extent do you think the following are going to become more or less important in your workplace over the next three years?: Teamwork</v>
      </c>
      <c r="E74" s="9">
        <f>HYPERLINK("#'Full Results'!A566", 566)</f>
        <v>566</v>
      </c>
      <c r="F74" s="10" t="s">
        <v>16</v>
      </c>
    </row>
    <row r="75" spans="3:6">
      <c r="C75" s="8">
        <v>67</v>
      </c>
      <c r="D75" s="5" t="str">
        <f>HYPERLINK("#'Table 67'!A1", "To what extent do you think the following are going to become more or less important in your workplace over the next three years?: Leadership")</f>
        <v>To what extent do you think the following are going to become more or less important in your workplace over the next three years?: Leadership</v>
      </c>
      <c r="E75" s="9">
        <f>HYPERLINK("#'Full Results'!A575", 575)</f>
        <v>575</v>
      </c>
      <c r="F75" s="10" t="s">
        <v>16</v>
      </c>
    </row>
    <row r="76" spans="3:6">
      <c r="C76" s="8">
        <v>68</v>
      </c>
      <c r="D76" s="5" t="str">
        <f>HYPERLINK("#'Table 68'!A1", "To what extent do you think the following are going to become more or less important in your workplace over the next three years?: Public speaking")</f>
        <v>To what extent do you think the following are going to become more or less important in your workplace over the next three years?: Public speaking</v>
      </c>
      <c r="E76" s="9">
        <f>HYPERLINK("#'Full Results'!A584", 584)</f>
        <v>584</v>
      </c>
      <c r="F76" s="10" t="s">
        <v>16</v>
      </c>
    </row>
    <row r="77" spans="3:6">
      <c r="C77" s="8">
        <v>69</v>
      </c>
      <c r="D77" s="5" t="str">
        <f>HYPERLINK("#'Table 69'!A1", "To what extent do you think the following are going to become more or less important in your workplace over the next three years?: Written communication (e.g. emails and reports)")</f>
        <v>To what extent do you think the following are going to become more or less important in your workplace over the next three years?: Written communication (e.g. emails and reports)</v>
      </c>
      <c r="E77" s="9">
        <f>HYPERLINK("#'Full Results'!A593", 593)</f>
        <v>593</v>
      </c>
      <c r="F77" s="10" t="s">
        <v>16</v>
      </c>
    </row>
    <row r="78" spans="3:6">
      <c r="C78" s="8">
        <v>70</v>
      </c>
      <c r="D78" s="5" t="str">
        <f>HYPERLINK("#'Table 70'!A1", "To what extent do you think the following are going to become more or less important in your workplace over the next three years?: Verbal communication (e.g. talking in meetings)")</f>
        <v>To what extent do you think the following are going to become more or less important in your workplace over the next three years?: Verbal communication (e.g. talking in meetings)</v>
      </c>
      <c r="E78" s="9">
        <f>HYPERLINK("#'Full Results'!A602", 602)</f>
        <v>602</v>
      </c>
      <c r="F78" s="10" t="s">
        <v>16</v>
      </c>
    </row>
    <row r="79" spans="3:6">
      <c r="C79" s="8">
        <v>71</v>
      </c>
      <c r="D79" s="5" t="str">
        <f>HYPERLINK("#'Table 71'!A1", "To what extent do you think the following are going to become more or less important in your workplace over the next three years?: Adaptability")</f>
        <v>To what extent do you think the following are going to become more or less important in your workplace over the next three years?: Adaptability</v>
      </c>
      <c r="E79" s="9">
        <f>HYPERLINK("#'Full Results'!A611", 611)</f>
        <v>611</v>
      </c>
      <c r="F79" s="10" t="s">
        <v>16</v>
      </c>
    </row>
    <row r="80" spans="3:6">
      <c r="C80" s="8">
        <v>72</v>
      </c>
      <c r="D80" s="5" t="str">
        <f>HYPERLINK("#'Table 72'!A1", "To what extent do you think the following are going to become more or less important in your workplace over the next three years?: Professionalism")</f>
        <v>To what extent do you think the following are going to become more or less important in your workplace over the next three years?: Professionalism</v>
      </c>
      <c r="E80" s="9">
        <f>HYPERLINK("#'Full Results'!A620", 620)</f>
        <v>620</v>
      </c>
      <c r="F80" s="10" t="s">
        <v>16</v>
      </c>
    </row>
    <row r="81" spans="3:6">
      <c r="C81" s="8">
        <v>73</v>
      </c>
      <c r="D81" s="5" t="str">
        <f>HYPERLINK("#'Table 73'!A1", "To what extent do you think the following are going to become more or less important in your workplace over the next three years?: Being goal-oriented")</f>
        <v>To what extent do you think the following are going to become more or less important in your workplace over the next three years?: Being goal-oriented</v>
      </c>
      <c r="E81" s="9">
        <f>HYPERLINK("#'Full Results'!A629", 629)</f>
        <v>629</v>
      </c>
      <c r="F81" s="10" t="s">
        <v>16</v>
      </c>
    </row>
    <row r="82" spans="3:6">
      <c r="C82" s="8">
        <v>74</v>
      </c>
      <c r="D82" s="5" t="str">
        <f>HYPERLINK("#'Table 74'!A1", "Grid Summary: How much responsibility, if any, do you think the following people/organisations have to ensure that young people have the right skills for the workplace?")</f>
        <v>Grid Summary: How much responsibility, if any, do you think the following people/organisations have to ensure that young people have the right skills for the workplace?</v>
      </c>
      <c r="E82" s="9">
        <f>HYPERLINK("#'Full Results'!A638", 638)</f>
        <v>638</v>
      </c>
      <c r="F82" s="10"/>
    </row>
    <row r="83" spans="3:6">
      <c r="C83" s="8">
        <v>75</v>
      </c>
      <c r="D83" s="5" t="str">
        <f>HYPERLINK("#'Table 75'!A1", "How much responsibility, if any, do you think the following people/organisations have to ensure that young people have the right skills for the workplace?: The young person themselves")</f>
        <v>How much responsibility, if any, do you think the following people/organisations have to ensure that young people have the right skills for the workplace?: The young person themselves</v>
      </c>
      <c r="E83" s="9">
        <f>HYPERLINK("#'Full Results'!A638", 638)</f>
        <v>638</v>
      </c>
      <c r="F83" s="10" t="s">
        <v>16</v>
      </c>
    </row>
    <row r="84" spans="3:6">
      <c r="C84" s="8">
        <v>76</v>
      </c>
      <c r="D84" s="5" t="str">
        <f>HYPERLINK("#'Table 76'!A1", "How much responsibility, if any, do you think the following people/organisations have to ensure that young people have the right skills for the workplace?: The Government")</f>
        <v>How much responsibility, if any, do you think the following people/organisations have to ensure that young people have the right skills for the workplace?: The Government</v>
      </c>
      <c r="E84" s="9">
        <f>HYPERLINK("#'Full Results'!A646", 646)</f>
        <v>646</v>
      </c>
      <c r="F84" s="10" t="s">
        <v>16</v>
      </c>
    </row>
    <row r="85" spans="3:6">
      <c r="C85" s="8">
        <v>77</v>
      </c>
      <c r="D85" s="5" t="str">
        <f>HYPERLINK("#'Table 77'!A1", "How much responsibility, if any, do you think the following people/organisations have to ensure that young people have the right skills for the workplace?: School")</f>
        <v>How much responsibility, if any, do you think the following people/organisations have to ensure that young people have the right skills for the workplace?: School</v>
      </c>
      <c r="E85" s="9">
        <f>HYPERLINK("#'Full Results'!A654", 654)</f>
        <v>654</v>
      </c>
      <c r="F85" s="10" t="s">
        <v>16</v>
      </c>
    </row>
    <row r="86" spans="3:6">
      <c r="C86" s="8">
        <v>78</v>
      </c>
      <c r="D86" s="5" t="str">
        <f>HYPERLINK("#'Table 78'!A1", "How much responsibility, if any, do you think the following people/organisations have to ensure that young people have the right skills for the workplace?: College/Training Provider")</f>
        <v>How much responsibility, if any, do you think the following people/organisations have to ensure that young people have the right skills for the workplace?: College/Training Provider</v>
      </c>
      <c r="E86" s="9">
        <f>HYPERLINK("#'Full Results'!A662", 662)</f>
        <v>662</v>
      </c>
      <c r="F86" s="10" t="s">
        <v>16</v>
      </c>
    </row>
    <row r="87" spans="3:6">
      <c r="C87" s="8">
        <v>79</v>
      </c>
      <c r="D87" s="5" t="str">
        <f>HYPERLINK("#'Table 79'!A1", "How much responsibility, if any, do you think the following people/organisations have to ensure that young people have the right skills for the workplace?: Universities")</f>
        <v>How much responsibility, if any, do you think the following people/organisations have to ensure that young people have the right skills for the workplace?: Universities</v>
      </c>
      <c r="E87" s="9">
        <f>HYPERLINK("#'Full Results'!A670", 670)</f>
        <v>670</v>
      </c>
      <c r="F87" s="10" t="s">
        <v>16</v>
      </c>
    </row>
    <row r="88" spans="3:6">
      <c r="C88" s="8">
        <v>80</v>
      </c>
      <c r="D88" s="5" t="str">
        <f>HYPERLINK("#'Table 80'!A1", "How much responsibility, if any, do you think the following people/organisations have to ensure that young people have the right skills for the workplace?: Their parents/guardians")</f>
        <v>How much responsibility, if any, do you think the following people/organisations have to ensure that young people have the right skills for the workplace?: Their parents/guardians</v>
      </c>
      <c r="E88" s="9">
        <f>HYPERLINK("#'Full Results'!A678", 678)</f>
        <v>678</v>
      </c>
      <c r="F88" s="10" t="s">
        <v>16</v>
      </c>
    </row>
    <row r="89" spans="3:6">
      <c r="C89" s="8">
        <v>81</v>
      </c>
      <c r="D89" s="5" t="str">
        <f>HYPERLINK("#'Table 81'!A1", "How much responsibility, if any, do you think the following people/organisations have to ensure that young people have the right skills for the workplace?: Companies they are hired by")</f>
        <v>How much responsibility, if any, do you think the following people/organisations have to ensure that young people have the right skills for the workplace?: Companies they are hired by</v>
      </c>
      <c r="E89" s="9">
        <f>HYPERLINK("#'Full Results'!A686", 686)</f>
        <v>686</v>
      </c>
      <c r="F89" s="10" t="s">
        <v>16</v>
      </c>
    </row>
    <row r="90" spans="3:6">
      <c r="C90" s="8">
        <v>82</v>
      </c>
      <c r="D90" s="5" t="str">
        <f>HYPERLINK("#'Table 82'!A1", "To what extent has access to AI technology in your business changed the skills you prioritise when looking for new employees, if at all?")</f>
        <v>To what extent has access to AI technology in your business changed the skills you prioritise when looking for new employees, if at all?</v>
      </c>
      <c r="E90" s="9">
        <f>HYPERLINK("#'Full Results'!A694", 694)</f>
        <v>694</v>
      </c>
      <c r="F90" s="10" t="s">
        <v>16</v>
      </c>
    </row>
    <row r="91" spans="3:6">
      <c r="C91" s="8">
        <v>83</v>
      </c>
      <c r="D91" s="5" t="str">
        <f>HYPERLINK("#'Table 83'!A1", "Grid Summary: Looking at the following skills, to what extent do you think they have become more or less important when looking to hire employees who are expected to work with the technology?")</f>
        <v>Grid Summary: Looking at the following skills, to what extent do you think they have become more or less important when looking to hire employees who are expected to work with the technology?</v>
      </c>
      <c r="E91" s="9">
        <f>HYPERLINK("#'Full Results'!A703", 703)</f>
        <v>703</v>
      </c>
      <c r="F91" s="10"/>
    </row>
    <row r="92" spans="3:6">
      <c r="C92" s="8">
        <v>84</v>
      </c>
      <c r="D92" s="5" t="str">
        <f>HYPERLINK("#'Table 84'!A1", "Looking at the following skills, to what extent do you think they have become more or less important when looking to hire employees who are expected to work with the technology?: Emotional and behavioural regulation")</f>
        <v>Looking at the following skills, to what extent do you think they have become more or less important when looking to hire employees who are expected to work with the technology?: Emotional and behavioural regulation</v>
      </c>
      <c r="E92" s="9">
        <f>HYPERLINK("#'Full Results'!A703", 703)</f>
        <v>703</v>
      </c>
      <c r="F92" s="10" t="s">
        <v>16</v>
      </c>
    </row>
    <row r="93" spans="3:6">
      <c r="C93" s="8">
        <v>85</v>
      </c>
      <c r="D93" s="5" t="str">
        <f>HYPERLINK("#'Table 85'!A1", "Looking at the following skills, to what extent do you think they have become more or less important when looking to hire employees who are expected to work with the technology?: Strong focus")</f>
        <v>Looking at the following skills, to what extent do you think they have become more or less important when looking to hire employees who are expected to work with the technology?: Strong focus</v>
      </c>
      <c r="E93" s="9">
        <f>HYPERLINK("#'Full Results'!A712", 712)</f>
        <v>712</v>
      </c>
      <c r="F93" s="10" t="s">
        <v>16</v>
      </c>
    </row>
    <row r="94" spans="3:6">
      <c r="C94" s="8">
        <v>86</v>
      </c>
      <c r="D94" s="5" t="str">
        <f>HYPERLINK("#'Table 86'!A1", "Looking at the following skills, to what extent do you think they have become more or less important when looking to hire employees who are expected to work with the technology?: Resilience")</f>
        <v>Looking at the following skills, to what extent do you think they have become more or less important when looking to hire employees who are expected to work with the technology?: Resilience</v>
      </c>
      <c r="E94" s="9">
        <f>HYPERLINK("#'Full Results'!A721", 721)</f>
        <v>721</v>
      </c>
      <c r="F94" s="10" t="s">
        <v>16</v>
      </c>
    </row>
    <row r="95" spans="3:6">
      <c r="C95" s="8">
        <v>87</v>
      </c>
      <c r="D95" s="5" t="str">
        <f>HYPERLINK("#'Table 87'!A1", "Looking at the following skills, to what extent do you think they have become more or less important when looking to hire employees who are expected to work with the technology?: Organisation")</f>
        <v>Looking at the following skills, to what extent do you think they have become more or less important when looking to hire employees who are expected to work with the technology?: Organisation</v>
      </c>
      <c r="E95" s="9">
        <f>HYPERLINK("#'Full Results'!A730", 730)</f>
        <v>730</v>
      </c>
      <c r="F95" s="10" t="s">
        <v>16</v>
      </c>
    </row>
    <row r="96" spans="3:6">
      <c r="C96" s="8">
        <v>88</v>
      </c>
      <c r="D96" s="5" t="str">
        <f>HYPERLINK("#'Table 88'!A1", "Looking at the following skills, to what extent do you think they have become more or less important when looking to hire employees who are expected to work with the technology?: Attention to quality and detail")</f>
        <v>Looking at the following skills, to what extent do you think they have become more or less important when looking to hire employees who are expected to work with the technology?: Attention to quality and detail</v>
      </c>
      <c r="E96" s="9">
        <f>HYPERLINK("#'Full Results'!A739", 739)</f>
        <v>739</v>
      </c>
      <c r="F96" s="10" t="s">
        <v>16</v>
      </c>
    </row>
    <row r="97" spans="3:6">
      <c r="C97" s="8">
        <v>89</v>
      </c>
      <c r="D97" s="5" t="str">
        <f>HYPERLINK("#'Table 89'!A1", "Looking at the following skills, to what extent do you think they have become more or less important when looking to hire employees who are expected to work with the technology?: Accurate self-evaluation")</f>
        <v>Looking at the following skills, to what extent do you think they have become more or less important when looking to hire employees who are expected to work with the technology?: Accurate self-evaluation</v>
      </c>
      <c r="E97" s="9">
        <f>HYPERLINK("#'Full Results'!A748", 748)</f>
        <v>748</v>
      </c>
      <c r="F97" s="10" t="s">
        <v>16</v>
      </c>
    </row>
    <row r="98" spans="3:6">
      <c r="C98" s="8">
        <v>90</v>
      </c>
      <c r="D98" s="5" t="str">
        <f>HYPERLINK("#'Table 90'!A1", "Looking at the following skills, to what extent do you think they have become more or less important when looking to hire employees who are expected to work with the technology?: Teamwork")</f>
        <v>Looking at the following skills, to what extent do you think they have become more or less important when looking to hire employees who are expected to work with the technology?: Teamwork</v>
      </c>
      <c r="E98" s="9">
        <f>HYPERLINK("#'Full Results'!A757", 757)</f>
        <v>757</v>
      </c>
      <c r="F98" s="10" t="s">
        <v>16</v>
      </c>
    </row>
    <row r="99" spans="3:6">
      <c r="C99" s="8">
        <v>91</v>
      </c>
      <c r="D99" s="5" t="str">
        <f>HYPERLINK("#'Table 91'!A1", "Looking at the following skills, to what extent do you think they have become more or less important when looking to hire employees who are expected to work with the technology?: Leadership")</f>
        <v>Looking at the following skills, to what extent do you think they have become more or less important when looking to hire employees who are expected to work with the technology?: Leadership</v>
      </c>
      <c r="E99" s="9">
        <f>HYPERLINK("#'Full Results'!A766", 766)</f>
        <v>766</v>
      </c>
      <c r="F99" s="10" t="s">
        <v>16</v>
      </c>
    </row>
    <row r="100" spans="3:6">
      <c r="C100" s="8">
        <v>92</v>
      </c>
      <c r="D100" s="5" t="str">
        <f>HYPERLINK("#'Table 92'!A1", "Looking at the following skills, to what extent do you think they have become more or less important when looking to hire employees who are expected to work with the technology?: Public speaking")</f>
        <v>Looking at the following skills, to what extent do you think they have become more or less important when looking to hire employees who are expected to work with the technology?: Public speaking</v>
      </c>
      <c r="E100" s="9">
        <f>HYPERLINK("#'Full Results'!A775", 775)</f>
        <v>775</v>
      </c>
      <c r="F100" s="10" t="s">
        <v>16</v>
      </c>
    </row>
    <row r="101" spans="3:6">
      <c r="C101" s="8">
        <v>93</v>
      </c>
      <c r="D101" s="5" t="str">
        <f>HYPERLINK("#'Table 93'!A1", "Looking at the following skills, to what extent do...")</f>
        <v>Looking at the following skills, to what extent do...</v>
      </c>
      <c r="E101" s="9">
        <f>HYPERLINK("#'Full Results'!A784", 784)</f>
        <v>784</v>
      </c>
      <c r="F101" s="10" t="s">
        <v>16</v>
      </c>
    </row>
    <row r="102" spans="3:6">
      <c r="C102" s="8">
        <v>94</v>
      </c>
      <c r="D102" s="5" t="str">
        <f>HYPERLINK("#'Table 94'!A1", "Looking at the following skills, to what extent do...")</f>
        <v>Looking at the following skills, to what extent do...</v>
      </c>
      <c r="E102" s="9">
        <f>HYPERLINK("#'Full Results'!A793", 793)</f>
        <v>793</v>
      </c>
      <c r="F102" s="10" t="s">
        <v>16</v>
      </c>
    </row>
    <row r="103" spans="3:6">
      <c r="C103" s="8">
        <v>95</v>
      </c>
      <c r="D103" s="5" t="str">
        <f>HYPERLINK("#'Table 95'!A1", "Looking at the following skills, to what extent do you think they have become more or less important when looking to hire employees who are expected to work with the technology?: Adaptability")</f>
        <v>Looking at the following skills, to what extent do you think they have become more or less important when looking to hire employees who are expected to work with the technology?: Adaptability</v>
      </c>
      <c r="E103" s="9">
        <f>HYPERLINK("#'Full Results'!A802", 802)</f>
        <v>802</v>
      </c>
      <c r="F103" s="10" t="s">
        <v>16</v>
      </c>
    </row>
    <row r="104" spans="3:6">
      <c r="C104" s="8">
        <v>96</v>
      </c>
      <c r="D104" s="5" t="str">
        <f>HYPERLINK("#'Table 96'!A1", "Looking at the following skills, to what extent do you think they have become more or less important when looking to hire employees who are expected to work with the technology?: Professionalism")</f>
        <v>Looking at the following skills, to what extent do you think they have become more or less important when looking to hire employees who are expected to work with the technology?: Professionalism</v>
      </c>
      <c r="E104" s="9">
        <f>HYPERLINK("#'Full Results'!A811", 811)</f>
        <v>811</v>
      </c>
      <c r="F104" s="10" t="s">
        <v>16</v>
      </c>
    </row>
    <row r="105" spans="3:6">
      <c r="C105" s="8">
        <v>97</v>
      </c>
      <c r="D105" s="5" t="str">
        <f>HYPERLINK("#'Table 97'!A1", "Looking at the following skills, to what extent do you think they have become more or less important when looking to hire employees who are expected to work with the technology?: Being goal-oriented")</f>
        <v>Looking at the following skills, to what extent do you think they have become more or less important when looking to hire employees who are expected to work with the technology?: Being goal-oriented</v>
      </c>
      <c r="E105" s="9">
        <f>HYPERLINK("#'Full Results'!A820", 820)</f>
        <v>820</v>
      </c>
      <c r="F105" s="10" t="s">
        <v>16</v>
      </c>
    </row>
    <row r="106" spans="3:6">
      <c r="C106" s="8">
        <v>98</v>
      </c>
      <c r="D106" s="5" t="str">
        <f>HYPERLINK("#'Table 98'!A1", "You said that AI has impacted, or will impact, the skills you prioritise when looking for new employees. Which of the following reasons explain why this is the case? Select all that apply")</f>
        <v>You said that AI has impacted, or will impact, the skills you prioritise when looking for new employees. Which of the following reasons explain why this is the case? Select all that apply</v>
      </c>
      <c r="E106" s="9">
        <f>HYPERLINK("#'Full Results'!A829", 829)</f>
        <v>829</v>
      </c>
      <c r="F106" s="10" t="s">
        <v>16</v>
      </c>
    </row>
    <row r="107" spans="3:6">
      <c r="C107" s="8">
        <v>99</v>
      </c>
      <c r="D107" s="5" t="str">
        <f>HYPERLINK("#'Table 99'!A1", "Which of the following comes closest to your view?")</f>
        <v>Which of the following comes closest to your view?</v>
      </c>
      <c r="E107" s="9">
        <f>HYPERLINK("#'Full Results'!A842", 842)</f>
        <v>842</v>
      </c>
      <c r="F107" s="10" t="s">
        <v>16</v>
      </c>
    </row>
    <row r="108" spans="3:6">
      <c r="C108" s="8">
        <v>100</v>
      </c>
      <c r="D108" s="5" t="str">
        <f>HYPERLINK("#'Table 100'!A1", "Which of the following comes closest to your view?...")</f>
        <v>Which of the following comes closest to your view?...</v>
      </c>
      <c r="E108" s="9">
        <f>HYPERLINK("#'Full Results'!A848", 848)</f>
        <v>848</v>
      </c>
      <c r="F108" s="10" t="s">
        <v>16</v>
      </c>
    </row>
    <row r="109" spans="3:6">
      <c r="C109" s="8">
        <v>101</v>
      </c>
      <c r="D109" s="5" t="str">
        <f>HYPERLINK("#'Table 101'!A1", "Which of the following changes, if any, do you think would be most effective in helping young people develop employability skills for success at work? Please select three")</f>
        <v>Which of the following changes, if any, do you think would be most effective in helping young people develop employability skills for success at work? Please select three</v>
      </c>
      <c r="E109" s="9">
        <f>HYPERLINK("#'Full Results'!A856", 856)</f>
        <v>856</v>
      </c>
      <c r="F109" s="10" t="s">
        <v>16</v>
      </c>
    </row>
    <row r="110" spans="3:6">
      <c r="C110" s="8">
        <v>102</v>
      </c>
      <c r="D110" s="5" t="str">
        <f>HYPERLINK("#'Table 102'!A1", "Which of the following do you think are barriers to young people developing employability and technical skills? Please select all that apply")</f>
        <v>Which of the following do you think are barriers to young people developing employability and technical skills? Please select all that apply</v>
      </c>
      <c r="E110" s="9">
        <f>HYPERLINK("#'Full Results'!A873", 873)</f>
        <v>873</v>
      </c>
      <c r="F110" s="10" t="s">
        <v>16</v>
      </c>
    </row>
    <row r="111" spans="3:6">
      <c r="C111" s="8">
        <v>103</v>
      </c>
      <c r="D111" s="5" t="str">
        <f>HYPERLINK("#'Table 103'!A1", "Grid Summary: How important do you think the following are to help young people develop the necessary employability skills for the workplace?")</f>
        <v>Grid Summary: How important do you think the following are to help young people develop the necessary employability skills for the workplace?</v>
      </c>
      <c r="E111" s="9">
        <f>HYPERLINK("#'Full Results'!A891", 891)</f>
        <v>891</v>
      </c>
      <c r="F111" s="10"/>
    </row>
    <row r="112" spans="3:6">
      <c r="C112" s="8">
        <v>104</v>
      </c>
      <c r="D112" s="5" t="str">
        <f>HYPERLINK("#'Table 104'!A1", "How important do you think the following are to help young people develop the necessary employability skills for the workplace?: Doing a vocational qualification (BTEC, T-Level, NVQ, Apprenticeship)")</f>
        <v>How important do you think the following are to help young people develop the necessary employability skills for the workplace?: Doing a vocational qualification (BTEC, T-Level, NVQ, Apprenticeship)</v>
      </c>
      <c r="E112" s="9">
        <f>HYPERLINK("#'Full Results'!A891", 891)</f>
        <v>891</v>
      </c>
      <c r="F112" s="10" t="s">
        <v>16</v>
      </c>
    </row>
    <row r="113" spans="3:6">
      <c r="C113" s="8">
        <v>105</v>
      </c>
      <c r="D113" s="5" t="str">
        <f>HYPERLINK("#'Table 105'!A1", "How important do you think the following are to help young people develop the necessary employability skills for the workplace?: Doing an academic qualification (e.g. A-Levels)")</f>
        <v>How important do you think the following are to help young people develop the necessary employability skills for the workplace?: Doing an academic qualification (e.g. A-Levels)</v>
      </c>
      <c r="E113" s="9">
        <f>HYPERLINK("#'Full Results'!A899", 899)</f>
        <v>899</v>
      </c>
      <c r="F113" s="10" t="s">
        <v>16</v>
      </c>
    </row>
    <row r="114" spans="3:6">
      <c r="C114" s="8">
        <v>106</v>
      </c>
      <c r="D114" s="5" t="str">
        <f>HYPERLINK("#'Table 106'!A1", "How important do you think the following are to help young people develop the necessary employability skills for the workplace?: Taking part in extra-curricular activities (volunteering, sports, competitions etc)")</f>
        <v>How important do you think the following are to help young people develop the necessary employability skills for the workplace?: Taking part in extra-curricular activities (volunteering, sports, competitions etc)</v>
      </c>
      <c r="E114" s="9">
        <f>HYPERLINK("#'Full Results'!A907", 907)</f>
        <v>907</v>
      </c>
      <c r="F114" s="10" t="s">
        <v>16</v>
      </c>
    </row>
    <row r="115" spans="3:6">
      <c r="C115" s="8">
        <v>107</v>
      </c>
      <c r="D115" s="5" t="str">
        <f>HYPERLINK("#'Table 107'!A1", "How important do you think the following are to help young people develop the necessary employability skills for the workplace?: Getting work experience")</f>
        <v>How important do you think the following are to help young people develop the necessary employability skills for the workplace?: Getting work experience</v>
      </c>
      <c r="E115" s="9">
        <f>HYPERLINK("#'Full Results'!A915", 915)</f>
        <v>915</v>
      </c>
      <c r="F115" s="10" t="s">
        <v>16</v>
      </c>
    </row>
    <row r="116" spans="3:6">
      <c r="C116" s="8">
        <v>108</v>
      </c>
      <c r="D116" s="5" t="str">
        <f>HYPERLINK("#'Table 108'!A1", "How important do you think the following are to help young people develop the necessary employability skills for the workplace?: Taking part in a competition to develop employability skills")</f>
        <v>How important do you think the following are to help young people develop the necessary employability skills for the workplace?: Taking part in a competition to develop employability skills</v>
      </c>
      <c r="E116" s="9">
        <f>HYPERLINK("#'Full Results'!A923", 923)</f>
        <v>923</v>
      </c>
      <c r="F116" s="10" t="s">
        <v>16</v>
      </c>
    </row>
    <row r="117" spans="3:6">
      <c r="C117" s="8">
        <v>109</v>
      </c>
      <c r="D117" s="5" t="str">
        <f>HYPERLINK("#'Table 109'!A1", "How important do you think the following are to help young people develop the necessary employability skills for the workplace?: Completing personal projects (e.g. learning how to code or how to use tools like excel)")</f>
        <v>How important do you think the following are to help young people develop the necessary employability skills for the workplace?: Completing personal projects (e.g. learning how to code or how to use tools like excel)</v>
      </c>
      <c r="E117" s="9">
        <f>HYPERLINK("#'Full Results'!A931", 931)</f>
        <v>931</v>
      </c>
      <c r="F117" s="10" t="s">
        <v>16</v>
      </c>
    </row>
    <row r="118" spans="3:6">
      <c r="C118" s="8">
        <v>110</v>
      </c>
      <c r="D118" s="5" t="str">
        <f>HYPERLINK("#'Table 110'!A1", "How important do you think the following are to help young people develop the necessary employability skills for the workplace?: Doing a University degree")</f>
        <v>How important do you think the following are to help young people develop the necessary employability skills for the workplace?: Doing a University degree</v>
      </c>
      <c r="E118" s="9">
        <f>HYPERLINK("#'Full Results'!A939", 939)</f>
        <v>939</v>
      </c>
      <c r="F118" s="10" t="s">
        <v>16</v>
      </c>
    </row>
    <row r="119" spans="3:6">
      <c r="C119" s="8">
        <v>111</v>
      </c>
      <c r="D119" s="5" t="str">
        <f>HYPERLINK("#'Table 111'!A1", "Grid Summary: How important do you think the following are to help young people develop the necessary employability skills for the workplace?")</f>
        <v>Grid Summary: How important do you think the following are to help young people develop the necessary employability skills for the workplace?</v>
      </c>
      <c r="E119" s="9">
        <f>HYPERLINK("#'Full Results'!A947", 947)</f>
        <v>947</v>
      </c>
      <c r="F119" s="10"/>
    </row>
    <row r="120" spans="3:6">
      <c r="C120" s="8">
        <v>112</v>
      </c>
      <c r="D120" s="5" t="str">
        <f>HYPERLINK("#'Table 112'!A1", "How important do you think the following are to help young people develop the necessary employability skills for the workplace?: Doing a vocational qualification (BTEC, T-Level, NVQ, Apprenticeship)")</f>
        <v>How important do you think the following are to help young people develop the necessary employability skills for the workplace?: Doing a vocational qualification (BTEC, T-Level, NVQ, Apprenticeship)</v>
      </c>
      <c r="E120" s="9">
        <f>HYPERLINK("#'Full Results'!A947", 947)</f>
        <v>947</v>
      </c>
      <c r="F120" s="10" t="s">
        <v>16</v>
      </c>
    </row>
    <row r="121" spans="3:6">
      <c r="C121" s="8">
        <v>113</v>
      </c>
      <c r="D121" s="5" t="str">
        <f>HYPERLINK("#'Table 113'!A1", "How important do you think the following are to help young people develop the necessary employability skills for the workplace?: Doing an academic qualification (A-Levels)")</f>
        <v>How important do you think the following are to help young people develop the necessary employability skills for the workplace?: Doing an academic qualification (A-Levels)</v>
      </c>
      <c r="E121" s="9">
        <f>HYPERLINK("#'Full Results'!A955", 955)</f>
        <v>955</v>
      </c>
      <c r="F121" s="10" t="s">
        <v>16</v>
      </c>
    </row>
    <row r="122" spans="3:6">
      <c r="C122" s="8">
        <v>114</v>
      </c>
      <c r="D122" s="5" t="str">
        <f>HYPERLINK("#'Table 114'!A1", "How important do you think the following are to help young people develop the necessary employability skills for the workplace?: Doing a University degree")</f>
        <v>How important do you think the following are to help young people develop the necessary employability skills for the workplace?: Doing a University degree</v>
      </c>
      <c r="E122" s="9">
        <f>HYPERLINK("#'Full Results'!A963", 963)</f>
        <v>963</v>
      </c>
      <c r="F122" s="10" t="s">
        <v>16</v>
      </c>
    </row>
    <row r="123" spans="3:6">
      <c r="C123" s="8">
        <v>115</v>
      </c>
      <c r="D123" s="5" t="str">
        <f>HYPERLINK("#'Table 115'!A1", "How important do you think the following are to help young people develop the necessary employability skills for the workplace?: Taking part in extra-curricular activities (volunteering, sports, competitions etc)")</f>
        <v>How important do you think the following are to help young people develop the necessary employability skills for the workplace?: Taking part in extra-curricular activities (volunteering, sports, competitions etc)</v>
      </c>
      <c r="E123" s="9">
        <f>HYPERLINK("#'Full Results'!A971", 971)</f>
        <v>971</v>
      </c>
      <c r="F123" s="10" t="s">
        <v>16</v>
      </c>
    </row>
    <row r="124" spans="3:6">
      <c r="C124" s="8">
        <v>116</v>
      </c>
      <c r="D124" s="5" t="str">
        <f>HYPERLINK("#'Table 116'!A1", "How important do you think the following are to help young people develop the necessary employability skills for the workplace?: Getting work experience")</f>
        <v>How important do you think the following are to help young people develop the necessary employability skills for the workplace?: Getting work experience</v>
      </c>
      <c r="E124" s="9">
        <f>HYPERLINK("#'Full Results'!A979", 979)</f>
        <v>979</v>
      </c>
      <c r="F124" s="10" t="s">
        <v>16</v>
      </c>
    </row>
    <row r="125" spans="3:6">
      <c r="C125" s="8">
        <v>117</v>
      </c>
      <c r="D125" s="5" t="str">
        <f>HYPERLINK("#'Table 117'!A1", "How important do you think the following are to help young people develop the necessary employability skills for the workplace?: Taking part in a competition to develop employability skills")</f>
        <v>How important do you think the following are to help young people develop the necessary employability skills for the workplace?: Taking part in a competition to develop employability skills</v>
      </c>
      <c r="E125" s="9">
        <f>HYPERLINK("#'Full Results'!A987", 987)</f>
        <v>987</v>
      </c>
      <c r="F125" s="10" t="s">
        <v>16</v>
      </c>
    </row>
    <row r="126" spans="3:6">
      <c r="C126" s="8">
        <v>118</v>
      </c>
      <c r="D126" s="5" t="str">
        <f>HYPERLINK("#'Table 118'!A1", "How important do you think the following are to help young people develop the necessary employability skills for the workplace?: Completing personal projects (e.g. learning how to code or how to use tools like excel)")</f>
        <v>How important do you think the following are to help young people develop the necessary employability skills for the workplace?: Completing personal projects (e.g. learning how to code or how to use tools like excel)</v>
      </c>
      <c r="E126" s="9">
        <f>HYPERLINK("#'Full Results'!A995", 995)</f>
        <v>995</v>
      </c>
      <c r="F126" s="10" t="s">
        <v>16</v>
      </c>
    </row>
    <row r="127" spans="3:6">
      <c r="C127" s="8">
        <v>119</v>
      </c>
      <c r="D127" s="5" t="str">
        <f>HYPERLINK("#'Table 119'!A1", "Aside from more funding, which of the following would help your business offer more work experience/placement opportunities to young people, in the next three years? Select all that apply")</f>
        <v>Aside from more funding, which of the following would help your business offer more work experience/placement opportunities to young people, in the next three years? Select all that apply</v>
      </c>
      <c r="E127" s="9">
        <f>HYPERLINK("#'Full Results'!A1003", 1003)</f>
        <v>1003</v>
      </c>
      <c r="F127" s="10" t="s">
        <v>16</v>
      </c>
    </row>
    <row r="128" spans="3:6">
      <c r="C128" s="8">
        <v>120</v>
      </c>
      <c r="D128" s="5" t="str">
        <f>HYPERLINK("#'Table 120'!A1", "Which of the following changes would most convince you to employ young people? Please select one of the following options")</f>
        <v>Which of the following changes would most convince you to employ young people? Please select one of the following options</v>
      </c>
      <c r="E128" s="9">
        <f>HYPERLINK("#'Full Results'!A1015", 1015)</f>
        <v>1015</v>
      </c>
      <c r="F128" s="10" t="s">
        <v>16</v>
      </c>
    </row>
    <row r="129" spans="3:6">
      <c r="C129" s="8">
        <v>121</v>
      </c>
      <c r="D129" s="5" t="str">
        <f>HYPERLINK("#'Table 121'!A1", "Grid Summary: Which of the following comes closest...")</f>
        <v>Grid Summary: Which of the following comes closest...</v>
      </c>
      <c r="E129" s="9">
        <f>HYPERLINK("#'Full Results'!A1026", 1026)</f>
        <v>1026</v>
      </c>
      <c r="F129" s="10"/>
    </row>
    <row r="130" spans="3:6">
      <c r="C130" s="8">
        <v>122</v>
      </c>
      <c r="D130" s="5" t="str">
        <f>HYPERLINK("#'Table 122'!A1", "Which of the following comes closest to your view?...")</f>
        <v>Which of the following comes closest to your view?...</v>
      </c>
      <c r="E130" s="9">
        <f>HYPERLINK("#'Full Results'!A1026", 1026)</f>
        <v>1026</v>
      </c>
      <c r="F130" s="10" t="s">
        <v>16</v>
      </c>
    </row>
    <row r="131" spans="3:6">
      <c r="C131" s="8">
        <v>123</v>
      </c>
      <c r="D131" s="5" t="str">
        <f>HYPERLINK("#'Table 123'!A1", "Which of the following comes closest to your view?...")</f>
        <v>Which of the following comes closest to your view?...</v>
      </c>
      <c r="E131" s="9">
        <f>HYPERLINK("#'Full Results'!A1034", 1034)</f>
        <v>1034</v>
      </c>
      <c r="F131" s="10" t="s">
        <v>16</v>
      </c>
    </row>
    <row r="132" spans="3:6">
      <c r="C132" s="8">
        <v>124</v>
      </c>
      <c r="D132" s="5" t="str">
        <f>HYPERLINK("#'Table 124'!A1", "Which of the following comes closest to your view?...")</f>
        <v>Which of the following comes closest to your view?...</v>
      </c>
      <c r="E132" s="9">
        <f>HYPERLINK("#'Full Results'!A1042", 1042)</f>
        <v>1042</v>
      </c>
      <c r="F132" s="10" t="s">
        <v>16</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Y1043"/>
  <sheetViews>
    <sheetView showGridLines="0" zoomScaleNormal="100" workbookViewId="0">
      <pane xSplit="2" ySplit="8" topLeftCell="C1029" activePane="bottomRight" state="frozen"/>
      <selection pane="bottomRight" activeCell="C1028" sqref="C1028:BZ1028"/>
      <selection pane="bottomLeft"/>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7" ht="39.950000000000003" customHeight="1">
      <c r="D2" s="4" t="s">
        <v>20</v>
      </c>
    </row>
    <row r="5" spans="2:77" ht="30" customHeight="1">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7" ht="29.25" customHeight="1">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7">
      <c r="B7" s="11"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7">
      <c r="B8" s="12"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7" ht="32.1">
      <c r="B9" s="14" t="s">
        <v>95</v>
      </c>
    </row>
    <row r="10" spans="2:77" ht="15.95">
      <c r="B10" s="15" t="s">
        <v>16</v>
      </c>
    </row>
    <row r="11" spans="2:77" ht="15.95">
      <c r="B11" s="16" t="s">
        <v>96</v>
      </c>
      <c r="C11" s="17">
        <v>8.0923604059727011E-2</v>
      </c>
      <c r="D11" s="17">
        <v>9.268895487317437E-2</v>
      </c>
      <c r="E11" s="17">
        <v>2.9295427985116921E-2</v>
      </c>
      <c r="F11" s="17">
        <v>0.1211778040437244</v>
      </c>
      <c r="H11" s="17">
        <v>0.33469648463768892</v>
      </c>
      <c r="I11" s="17">
        <v>0.19455587126398091</v>
      </c>
      <c r="J11" s="17">
        <v>0.16601075549406799</v>
      </c>
      <c r="K11" s="17">
        <v>5.861832423576871E-2</v>
      </c>
      <c r="L11" s="17">
        <v>6.6548832759261614E-2</v>
      </c>
      <c r="M11" s="17">
        <v>2.5610492521155489E-2</v>
      </c>
      <c r="N11" s="17">
        <v>2.9531057813540589E-2</v>
      </c>
      <c r="O11" s="17">
        <v>7.0287490827386544E-3</v>
      </c>
      <c r="P11" s="17">
        <v>1.6423615111851159E-2</v>
      </c>
      <c r="Q11" s="17">
        <v>1.9518254698303841E-2</v>
      </c>
      <c r="R11" s="17">
        <v>1.3997420747550639E-2</v>
      </c>
      <c r="S11" s="17">
        <v>1.266557073672678E-2</v>
      </c>
      <c r="U11" s="17">
        <v>0.39927870320587838</v>
      </c>
      <c r="V11" s="17">
        <v>0.18704304863717999</v>
      </c>
      <c r="W11" s="17">
        <v>6.9516515106648358E-2</v>
      </c>
      <c r="X11" s="17">
        <v>2.537701434998936E-2</v>
      </c>
      <c r="Y11" s="17">
        <v>1.457082715143152E-2</v>
      </c>
      <c r="Z11" s="17">
        <v>3.7533604393038809E-3</v>
      </c>
      <c r="AA11" s="17">
        <v>6.6091580536380276E-3</v>
      </c>
      <c r="AB11" s="17">
        <v>0</v>
      </c>
      <c r="AC11" s="17">
        <v>1.1747013087173141E-2</v>
      </c>
      <c r="AD11" s="17">
        <v>4.5498262889727373E-2</v>
      </c>
      <c r="AE11" s="17">
        <v>0</v>
      </c>
      <c r="AG11" s="17">
        <v>1.4226105811791231E-2</v>
      </c>
      <c r="AH11" s="17">
        <v>0.13302561916120201</v>
      </c>
      <c r="AJ11" s="17">
        <v>6.2101410672915053E-2</v>
      </c>
      <c r="AK11" s="17">
        <v>4.8641995736309167E-2</v>
      </c>
      <c r="AL11" s="17">
        <v>7.3611699039088568E-2</v>
      </c>
      <c r="AM11" s="17">
        <v>7.0528780962011192E-2</v>
      </c>
      <c r="AN11" s="17">
        <v>8.4923146268225266E-2</v>
      </c>
      <c r="AO11" s="17">
        <v>9.0746375255903594E-2</v>
      </c>
      <c r="AP11" s="17">
        <v>6.4434572884132249E-2</v>
      </c>
      <c r="AQ11" s="17">
        <v>4.634120958223803E-2</v>
      </c>
      <c r="AR11" s="17">
        <v>9.3100701386782475E-2</v>
      </c>
      <c r="AS11" s="17">
        <v>4.1223214337491508E-2</v>
      </c>
      <c r="AT11" s="17">
        <v>5.3196992727555223E-2</v>
      </c>
      <c r="AU11" s="17">
        <v>6.9463519417852726E-2</v>
      </c>
      <c r="AV11" s="17">
        <v>6.1600750154028388E-3</v>
      </c>
      <c r="AX11" s="17">
        <v>8.1849205535741945E-2</v>
      </c>
      <c r="AY11" s="17">
        <v>4.1223214337491508E-2</v>
      </c>
      <c r="AZ11" s="17">
        <v>5.3196992727555223E-2</v>
      </c>
      <c r="BA11" s="17">
        <v>6.9463519417852726E-2</v>
      </c>
      <c r="BC11" s="17">
        <v>1.9512783537286901E-2</v>
      </c>
      <c r="BD11" s="17">
        <v>1.187539377661577E-2</v>
      </c>
      <c r="BE11" s="17">
        <v>1.017134282368928E-2</v>
      </c>
      <c r="BF11" s="17">
        <v>0.14719560421411179</v>
      </c>
      <c r="BG11" s="17">
        <v>0</v>
      </c>
      <c r="BH11" s="17">
        <v>2.466154510406968E-2</v>
      </c>
      <c r="BI11" s="17">
        <v>1.5896690964693851E-2</v>
      </c>
      <c r="BJ11" s="17">
        <v>4.074928026185045E-2</v>
      </c>
      <c r="BK11" s="17">
        <v>8.5650346931740506E-2</v>
      </c>
      <c r="BL11" s="17">
        <v>1.9295186587838131E-2</v>
      </c>
      <c r="BM11" s="17">
        <v>4.7913757588459359E-2</v>
      </c>
      <c r="BN11" s="17">
        <v>0.17381502554025091</v>
      </c>
      <c r="BP11" s="17">
        <v>6.0112000355147903E-2</v>
      </c>
      <c r="BQ11" s="17">
        <v>5.728253203898049E-2</v>
      </c>
      <c r="BR11" s="17">
        <v>8.7688288881357629E-2</v>
      </c>
      <c r="BS11" s="17">
        <v>7.3976434353666479E-2</v>
      </c>
      <c r="BT11" s="17">
        <v>3.5686239865671689E-2</v>
      </c>
      <c r="BU11" s="17">
        <v>4.8749078744543317E-2</v>
      </c>
      <c r="BV11" s="17">
        <v>1.632819465832664E-2</v>
      </c>
      <c r="BW11" s="17">
        <v>8.8726701883641179E-2</v>
      </c>
      <c r="BX11" s="17">
        <v>4.3792466822541558E-2</v>
      </c>
      <c r="BY11" s="17">
        <v>0.12790601450255931</v>
      </c>
    </row>
    <row r="12" spans="2:77" ht="15.95">
      <c r="B12" s="16" t="s">
        <v>97</v>
      </c>
      <c r="C12" s="17">
        <v>0.23018835967787249</v>
      </c>
      <c r="D12" s="17">
        <v>0.22757725327391529</v>
      </c>
      <c r="E12" s="17">
        <v>0.2290763301615476</v>
      </c>
      <c r="F12" s="17">
        <v>0.27826576619111659</v>
      </c>
      <c r="H12" s="17">
        <v>0.33587528609814449</v>
      </c>
      <c r="I12" s="17">
        <v>0.39264709074465781</v>
      </c>
      <c r="J12" s="17">
        <v>0.41737747160124011</v>
      </c>
      <c r="K12" s="17">
        <v>0.31414306277790599</v>
      </c>
      <c r="L12" s="17">
        <v>0.28007379261924109</v>
      </c>
      <c r="M12" s="17">
        <v>0.27679015548389002</v>
      </c>
      <c r="N12" s="17">
        <v>0.20343503876254609</v>
      </c>
      <c r="O12" s="17">
        <v>0.16792117980430071</v>
      </c>
      <c r="P12" s="17">
        <v>0.14148192341076141</v>
      </c>
      <c r="Q12" s="17">
        <v>8.0096855024865798E-2</v>
      </c>
      <c r="R12" s="17">
        <v>0.12284158440033779</v>
      </c>
      <c r="S12" s="17">
        <v>0.1087688933858857</v>
      </c>
      <c r="U12" s="17">
        <v>0.5075587924814573</v>
      </c>
      <c r="V12" s="17">
        <v>0.4741216216656613</v>
      </c>
      <c r="W12" s="17">
        <v>0.43125995208518553</v>
      </c>
      <c r="X12" s="17">
        <v>0.2324542435073258</v>
      </c>
      <c r="Y12" s="17">
        <v>0.150749051556685</v>
      </c>
      <c r="Z12" s="17">
        <v>7.7043639048362533E-2</v>
      </c>
      <c r="AA12" s="17">
        <v>7.7332524719609427E-2</v>
      </c>
      <c r="AB12" s="17">
        <v>4.4508476875065248E-2</v>
      </c>
      <c r="AC12" s="17">
        <v>8.1392563941745807E-2</v>
      </c>
      <c r="AD12" s="17">
        <v>0.24642232954347859</v>
      </c>
      <c r="AE12" s="17">
        <v>0.5289531669464701</v>
      </c>
      <c r="AG12" s="17">
        <v>0.117818521310291</v>
      </c>
      <c r="AH12" s="17">
        <v>0.31796818904739799</v>
      </c>
      <c r="AJ12" s="17">
        <v>0.14169624491088631</v>
      </c>
      <c r="AK12" s="17">
        <v>0.23308082906332969</v>
      </c>
      <c r="AL12" s="17">
        <v>0.20857642214745581</v>
      </c>
      <c r="AM12" s="17">
        <v>0.22976121717997311</v>
      </c>
      <c r="AN12" s="17">
        <v>0.29907761123208582</v>
      </c>
      <c r="AO12" s="17">
        <v>0.25101079202153509</v>
      </c>
      <c r="AP12" s="17">
        <v>0.22843613817910999</v>
      </c>
      <c r="AQ12" s="17">
        <v>0.2483535069500051</v>
      </c>
      <c r="AR12" s="17">
        <v>0.20050938907923219</v>
      </c>
      <c r="AS12" s="17">
        <v>0.25219806398121353</v>
      </c>
      <c r="AT12" s="17">
        <v>0.1978155163250109</v>
      </c>
      <c r="AU12" s="17">
        <v>0.23027612790523361</v>
      </c>
      <c r="AV12" s="17">
        <v>0.2361418212791237</v>
      </c>
      <c r="AX12" s="17">
        <v>0.22474490596864821</v>
      </c>
      <c r="AY12" s="17">
        <v>0.25219806398121353</v>
      </c>
      <c r="AZ12" s="17">
        <v>0.1978155163250109</v>
      </c>
      <c r="BA12" s="17">
        <v>0.23027612790523361</v>
      </c>
      <c r="BC12" s="17">
        <v>0.1070831523924471</v>
      </c>
      <c r="BD12" s="17">
        <v>0.18114565612417119</v>
      </c>
      <c r="BE12" s="17">
        <v>0.22682875496148269</v>
      </c>
      <c r="BF12" s="17">
        <v>0.2412235647117732</v>
      </c>
      <c r="BG12" s="17">
        <v>0.22024822595688159</v>
      </c>
      <c r="BH12" s="17">
        <v>0.1061294515262465</v>
      </c>
      <c r="BI12" s="17">
        <v>7.2780854840600734E-2</v>
      </c>
      <c r="BJ12" s="17">
        <v>0.25763622905252997</v>
      </c>
      <c r="BK12" s="17">
        <v>0.21593120968418469</v>
      </c>
      <c r="BL12" s="17">
        <v>0.20113839583710311</v>
      </c>
      <c r="BM12" s="17">
        <v>0.2159946432051475</v>
      </c>
      <c r="BN12" s="17">
        <v>0.29051262381277898</v>
      </c>
      <c r="BP12" s="17">
        <v>0.25245934742729581</v>
      </c>
      <c r="BQ12" s="17">
        <v>0.1829481922694392</v>
      </c>
      <c r="BR12" s="17">
        <v>0.30030523232722139</v>
      </c>
      <c r="BS12" s="17">
        <v>0.18330077910064699</v>
      </c>
      <c r="BT12" s="17">
        <v>5.2588678349628021E-2</v>
      </c>
      <c r="BU12" s="17">
        <v>0.20385034591717771</v>
      </c>
      <c r="BV12" s="17">
        <v>0.25598141074941322</v>
      </c>
      <c r="BW12" s="17">
        <v>0.30488655977534013</v>
      </c>
      <c r="BX12" s="17">
        <v>7.2215237759953158E-2</v>
      </c>
      <c r="BY12" s="17">
        <v>0.25373622823414299</v>
      </c>
    </row>
    <row r="13" spans="2:77" ht="15.95">
      <c r="B13" s="16" t="s">
        <v>98</v>
      </c>
      <c r="C13" s="17">
        <v>0.20202094059242329</v>
      </c>
      <c r="D13" s="17">
        <v>0.20095577038016799</v>
      </c>
      <c r="E13" s="17">
        <v>0.2020529331531703</v>
      </c>
      <c r="F13" s="17">
        <v>0.21518187959048041</v>
      </c>
      <c r="H13" s="17">
        <v>0.148215525566601</v>
      </c>
      <c r="I13" s="17">
        <v>0.20555735082159779</v>
      </c>
      <c r="J13" s="17">
        <v>0.17223380734482541</v>
      </c>
      <c r="K13" s="17">
        <v>0.29790133940190638</v>
      </c>
      <c r="L13" s="17">
        <v>0.26181465600757131</v>
      </c>
      <c r="M13" s="17">
        <v>0.23176519760743419</v>
      </c>
      <c r="N13" s="17">
        <v>0.21265832436835241</v>
      </c>
      <c r="O13" s="17">
        <v>0.37434171678388878</v>
      </c>
      <c r="P13" s="17">
        <v>0.1945342691918992</v>
      </c>
      <c r="Q13" s="17">
        <v>0.1541715813701271</v>
      </c>
      <c r="R13" s="17">
        <v>0.15542874953957209</v>
      </c>
      <c r="S13" s="17">
        <v>0.14547970897217949</v>
      </c>
      <c r="U13" s="17">
        <v>4.9443316416344897E-2</v>
      </c>
      <c r="V13" s="17">
        <v>0.20818268566820181</v>
      </c>
      <c r="W13" s="17">
        <v>0.34065940126164812</v>
      </c>
      <c r="X13" s="17">
        <v>0.42163677519033899</v>
      </c>
      <c r="Y13" s="17">
        <v>0.30981037970244191</v>
      </c>
      <c r="Z13" s="17">
        <v>0.2295822529638275</v>
      </c>
      <c r="AA13" s="17">
        <v>0.15262058570130271</v>
      </c>
      <c r="AB13" s="17">
        <v>0.13544925691334411</v>
      </c>
      <c r="AC13" s="17">
        <v>0.12710462074919779</v>
      </c>
      <c r="AD13" s="17">
        <v>0.14462448936993291</v>
      </c>
      <c r="AE13" s="17">
        <v>0.39527068278007571</v>
      </c>
      <c r="AG13" s="17">
        <v>0.18113169870507839</v>
      </c>
      <c r="AH13" s="17">
        <v>0.21833896787774931</v>
      </c>
      <c r="AJ13" s="17">
        <v>0.13398064891155059</v>
      </c>
      <c r="AK13" s="17">
        <v>0.20893863543014621</v>
      </c>
      <c r="AL13" s="17">
        <v>0.12742424059099161</v>
      </c>
      <c r="AM13" s="17">
        <v>0.16981102335586121</v>
      </c>
      <c r="AN13" s="17">
        <v>0.18956595842804139</v>
      </c>
      <c r="AO13" s="17">
        <v>0.15921856024289679</v>
      </c>
      <c r="AP13" s="17">
        <v>0.1893269307499113</v>
      </c>
      <c r="AQ13" s="17">
        <v>0.19526113306582871</v>
      </c>
      <c r="AR13" s="17">
        <v>0.1575505871086916</v>
      </c>
      <c r="AS13" s="17">
        <v>0.14216632428797599</v>
      </c>
      <c r="AT13" s="17">
        <v>0.1404853884711047</v>
      </c>
      <c r="AU13" s="17">
        <v>0.1608524223410045</v>
      </c>
      <c r="AV13" s="17">
        <v>0.10884267829946</v>
      </c>
      <c r="AX13" s="17">
        <v>0.19954249802048571</v>
      </c>
      <c r="AY13" s="17">
        <v>0.14216632428797599</v>
      </c>
      <c r="AZ13" s="17">
        <v>0.1404853884711047</v>
      </c>
      <c r="BA13" s="17">
        <v>0.1608524223410045</v>
      </c>
      <c r="BC13" s="17">
        <v>0.2850287625740478</v>
      </c>
      <c r="BD13" s="17">
        <v>0.1211994653627832</v>
      </c>
      <c r="BE13" s="17">
        <v>0.1901994930750128</v>
      </c>
      <c r="BF13" s="17">
        <v>0.1625668496527371</v>
      </c>
      <c r="BG13" s="17">
        <v>0.2449529382629704</v>
      </c>
      <c r="BH13" s="17">
        <v>0.14026431525136801</v>
      </c>
      <c r="BI13" s="17">
        <v>0.21302013786322049</v>
      </c>
      <c r="BJ13" s="17">
        <v>0.22938550853180131</v>
      </c>
      <c r="BK13" s="17">
        <v>0.22009716337637081</v>
      </c>
      <c r="BL13" s="17">
        <v>0.16751315996432189</v>
      </c>
      <c r="BM13" s="17">
        <v>0.16825820286066209</v>
      </c>
      <c r="BN13" s="17">
        <v>0.1702370803169925</v>
      </c>
      <c r="BP13" s="17">
        <v>0.24195444405533589</v>
      </c>
      <c r="BQ13" s="17">
        <v>0.14409997800581589</v>
      </c>
      <c r="BR13" s="17">
        <v>0.25518951331007911</v>
      </c>
      <c r="BS13" s="17">
        <v>0.22838197124480661</v>
      </c>
      <c r="BT13" s="17">
        <v>0.14540196311990261</v>
      </c>
      <c r="BU13" s="17">
        <v>0.15577372416308999</v>
      </c>
      <c r="BV13" s="17">
        <v>0.18655763445132439</v>
      </c>
      <c r="BW13" s="17">
        <v>0.1907636430540324</v>
      </c>
      <c r="BX13" s="17">
        <v>0.24646951931453279</v>
      </c>
      <c r="BY13" s="17">
        <v>0.1771514933045143</v>
      </c>
    </row>
    <row r="14" spans="2:77" ht="15.95">
      <c r="B14" s="16" t="s">
        <v>99</v>
      </c>
      <c r="C14" s="17">
        <v>0.1196192526368908</v>
      </c>
      <c r="D14" s="17">
        <v>0.1177254996641197</v>
      </c>
      <c r="E14" s="17">
        <v>0.124063744906956</v>
      </c>
      <c r="F14" s="17">
        <v>0.14648719107324881</v>
      </c>
      <c r="H14" s="17">
        <v>8.7719977541738409E-2</v>
      </c>
      <c r="I14" s="17">
        <v>6.7951439222363616E-2</v>
      </c>
      <c r="J14" s="17">
        <v>7.9896322950970974E-2</v>
      </c>
      <c r="K14" s="17">
        <v>0.10705069119983431</v>
      </c>
      <c r="L14" s="17">
        <v>0.1151678807834655</v>
      </c>
      <c r="M14" s="17">
        <v>0.15460287582768989</v>
      </c>
      <c r="N14" s="17">
        <v>0.137632805993879</v>
      </c>
      <c r="O14" s="17">
        <v>0.15406661092555859</v>
      </c>
      <c r="P14" s="17">
        <v>0.1652095699637664</v>
      </c>
      <c r="Q14" s="17">
        <v>0.1819415720456839</v>
      </c>
      <c r="R14" s="17">
        <v>0.1167150738495069</v>
      </c>
      <c r="S14" s="17">
        <v>0.1008788410619106</v>
      </c>
      <c r="U14" s="17">
        <v>1.9006145233324501E-2</v>
      </c>
      <c r="V14" s="17">
        <v>5.0970179124386873E-2</v>
      </c>
      <c r="W14" s="17">
        <v>8.6867470615070608E-2</v>
      </c>
      <c r="X14" s="17">
        <v>0.14328210719905321</v>
      </c>
      <c r="Y14" s="17">
        <v>0.24337004164012629</v>
      </c>
      <c r="Z14" s="17">
        <v>0.19680831411608191</v>
      </c>
      <c r="AA14" s="17">
        <v>0.1766513635202932</v>
      </c>
      <c r="AB14" s="17">
        <v>0.1638610636705384</v>
      </c>
      <c r="AC14" s="17">
        <v>6.9286785586137323E-2</v>
      </c>
      <c r="AD14" s="17">
        <v>8.6946976531789621E-2</v>
      </c>
      <c r="AE14" s="17">
        <v>0</v>
      </c>
      <c r="AG14" s="17">
        <v>0.1352172718047194</v>
      </c>
      <c r="AH14" s="17">
        <v>0.10743456428150031</v>
      </c>
      <c r="AJ14" s="17">
        <v>0.1272732732826844</v>
      </c>
      <c r="AK14" s="17">
        <v>0.1048207445799943</v>
      </c>
      <c r="AL14" s="17">
        <v>9.6472784746723134E-2</v>
      </c>
      <c r="AM14" s="17">
        <v>9.9864769519339286E-2</v>
      </c>
      <c r="AN14" s="17">
        <v>9.3868152247745459E-2</v>
      </c>
      <c r="AO14" s="17">
        <v>0.1049313107283268</v>
      </c>
      <c r="AP14" s="17">
        <v>0.1182416192182664</v>
      </c>
      <c r="AQ14" s="17">
        <v>0.1010409990352614</v>
      </c>
      <c r="AR14" s="17">
        <v>8.1358324815403588E-2</v>
      </c>
      <c r="AS14" s="17">
        <v>8.5473173718018283E-2</v>
      </c>
      <c r="AT14" s="17">
        <v>0.1103613898163523</v>
      </c>
      <c r="AU14" s="17">
        <v>9.0393783774957728E-2</v>
      </c>
      <c r="AV14" s="17">
        <v>6.9110776121754272E-2</v>
      </c>
      <c r="AX14" s="17">
        <v>0.1190415861147774</v>
      </c>
      <c r="AY14" s="17">
        <v>8.5473173718018283E-2</v>
      </c>
      <c r="AZ14" s="17">
        <v>0.1103613898163523</v>
      </c>
      <c r="BA14" s="17">
        <v>9.0393783774957728E-2</v>
      </c>
      <c r="BC14" s="17">
        <v>0.14745654225730759</v>
      </c>
      <c r="BD14" s="17">
        <v>0.1403185921935568</v>
      </c>
      <c r="BE14" s="17">
        <v>7.9926398282017003E-2</v>
      </c>
      <c r="BF14" s="17">
        <v>0.13194164297474839</v>
      </c>
      <c r="BG14" s="17">
        <v>0.23268858214232879</v>
      </c>
      <c r="BH14" s="17">
        <v>0.13630552134290611</v>
      </c>
      <c r="BI14" s="17">
        <v>0.1596296900115009</v>
      </c>
      <c r="BJ14" s="17">
        <v>0.1015647616769047</v>
      </c>
      <c r="BK14" s="17">
        <v>0.15201393705816241</v>
      </c>
      <c r="BL14" s="17">
        <v>0.12520618622170759</v>
      </c>
      <c r="BM14" s="17">
        <v>0.13061923522341271</v>
      </c>
      <c r="BN14" s="17">
        <v>9.9645287645546463E-2</v>
      </c>
      <c r="BP14" s="17">
        <v>8.8903133211255966E-2</v>
      </c>
      <c r="BQ14" s="17">
        <v>0.16658993685274501</v>
      </c>
      <c r="BR14" s="17">
        <v>0.14792699103007029</v>
      </c>
      <c r="BS14" s="17">
        <v>0.14893522457162009</v>
      </c>
      <c r="BT14" s="17">
        <v>0.12612754053140771</v>
      </c>
      <c r="BU14" s="17">
        <v>0.14620761885413169</v>
      </c>
      <c r="BV14" s="17">
        <v>5.4006350336906858E-2</v>
      </c>
      <c r="BW14" s="17">
        <v>0.1007908244976463</v>
      </c>
      <c r="BX14" s="17">
        <v>0.2459554322725922</v>
      </c>
      <c r="BY14" s="17">
        <v>0.10711241364332599</v>
      </c>
    </row>
    <row r="15" spans="2:77" ht="15.95">
      <c r="B15" s="16" t="s">
        <v>100</v>
      </c>
      <c r="C15" s="17">
        <v>0.1073297462582931</v>
      </c>
      <c r="D15" s="17">
        <v>0.110973686976191</v>
      </c>
      <c r="E15" s="17">
        <v>9.8050037100168394E-2</v>
      </c>
      <c r="F15" s="17">
        <v>0.10678403013778499</v>
      </c>
      <c r="H15" s="17">
        <v>1.7305697906373738E-2</v>
      </c>
      <c r="I15" s="17">
        <v>0.10429077319549759</v>
      </c>
      <c r="J15" s="17">
        <v>9.0060916707669553E-2</v>
      </c>
      <c r="K15" s="17">
        <v>9.0911830350021608E-2</v>
      </c>
      <c r="L15" s="17">
        <v>0.1180867368805885</v>
      </c>
      <c r="M15" s="17">
        <v>0.13350538495148831</v>
      </c>
      <c r="N15" s="17">
        <v>0.11393413493984229</v>
      </c>
      <c r="O15" s="17">
        <v>7.7832870329777412E-2</v>
      </c>
      <c r="P15" s="17">
        <v>0.1129680126458832</v>
      </c>
      <c r="Q15" s="17">
        <v>0.15587931227879681</v>
      </c>
      <c r="R15" s="17">
        <v>0.1196787344691267</v>
      </c>
      <c r="S15" s="17">
        <v>0.13797532915799871</v>
      </c>
      <c r="U15" s="17">
        <v>1.017330983973096E-2</v>
      </c>
      <c r="V15" s="17">
        <v>3.0843968698618249E-2</v>
      </c>
      <c r="W15" s="17">
        <v>4.3454393444366787E-2</v>
      </c>
      <c r="X15" s="17">
        <v>0.1064391423945531</v>
      </c>
      <c r="Y15" s="17">
        <v>0.11945032915059781</v>
      </c>
      <c r="Z15" s="17">
        <v>0.22342405373353691</v>
      </c>
      <c r="AA15" s="17">
        <v>0.1718550647580456</v>
      </c>
      <c r="AB15" s="17">
        <v>0.15663107117172201</v>
      </c>
      <c r="AC15" s="17">
        <v>0.123891441571492</v>
      </c>
      <c r="AD15" s="17">
        <v>9.1170882762049918E-2</v>
      </c>
      <c r="AE15" s="17">
        <v>0</v>
      </c>
      <c r="AG15" s="17">
        <v>0.12731546752349299</v>
      </c>
      <c r="AH15" s="17">
        <v>9.1717521234462598E-2</v>
      </c>
      <c r="AJ15" s="17">
        <v>0.1355789688061963</v>
      </c>
      <c r="AK15" s="17">
        <v>9.419359042139111E-2</v>
      </c>
      <c r="AL15" s="17">
        <v>0.10953227311509101</v>
      </c>
      <c r="AM15" s="17">
        <v>0.11770527743931521</v>
      </c>
      <c r="AN15" s="17">
        <v>6.9099485110338046E-2</v>
      </c>
      <c r="AO15" s="17">
        <v>0.1012320827255126</v>
      </c>
      <c r="AP15" s="17">
        <v>0.12657127939624691</v>
      </c>
      <c r="AQ15" s="17">
        <v>0.1040876990195523</v>
      </c>
      <c r="AR15" s="17">
        <v>0.1142640858487463</v>
      </c>
      <c r="AS15" s="17">
        <v>9.2081616576551464E-2</v>
      </c>
      <c r="AT15" s="17">
        <v>0.1769816357444455</v>
      </c>
      <c r="AU15" s="17">
        <v>0.11732238187213979</v>
      </c>
      <c r="AV15" s="17">
        <v>0.1737041804526846</v>
      </c>
      <c r="AX15" s="17">
        <v>0.10819384847583979</v>
      </c>
      <c r="AY15" s="17">
        <v>9.2081616576551464E-2</v>
      </c>
      <c r="AZ15" s="17">
        <v>0.1769816357444455</v>
      </c>
      <c r="BA15" s="17">
        <v>0.11732238187213979</v>
      </c>
      <c r="BC15" s="17">
        <v>0.1171058045538706</v>
      </c>
      <c r="BD15" s="17">
        <v>0.1147516169012435</v>
      </c>
      <c r="BE15" s="17">
        <v>0.1677154245769312</v>
      </c>
      <c r="BF15" s="17">
        <v>6.241973730010885E-2</v>
      </c>
      <c r="BG15" s="17">
        <v>9.4716715304076535E-2</v>
      </c>
      <c r="BH15" s="17">
        <v>0.1249556363579932</v>
      </c>
      <c r="BI15" s="17">
        <v>0.1118055185670595</v>
      </c>
      <c r="BJ15" s="17">
        <v>9.7972873761584839E-2</v>
      </c>
      <c r="BK15" s="17">
        <v>8.3350584754726662E-2</v>
      </c>
      <c r="BL15" s="17">
        <v>9.047624632463401E-2</v>
      </c>
      <c r="BM15" s="17">
        <v>0.1098564062430424</v>
      </c>
      <c r="BN15" s="17">
        <v>9.1216080596303248E-2</v>
      </c>
      <c r="BP15" s="17">
        <v>0.1020514850906388</v>
      </c>
      <c r="BQ15" s="17">
        <v>0.10418753080697681</v>
      </c>
      <c r="BR15" s="17">
        <v>8.0296468889442432E-2</v>
      </c>
      <c r="BS15" s="17">
        <v>0.1441657215588911</v>
      </c>
      <c r="BT15" s="17">
        <v>0.18381524027013721</v>
      </c>
      <c r="BU15" s="17">
        <v>8.2669914736024114E-2</v>
      </c>
      <c r="BV15" s="17">
        <v>0.1061699650658758</v>
      </c>
      <c r="BW15" s="17">
        <v>0.11018583101054601</v>
      </c>
      <c r="BX15" s="17">
        <v>8.865962309195162E-2</v>
      </c>
      <c r="BY15" s="17">
        <v>8.4060727814824696E-2</v>
      </c>
    </row>
    <row r="16" spans="2:77" ht="15.95">
      <c r="B16" s="16" t="s">
        <v>101</v>
      </c>
      <c r="C16" s="17">
        <v>8.4326905146699355E-2</v>
      </c>
      <c r="D16" s="17">
        <v>8.3814796829099814E-2</v>
      </c>
      <c r="E16" s="17">
        <v>8.8591698909335159E-2</v>
      </c>
      <c r="F16" s="17">
        <v>8.0940009956470743E-2</v>
      </c>
      <c r="H16" s="17">
        <v>4.1732682502255647E-2</v>
      </c>
      <c r="I16" s="17">
        <v>2.1111776811595231E-2</v>
      </c>
      <c r="J16" s="17">
        <v>3.6230792910792183E-2</v>
      </c>
      <c r="K16" s="17">
        <v>6.5295180905938291E-2</v>
      </c>
      <c r="L16" s="17">
        <v>7.3047827359880857E-2</v>
      </c>
      <c r="M16" s="17">
        <v>9.4685583491120703E-2</v>
      </c>
      <c r="N16" s="17">
        <v>0.11489207131177161</v>
      </c>
      <c r="O16" s="17">
        <v>6.3573992281731009E-2</v>
      </c>
      <c r="P16" s="17">
        <v>0.1172492875745811</v>
      </c>
      <c r="Q16" s="17">
        <v>0.14645599341735191</v>
      </c>
      <c r="R16" s="17">
        <v>0.12724772135297771</v>
      </c>
      <c r="S16" s="17">
        <v>9.6456403172694147E-2</v>
      </c>
      <c r="U16" s="17">
        <v>1.2717927437660899E-2</v>
      </c>
      <c r="V16" s="17">
        <v>1.4246980211662199E-2</v>
      </c>
      <c r="W16" s="17">
        <v>3.8573118573376939E-3</v>
      </c>
      <c r="X16" s="17">
        <v>3.6065764426534509E-2</v>
      </c>
      <c r="Y16" s="17">
        <v>8.7275378500638448E-2</v>
      </c>
      <c r="Z16" s="17">
        <v>0.12522154301552549</v>
      </c>
      <c r="AA16" s="17">
        <v>0.1771147638712311</v>
      </c>
      <c r="AB16" s="17">
        <v>0.19248921634178209</v>
      </c>
      <c r="AC16" s="17">
        <v>0.11975293447061459</v>
      </c>
      <c r="AD16" s="17">
        <v>3.3564212605456917E-2</v>
      </c>
      <c r="AE16" s="17">
        <v>7.5776150273454218E-2</v>
      </c>
      <c r="AG16" s="17">
        <v>0.11161876131929439</v>
      </c>
      <c r="AH16" s="17">
        <v>6.3007354341870825E-2</v>
      </c>
      <c r="AJ16" s="17">
        <v>0.1155398878106393</v>
      </c>
      <c r="AK16" s="17">
        <v>5.9270099107193323E-2</v>
      </c>
      <c r="AL16" s="17">
        <v>0.1273274417081568</v>
      </c>
      <c r="AM16" s="17">
        <v>8.8165025991652463E-2</v>
      </c>
      <c r="AN16" s="17">
        <v>8.063884735494227E-2</v>
      </c>
      <c r="AO16" s="17">
        <v>7.7423342516217061E-2</v>
      </c>
      <c r="AP16" s="17">
        <v>6.8424260100105286E-2</v>
      </c>
      <c r="AQ16" s="17">
        <v>7.7672416925885501E-2</v>
      </c>
      <c r="AR16" s="17">
        <v>9.332374752900649E-2</v>
      </c>
      <c r="AS16" s="17">
        <v>7.0767267103150552E-2</v>
      </c>
      <c r="AT16" s="17">
        <v>9.8186083554664433E-2</v>
      </c>
      <c r="AU16" s="17">
        <v>6.2071758009068723E-2</v>
      </c>
      <c r="AV16" s="17">
        <v>9.2515795361617637E-2</v>
      </c>
      <c r="AX16" s="17">
        <v>8.6455103335273883E-2</v>
      </c>
      <c r="AY16" s="17">
        <v>7.0767267103150552E-2</v>
      </c>
      <c r="AZ16" s="17">
        <v>9.8186083554664433E-2</v>
      </c>
      <c r="BA16" s="17">
        <v>6.2071758009068723E-2</v>
      </c>
      <c r="BC16" s="17">
        <v>9.4858858228953263E-2</v>
      </c>
      <c r="BD16" s="17">
        <v>0.1391601628078655</v>
      </c>
      <c r="BE16" s="17">
        <v>0.1046757595223672</v>
      </c>
      <c r="BF16" s="17">
        <v>9.5243403294433732E-2</v>
      </c>
      <c r="BG16" s="17">
        <v>0.1104243051379786</v>
      </c>
      <c r="BH16" s="17">
        <v>0.13833912670052179</v>
      </c>
      <c r="BI16" s="17">
        <v>0.15747248805374531</v>
      </c>
      <c r="BJ16" s="17">
        <v>9.8256634324343534E-2</v>
      </c>
      <c r="BK16" s="17">
        <v>0.1051163797963896</v>
      </c>
      <c r="BL16" s="17">
        <v>0.14754036056786951</v>
      </c>
      <c r="BM16" s="17">
        <v>9.5444705451627171E-2</v>
      </c>
      <c r="BN16" s="17">
        <v>3.7288744195561843E-2</v>
      </c>
      <c r="BP16" s="17">
        <v>8.5116347616321614E-2</v>
      </c>
      <c r="BQ16" s="17">
        <v>0.1111134451019264</v>
      </c>
      <c r="BR16" s="17">
        <v>5.3619633837189998E-2</v>
      </c>
      <c r="BS16" s="17">
        <v>7.5844711203876564E-2</v>
      </c>
      <c r="BT16" s="17">
        <v>0.13633963727152129</v>
      </c>
      <c r="BU16" s="17">
        <v>4.8709461365045052E-2</v>
      </c>
      <c r="BV16" s="17">
        <v>0.14911475331516461</v>
      </c>
      <c r="BW16" s="17">
        <v>5.6623661352743271E-2</v>
      </c>
      <c r="BX16" s="17">
        <v>7.7955853775188114E-2</v>
      </c>
      <c r="BY16" s="17">
        <v>8.9642553925796328E-2</v>
      </c>
    </row>
    <row r="17" spans="2:77" ht="15.95">
      <c r="B17" s="16" t="s">
        <v>102</v>
      </c>
      <c r="C17" s="17">
        <v>5.8703239495501387E-2</v>
      </c>
      <c r="D17" s="17">
        <v>5.7938736783855853E-2</v>
      </c>
      <c r="E17" s="17">
        <v>6.5631205680613175E-2</v>
      </c>
      <c r="F17" s="17">
        <v>4.1033929507790293E-2</v>
      </c>
      <c r="H17" s="17">
        <v>3.6237336219807001E-3</v>
      </c>
      <c r="I17" s="17">
        <v>2.3365990481474829E-3</v>
      </c>
      <c r="J17" s="17">
        <v>1.464029328987819E-2</v>
      </c>
      <c r="K17" s="17">
        <v>2.6112300006766589E-2</v>
      </c>
      <c r="L17" s="17">
        <v>3.5270190831688419E-2</v>
      </c>
      <c r="M17" s="17">
        <v>2.9406190032064451E-2</v>
      </c>
      <c r="N17" s="17">
        <v>0.1078527522284439</v>
      </c>
      <c r="O17" s="17">
        <v>0.1303810539368242</v>
      </c>
      <c r="P17" s="17">
        <v>9.880343786727247E-2</v>
      </c>
      <c r="Q17" s="17">
        <v>9.7428555750333809E-2</v>
      </c>
      <c r="R17" s="17">
        <v>8.8547625143487838E-2</v>
      </c>
      <c r="S17" s="17">
        <v>9.4460995054941613E-2</v>
      </c>
      <c r="U17" s="17">
        <v>0</v>
      </c>
      <c r="V17" s="17">
        <v>2.0344535782627141E-2</v>
      </c>
      <c r="W17" s="17">
        <v>9.631000217884822E-3</v>
      </c>
      <c r="X17" s="17">
        <v>5.5357668390497421E-3</v>
      </c>
      <c r="Y17" s="17">
        <v>1.639652860687343E-2</v>
      </c>
      <c r="Z17" s="17">
        <v>6.9308341351660946E-2</v>
      </c>
      <c r="AA17" s="17">
        <v>9.7488517161726546E-2</v>
      </c>
      <c r="AB17" s="17">
        <v>0.12318117737769151</v>
      </c>
      <c r="AC17" s="17">
        <v>0.13957587824413009</v>
      </c>
      <c r="AD17" s="17">
        <v>7.1009904699566487E-2</v>
      </c>
      <c r="AE17" s="17">
        <v>0</v>
      </c>
      <c r="AG17" s="17">
        <v>9.8363940704256983E-2</v>
      </c>
      <c r="AH17" s="17">
        <v>2.7721530921782509E-2</v>
      </c>
      <c r="AJ17" s="17">
        <v>9.1547762312446837E-2</v>
      </c>
      <c r="AK17" s="17">
        <v>7.6410125522017217E-2</v>
      </c>
      <c r="AL17" s="17">
        <v>0.12155938734098749</v>
      </c>
      <c r="AM17" s="17">
        <v>7.1965742419000486E-2</v>
      </c>
      <c r="AN17" s="17">
        <v>6.1182599813153812E-2</v>
      </c>
      <c r="AO17" s="17">
        <v>7.6875328133466966E-2</v>
      </c>
      <c r="AP17" s="17">
        <v>6.2858122269227656E-2</v>
      </c>
      <c r="AQ17" s="17">
        <v>8.0735207526359612E-2</v>
      </c>
      <c r="AR17" s="17">
        <v>8.4644800550487176E-2</v>
      </c>
      <c r="AS17" s="17">
        <v>9.2736311358920354E-2</v>
      </c>
      <c r="AT17" s="17">
        <v>6.8345568147191157E-2</v>
      </c>
      <c r="AU17" s="17">
        <v>8.8558202638434586E-2</v>
      </c>
      <c r="AV17" s="17">
        <v>7.8287608105119824E-2</v>
      </c>
      <c r="AX17" s="17">
        <v>6.0385582306631581E-2</v>
      </c>
      <c r="AY17" s="17">
        <v>9.2736311358920354E-2</v>
      </c>
      <c r="AZ17" s="17">
        <v>6.8345568147191157E-2</v>
      </c>
      <c r="BA17" s="17">
        <v>8.8558202638434586E-2</v>
      </c>
      <c r="BC17" s="17">
        <v>5.8403953860443683E-2</v>
      </c>
      <c r="BD17" s="17">
        <v>0.1425639329517033</v>
      </c>
      <c r="BE17" s="17">
        <v>8.4081321625153707E-2</v>
      </c>
      <c r="BF17" s="17">
        <v>5.8538455854245608E-2</v>
      </c>
      <c r="BG17" s="17">
        <v>2.821506657067311E-2</v>
      </c>
      <c r="BH17" s="17">
        <v>0.1268230743774684</v>
      </c>
      <c r="BI17" s="17">
        <v>9.8040442067744774E-2</v>
      </c>
      <c r="BJ17" s="17">
        <v>6.3936613005999426E-2</v>
      </c>
      <c r="BK17" s="17">
        <v>4.057501312814607E-2</v>
      </c>
      <c r="BL17" s="17">
        <v>9.7066662300808834E-2</v>
      </c>
      <c r="BM17" s="17">
        <v>7.9193064811663591E-2</v>
      </c>
      <c r="BN17" s="17">
        <v>2.9864969368996009E-2</v>
      </c>
      <c r="BP17" s="17">
        <v>5.7445256839601333E-2</v>
      </c>
      <c r="BQ17" s="17">
        <v>8.4177717668483643E-2</v>
      </c>
      <c r="BR17" s="17">
        <v>2.840237379128311E-2</v>
      </c>
      <c r="BS17" s="17">
        <v>4.3507443680916323E-2</v>
      </c>
      <c r="BT17" s="17">
        <v>0.1129257878365206</v>
      </c>
      <c r="BU17" s="17">
        <v>4.8709461365045052E-2</v>
      </c>
      <c r="BV17" s="17">
        <v>0.1008575692081425</v>
      </c>
      <c r="BW17" s="17">
        <v>5.2376581083826791E-2</v>
      </c>
      <c r="BX17" s="17">
        <v>2.563687138809128E-2</v>
      </c>
      <c r="BY17" s="17">
        <v>6.3701155806698259E-2</v>
      </c>
    </row>
    <row r="18" spans="2:77" ht="15.95">
      <c r="B18" s="16" t="s">
        <v>103</v>
      </c>
      <c r="C18" s="17">
        <v>3.8877783915614562E-2</v>
      </c>
      <c r="D18" s="17">
        <v>4.1400059747588903E-2</v>
      </c>
      <c r="E18" s="17">
        <v>3.6472123551628793E-2</v>
      </c>
      <c r="F18" s="17">
        <v>1.012938949938369E-2</v>
      </c>
      <c r="H18" s="17">
        <v>7.3474908727489182E-3</v>
      </c>
      <c r="I18" s="17">
        <v>5.6002577815166257E-3</v>
      </c>
      <c r="J18" s="17">
        <v>1.359605676588342E-2</v>
      </c>
      <c r="K18" s="17">
        <v>2.1858835071274941E-2</v>
      </c>
      <c r="L18" s="17">
        <v>2.1290382034488579E-2</v>
      </c>
      <c r="M18" s="17">
        <v>1.42040649841636E-2</v>
      </c>
      <c r="N18" s="17">
        <v>2.9489829389700871E-2</v>
      </c>
      <c r="O18" s="17">
        <v>1.73875792053329E-2</v>
      </c>
      <c r="P18" s="17">
        <v>4.8767399374676397E-2</v>
      </c>
      <c r="Q18" s="17">
        <v>7.1795786220055322E-2</v>
      </c>
      <c r="R18" s="17">
        <v>0.11964126157539</v>
      </c>
      <c r="S18" s="17">
        <v>6.3559425868863345E-2</v>
      </c>
      <c r="U18" s="17">
        <v>0</v>
      </c>
      <c r="V18" s="17">
        <v>0</v>
      </c>
      <c r="W18" s="17">
        <v>0</v>
      </c>
      <c r="X18" s="17">
        <v>1.889881274181154E-2</v>
      </c>
      <c r="Y18" s="17">
        <v>3.9813032668353288E-2</v>
      </c>
      <c r="Z18" s="17">
        <v>5.2050735828541778E-2</v>
      </c>
      <c r="AA18" s="17">
        <v>5.0625619916617223E-2</v>
      </c>
      <c r="AB18" s="17">
        <v>5.651891435335845E-2</v>
      </c>
      <c r="AC18" s="17">
        <v>9.1822738607407875E-2</v>
      </c>
      <c r="AD18" s="17">
        <v>7.3913722245900523E-2</v>
      </c>
      <c r="AE18" s="17">
        <v>0</v>
      </c>
      <c r="AG18" s="17">
        <v>6.8483771273100832E-2</v>
      </c>
      <c r="AH18" s="17">
        <v>1.575050566808946E-2</v>
      </c>
      <c r="AJ18" s="17">
        <v>6.6625210142957331E-2</v>
      </c>
      <c r="AK18" s="17">
        <v>6.11956580476141E-2</v>
      </c>
      <c r="AL18" s="17">
        <v>2.597162868032845E-2</v>
      </c>
      <c r="AM18" s="17">
        <v>3.6788905277823372E-2</v>
      </c>
      <c r="AN18" s="17">
        <v>3.0333031296055579E-2</v>
      </c>
      <c r="AO18" s="17">
        <v>2.3224891021189971E-2</v>
      </c>
      <c r="AP18" s="17">
        <v>5.5121436473916263E-2</v>
      </c>
      <c r="AQ18" s="17">
        <v>5.8292061537438863E-2</v>
      </c>
      <c r="AR18" s="17">
        <v>7.208029982479347E-2</v>
      </c>
      <c r="AS18" s="17">
        <v>7.3219111252382868E-2</v>
      </c>
      <c r="AT18" s="17">
        <v>4.0439490281491471E-2</v>
      </c>
      <c r="AU18" s="17">
        <v>7.0492331524202298E-2</v>
      </c>
      <c r="AV18" s="17">
        <v>7.6776778851492963E-2</v>
      </c>
      <c r="AX18" s="17">
        <v>4.0940639255782313E-2</v>
      </c>
      <c r="AY18" s="17">
        <v>7.3219111252382868E-2</v>
      </c>
      <c r="AZ18" s="17">
        <v>4.0439490281491471E-2</v>
      </c>
      <c r="BA18" s="17">
        <v>7.0492331524202298E-2</v>
      </c>
      <c r="BC18" s="17">
        <v>7.2742412201249149E-2</v>
      </c>
      <c r="BD18" s="17">
        <v>4.962369125734821E-2</v>
      </c>
      <c r="BE18" s="17">
        <v>6.9622201375259707E-2</v>
      </c>
      <c r="BF18" s="17">
        <v>4.4041819703337093E-2</v>
      </c>
      <c r="BG18" s="17">
        <v>2.8220939785339481E-2</v>
      </c>
      <c r="BH18" s="17">
        <v>6.8850576151414877E-2</v>
      </c>
      <c r="BI18" s="17">
        <v>8.2482189214432011E-2</v>
      </c>
      <c r="BJ18" s="17">
        <v>3.5401337750114323E-2</v>
      </c>
      <c r="BK18" s="17">
        <v>3.7874328796332353E-2</v>
      </c>
      <c r="BL18" s="17">
        <v>3.7621946113855158E-2</v>
      </c>
      <c r="BM18" s="17">
        <v>6.127325193786378E-2</v>
      </c>
      <c r="BN18" s="17">
        <v>2.7243573426635342E-2</v>
      </c>
      <c r="BP18" s="17">
        <v>3.8160302055464917E-2</v>
      </c>
      <c r="BQ18" s="17">
        <v>5.5311407403986983E-2</v>
      </c>
      <c r="BR18" s="17">
        <v>2.859013211173617E-2</v>
      </c>
      <c r="BS18" s="17">
        <v>3.527715910881702E-2</v>
      </c>
      <c r="BT18" s="17">
        <v>5.9318559004709413E-2</v>
      </c>
      <c r="BU18" s="17">
        <v>5.8275566674003333E-2</v>
      </c>
      <c r="BV18" s="17">
        <v>4.4235320108315178E-2</v>
      </c>
      <c r="BW18" s="17">
        <v>3.579072346738453E-2</v>
      </c>
      <c r="BX18" s="17">
        <v>8.6839062093529124E-2</v>
      </c>
      <c r="BY18" s="17">
        <v>3.2366997657321372E-2</v>
      </c>
    </row>
    <row r="19" spans="2:77" ht="15.95">
      <c r="B19" s="16" t="s">
        <v>104</v>
      </c>
      <c r="C19" s="17">
        <v>7.8010168216978107E-2</v>
      </c>
      <c r="D19" s="17">
        <v>6.6925241471887081E-2</v>
      </c>
      <c r="E19" s="17">
        <v>0.12676649855146371</v>
      </c>
      <c r="F19" s="17">
        <v>0</v>
      </c>
      <c r="H19" s="17">
        <v>2.348312125246815E-2</v>
      </c>
      <c r="I19" s="17">
        <v>5.9488411106429018E-3</v>
      </c>
      <c r="J19" s="17">
        <v>9.9535829346721009E-3</v>
      </c>
      <c r="K19" s="17">
        <v>1.8108436050583099E-2</v>
      </c>
      <c r="L19" s="17">
        <v>2.8699700723813979E-2</v>
      </c>
      <c r="M19" s="17">
        <v>3.9430055100993337E-2</v>
      </c>
      <c r="N19" s="17">
        <v>5.0573985191923347E-2</v>
      </c>
      <c r="O19" s="17">
        <v>7.4662476498476094E-3</v>
      </c>
      <c r="P19" s="17">
        <v>0.1045624848593084</v>
      </c>
      <c r="Q19" s="17">
        <v>9.271208919448129E-2</v>
      </c>
      <c r="R19" s="17">
        <v>0.13590182892205041</v>
      </c>
      <c r="S19" s="17">
        <v>0.23975483258879951</v>
      </c>
      <c r="U19" s="17">
        <v>1.8218053856030711E-3</v>
      </c>
      <c r="V19" s="17">
        <v>1.4246980211662199E-2</v>
      </c>
      <c r="W19" s="17">
        <v>1.475395541185818E-2</v>
      </c>
      <c r="X19" s="17">
        <v>1.031037335134382E-2</v>
      </c>
      <c r="Y19" s="17">
        <v>1.8564431022852271E-2</v>
      </c>
      <c r="Z19" s="17">
        <v>2.2807759503159188E-2</v>
      </c>
      <c r="AA19" s="17">
        <v>8.9702402297536149E-2</v>
      </c>
      <c r="AB19" s="17">
        <v>0.12736082329649831</v>
      </c>
      <c r="AC19" s="17">
        <v>0.2354260237421015</v>
      </c>
      <c r="AD19" s="17">
        <v>0.2068492193520976</v>
      </c>
      <c r="AE19" s="17">
        <v>0</v>
      </c>
      <c r="AG19" s="17">
        <v>0.14582446154797499</v>
      </c>
      <c r="AH19" s="17">
        <v>2.5035747465944811E-2</v>
      </c>
      <c r="AJ19" s="17">
        <v>0.12565659314972391</v>
      </c>
      <c r="AK19" s="17">
        <v>0.11344832209200489</v>
      </c>
      <c r="AL19" s="17">
        <v>0.1095241226311771</v>
      </c>
      <c r="AM19" s="17">
        <v>0.1154092578550239</v>
      </c>
      <c r="AN19" s="17">
        <v>9.131116824941253E-2</v>
      </c>
      <c r="AO19" s="17">
        <v>0.1153373173549511</v>
      </c>
      <c r="AP19" s="17">
        <v>8.6585640729084035E-2</v>
      </c>
      <c r="AQ19" s="17">
        <v>8.8215766357430711E-2</v>
      </c>
      <c r="AR19" s="17">
        <v>0.1031680638568569</v>
      </c>
      <c r="AS19" s="17">
        <v>0.15013491738429541</v>
      </c>
      <c r="AT19" s="17">
        <v>0.11418793493218431</v>
      </c>
      <c r="AU19" s="17">
        <v>0.110569472517106</v>
      </c>
      <c r="AV19" s="17">
        <v>0.15846028651334429</v>
      </c>
      <c r="AX19" s="17">
        <v>7.8846630986819238E-2</v>
      </c>
      <c r="AY19" s="17">
        <v>0.15013491738429541</v>
      </c>
      <c r="AZ19" s="17">
        <v>0.11418793493218431</v>
      </c>
      <c r="BA19" s="17">
        <v>0.110569472517106</v>
      </c>
      <c r="BC19" s="17">
        <v>9.7807730394393944E-2</v>
      </c>
      <c r="BD19" s="17">
        <v>9.9361488624712266E-2</v>
      </c>
      <c r="BE19" s="17">
        <v>6.6779303758086397E-2</v>
      </c>
      <c r="BF19" s="17">
        <v>5.6828922294504342E-2</v>
      </c>
      <c r="BG19" s="17">
        <v>4.0533226839751482E-2</v>
      </c>
      <c r="BH19" s="17">
        <v>0.13367075318801161</v>
      </c>
      <c r="BI19" s="17">
        <v>8.8871988417002223E-2</v>
      </c>
      <c r="BJ19" s="17">
        <v>7.5096761634871181E-2</v>
      </c>
      <c r="BK19" s="17">
        <v>5.939103647394689E-2</v>
      </c>
      <c r="BL19" s="17">
        <v>0.1141418560818616</v>
      </c>
      <c r="BM19" s="17">
        <v>9.1446732678121437E-2</v>
      </c>
      <c r="BN19" s="17">
        <v>8.0176615096934759E-2</v>
      </c>
      <c r="BP19" s="17">
        <v>7.3797683348937784E-2</v>
      </c>
      <c r="BQ19" s="17">
        <v>9.4289259851645491E-2</v>
      </c>
      <c r="BR19" s="17">
        <v>1.798136582161991E-2</v>
      </c>
      <c r="BS19" s="17">
        <v>6.6610555176758943E-2</v>
      </c>
      <c r="BT19" s="17">
        <v>0.1477963537505016</v>
      </c>
      <c r="BU19" s="17">
        <v>0.2070548281809397</v>
      </c>
      <c r="BV19" s="17">
        <v>8.6748802106531075E-2</v>
      </c>
      <c r="BW19" s="17">
        <v>5.9855473874839672E-2</v>
      </c>
      <c r="BX19" s="17">
        <v>0.1124759334816204</v>
      </c>
      <c r="BY19" s="17">
        <v>6.4322415110816905E-2</v>
      </c>
    </row>
    <row r="21" spans="2:77" ht="48">
      <c r="B21" s="14" t="s">
        <v>105</v>
      </c>
    </row>
    <row r="22" spans="2:77" ht="15.95">
      <c r="B22" s="15" t="s">
        <v>16</v>
      </c>
    </row>
    <row r="23" spans="2:77" ht="15.95">
      <c r="B23" s="16" t="s">
        <v>96</v>
      </c>
      <c r="C23" s="17">
        <v>0.15691871477320521</v>
      </c>
      <c r="D23" s="17">
        <v>0.16055687356968701</v>
      </c>
      <c r="E23" s="17">
        <v>0.1428035478579214</v>
      </c>
      <c r="F23" s="17">
        <v>0.1646121294002082</v>
      </c>
      <c r="H23" s="17">
        <v>0.44619039970373808</v>
      </c>
      <c r="I23" s="17">
        <v>0.28289551290801429</v>
      </c>
      <c r="J23" s="17">
        <v>0.2734109812671765</v>
      </c>
      <c r="K23" s="17">
        <v>0.12071420042348251</v>
      </c>
      <c r="L23" s="17">
        <v>0.14858774272110861</v>
      </c>
      <c r="M23" s="17">
        <v>8.2191826192493947E-2</v>
      </c>
      <c r="N23" s="17">
        <v>0.10850087660006549</v>
      </c>
      <c r="O23" s="17">
        <v>0.1173497926641265</v>
      </c>
      <c r="P23" s="17">
        <v>7.691148509616462E-2</v>
      </c>
      <c r="Q23" s="17">
        <v>7.2999583805900575E-2</v>
      </c>
      <c r="R23" s="17">
        <v>8.9294319190716981E-2</v>
      </c>
      <c r="S23" s="17">
        <v>6.7116602920583995E-2</v>
      </c>
      <c r="U23" s="17">
        <v>0.5350163708760477</v>
      </c>
      <c r="V23" s="17">
        <v>0.30777303564168168</v>
      </c>
      <c r="W23" s="17">
        <v>0.13085540431015699</v>
      </c>
      <c r="X23" s="17">
        <v>0.1094626015072694</v>
      </c>
      <c r="Y23" s="17">
        <v>5.2196177780034221E-2</v>
      </c>
      <c r="Z23" s="17">
        <v>2.94863195437827E-2</v>
      </c>
      <c r="AA23" s="17">
        <v>3.6515818618053607E-2</v>
      </c>
      <c r="AB23" s="17">
        <v>4.4687424568789449E-2</v>
      </c>
      <c r="AC23" s="17">
        <v>6.2842155186863771E-2</v>
      </c>
      <c r="AD23" s="17">
        <v>0.22082684924093759</v>
      </c>
      <c r="AE23" s="17">
        <v>0.5289531669464701</v>
      </c>
      <c r="AG23" s="17">
        <v>7.9331049848535382E-2</v>
      </c>
      <c r="AH23" s="17">
        <v>0.21752779001267181</v>
      </c>
      <c r="AJ23" s="17">
        <v>0.1100755186184298</v>
      </c>
      <c r="AK23" s="17">
        <v>0.13604701565453009</v>
      </c>
      <c r="AL23" s="17">
        <v>0.15747736348481761</v>
      </c>
      <c r="AM23" s="17">
        <v>0.1480618461297683</v>
      </c>
      <c r="AN23" s="17">
        <v>0.19126386689826269</v>
      </c>
      <c r="AO23" s="17">
        <v>0.175646413999061</v>
      </c>
      <c r="AP23" s="17">
        <v>0.16584913009669361</v>
      </c>
      <c r="AQ23" s="17">
        <v>0.1418735494051627</v>
      </c>
      <c r="AR23" s="17">
        <v>0.15870119340298269</v>
      </c>
      <c r="AS23" s="17">
        <v>0.1499655075419129</v>
      </c>
      <c r="AT23" s="17">
        <v>0.13317281939284839</v>
      </c>
      <c r="AU23" s="17">
        <v>0.15720556596560101</v>
      </c>
      <c r="AV23" s="17">
        <v>0.11710199058432209</v>
      </c>
      <c r="AX23" s="17">
        <v>0.15702900450178281</v>
      </c>
      <c r="AY23" s="17">
        <v>0.1499655075419129</v>
      </c>
      <c r="AZ23" s="17">
        <v>0.13317281939284839</v>
      </c>
      <c r="BA23" s="17">
        <v>0.15720556596560101</v>
      </c>
      <c r="BC23" s="17">
        <v>6.6412365482828306E-2</v>
      </c>
      <c r="BD23" s="17">
        <v>6.2501371758460503E-2</v>
      </c>
      <c r="BE23" s="17">
        <v>3.5470910950413118E-2</v>
      </c>
      <c r="BF23" s="17">
        <v>0.16101386087069139</v>
      </c>
      <c r="BG23" s="17">
        <v>9.8575325914142031E-2</v>
      </c>
      <c r="BH23" s="17">
        <v>5.3970868151991813E-2</v>
      </c>
      <c r="BI23" s="17">
        <v>2.557900162508827E-2</v>
      </c>
      <c r="BJ23" s="17">
        <v>0.1575253004942623</v>
      </c>
      <c r="BK23" s="17">
        <v>0.1242026297140008</v>
      </c>
      <c r="BL23" s="17">
        <v>8.1101996617533464E-2</v>
      </c>
      <c r="BM23" s="17">
        <v>9.4997251717229461E-2</v>
      </c>
      <c r="BN23" s="17">
        <v>0.29116311138821271</v>
      </c>
      <c r="BP23" s="17">
        <v>0.18347845649494071</v>
      </c>
      <c r="BQ23" s="17">
        <v>0.1282574583823162</v>
      </c>
      <c r="BR23" s="17">
        <v>0.2055271617692099</v>
      </c>
      <c r="BS23" s="17">
        <v>0.1216432582612447</v>
      </c>
      <c r="BT23" s="17">
        <v>5.5364690872438747E-2</v>
      </c>
      <c r="BU23" s="17">
        <v>0.2070548281809397</v>
      </c>
      <c r="BV23" s="17">
        <v>3.2656389316653267E-2</v>
      </c>
      <c r="BW23" s="17">
        <v>0.1853696266147459</v>
      </c>
      <c r="BX23" s="17">
        <v>5.6631720159681202E-2</v>
      </c>
      <c r="BY23" s="17">
        <v>0.1887730329888716</v>
      </c>
    </row>
    <row r="24" spans="2:77" ht="15.95">
      <c r="B24" s="16" t="s">
        <v>97</v>
      </c>
      <c r="C24" s="17">
        <v>0.35697853059711082</v>
      </c>
      <c r="D24" s="17">
        <v>0.35599002689913228</v>
      </c>
      <c r="E24" s="17">
        <v>0.34516163359095342</v>
      </c>
      <c r="F24" s="17">
        <v>0.40301434665437941</v>
      </c>
      <c r="H24" s="17">
        <v>0.35152292927166789</v>
      </c>
      <c r="I24" s="17">
        <v>0.46535381825196132</v>
      </c>
      <c r="J24" s="17">
        <v>0.50075408222923079</v>
      </c>
      <c r="K24" s="17">
        <v>0.49521040021003321</v>
      </c>
      <c r="L24" s="17">
        <v>0.40528463790351832</v>
      </c>
      <c r="M24" s="17">
        <v>0.48284002997935549</v>
      </c>
      <c r="N24" s="17">
        <v>0.34924278505809669</v>
      </c>
      <c r="O24" s="17">
        <v>0.35761551661941121</v>
      </c>
      <c r="P24" s="17">
        <v>0.27854460858450891</v>
      </c>
      <c r="Q24" s="17">
        <v>0.2818343995262394</v>
      </c>
      <c r="R24" s="17">
        <v>0.22667217544427051</v>
      </c>
      <c r="S24" s="17">
        <v>0.2237954657742843</v>
      </c>
      <c r="U24" s="17">
        <v>0.39522752857251181</v>
      </c>
      <c r="V24" s="17">
        <v>0.53415164849522945</v>
      </c>
      <c r="W24" s="17">
        <v>0.65604866586153576</v>
      </c>
      <c r="X24" s="17">
        <v>0.45878968241263263</v>
      </c>
      <c r="Y24" s="17">
        <v>0.40255644133714691</v>
      </c>
      <c r="Z24" s="17">
        <v>0.31815660399227758</v>
      </c>
      <c r="AA24" s="17">
        <v>0.26117736385379497</v>
      </c>
      <c r="AB24" s="17">
        <v>0.18997850727279561</v>
      </c>
      <c r="AC24" s="17">
        <v>0.189718419861343</v>
      </c>
      <c r="AD24" s="17">
        <v>0.25267595068584631</v>
      </c>
      <c r="AE24" s="17">
        <v>0.29723513203576851</v>
      </c>
      <c r="AG24" s="17">
        <v>0.25823237707210639</v>
      </c>
      <c r="AH24" s="17">
        <v>0.43411596029570609</v>
      </c>
      <c r="AJ24" s="17">
        <v>0.26779978844308422</v>
      </c>
      <c r="AK24" s="17">
        <v>0.32138640715624589</v>
      </c>
      <c r="AL24" s="17">
        <v>0.28629162317574658</v>
      </c>
      <c r="AM24" s="17">
        <v>0.29865140332965928</v>
      </c>
      <c r="AN24" s="17">
        <v>0.34720070678333659</v>
      </c>
      <c r="AO24" s="17">
        <v>0.31478311630456363</v>
      </c>
      <c r="AP24" s="17">
        <v>0.32128576662332747</v>
      </c>
      <c r="AQ24" s="17">
        <v>0.37169491229825458</v>
      </c>
      <c r="AR24" s="17">
        <v>0.29258762819771822</v>
      </c>
      <c r="AS24" s="17">
        <v>0.26951934702764341</v>
      </c>
      <c r="AT24" s="17">
        <v>0.26752632280224248</v>
      </c>
      <c r="AU24" s="17">
        <v>0.28129242528363152</v>
      </c>
      <c r="AV24" s="17">
        <v>0.18472578131609391</v>
      </c>
      <c r="AX24" s="17">
        <v>0.35251366936089618</v>
      </c>
      <c r="AY24" s="17">
        <v>0.26951934702764341</v>
      </c>
      <c r="AZ24" s="17">
        <v>0.26752632280224248</v>
      </c>
      <c r="BA24" s="17">
        <v>0.28129242528363152</v>
      </c>
      <c r="BC24" s="17">
        <v>0.29773021628130819</v>
      </c>
      <c r="BD24" s="17">
        <v>0.24813375660962039</v>
      </c>
      <c r="BE24" s="17">
        <v>0.36266581730637992</v>
      </c>
      <c r="BF24" s="17">
        <v>0.37228620140217272</v>
      </c>
      <c r="BG24" s="17">
        <v>0.35029723974211502</v>
      </c>
      <c r="BH24" s="17">
        <v>0.20513420075036751</v>
      </c>
      <c r="BI24" s="17">
        <v>0.22305328277145289</v>
      </c>
      <c r="BJ24" s="17">
        <v>0.39867885207393527</v>
      </c>
      <c r="BK24" s="17">
        <v>0.36951996984777452</v>
      </c>
      <c r="BL24" s="17">
        <v>0.30097508145791529</v>
      </c>
      <c r="BM24" s="17">
        <v>0.33844169317975881</v>
      </c>
      <c r="BN24" s="17">
        <v>0.35414860222432831</v>
      </c>
      <c r="BP24" s="17">
        <v>0.39782439158185051</v>
      </c>
      <c r="BQ24" s="17">
        <v>0.24878261247201949</v>
      </c>
      <c r="BR24" s="17">
        <v>0.44139991213329072</v>
      </c>
      <c r="BS24" s="17">
        <v>0.38973787512452279</v>
      </c>
      <c r="BT24" s="17">
        <v>0.14287712829735161</v>
      </c>
      <c r="BU24" s="17">
        <v>0.29612598334165829</v>
      </c>
      <c r="BV24" s="17">
        <v>0.32289205878187599</v>
      </c>
      <c r="BW24" s="17">
        <v>0.36901159115040411</v>
      </c>
      <c r="BX24" s="17">
        <v>0.33047540128835168</v>
      </c>
      <c r="BY24" s="17">
        <v>0.35532759886404419</v>
      </c>
    </row>
    <row r="25" spans="2:77" ht="15.95">
      <c r="B25" s="16" t="s">
        <v>98</v>
      </c>
      <c r="C25" s="17">
        <v>0.1999694212863998</v>
      </c>
      <c r="D25" s="17">
        <v>0.20645040004192011</v>
      </c>
      <c r="E25" s="17">
        <v>0.18994863881705279</v>
      </c>
      <c r="F25" s="17">
        <v>0.16241779670821041</v>
      </c>
      <c r="H25" s="17">
        <v>8.3588764048779046E-2</v>
      </c>
      <c r="I25" s="17">
        <v>0.14013064586137969</v>
      </c>
      <c r="J25" s="17">
        <v>0.11669703275624391</v>
      </c>
      <c r="K25" s="17">
        <v>0.20486116333014701</v>
      </c>
      <c r="L25" s="17">
        <v>0.24234968760505429</v>
      </c>
      <c r="M25" s="17">
        <v>0.19668064496672669</v>
      </c>
      <c r="N25" s="17">
        <v>0.24399079856252809</v>
      </c>
      <c r="O25" s="17">
        <v>0.2767653612387424</v>
      </c>
      <c r="P25" s="17">
        <v>0.25017983517076381</v>
      </c>
      <c r="Q25" s="17">
        <v>0.29108778400151009</v>
      </c>
      <c r="R25" s="17">
        <v>0.20242013423221689</v>
      </c>
      <c r="S25" s="17">
        <v>0.20494914028274069</v>
      </c>
      <c r="U25" s="17">
        <v>4.4695551919873747E-2</v>
      </c>
      <c r="V25" s="17">
        <v>8.2390923714541195E-2</v>
      </c>
      <c r="W25" s="17">
        <v>0.145805248947601</v>
      </c>
      <c r="X25" s="17">
        <v>0.25279250078100968</v>
      </c>
      <c r="Y25" s="17">
        <v>0.30684031402957118</v>
      </c>
      <c r="Z25" s="17">
        <v>0.31140371439170889</v>
      </c>
      <c r="AA25" s="17">
        <v>0.23371441584697189</v>
      </c>
      <c r="AB25" s="17">
        <v>0.27690367025940299</v>
      </c>
      <c r="AC25" s="17">
        <v>0.23413288559935491</v>
      </c>
      <c r="AD25" s="17">
        <v>0.13682484293175559</v>
      </c>
      <c r="AE25" s="17">
        <v>0.17381170101776139</v>
      </c>
      <c r="AG25" s="17">
        <v>0.23547012201557069</v>
      </c>
      <c r="AH25" s="17">
        <v>0.17223737594598171</v>
      </c>
      <c r="AJ25" s="17">
        <v>0.22059047839360141</v>
      </c>
      <c r="AK25" s="17">
        <v>0.23060227674917269</v>
      </c>
      <c r="AL25" s="17">
        <v>0.200404602961578</v>
      </c>
      <c r="AM25" s="17">
        <v>0.21336493129053</v>
      </c>
      <c r="AN25" s="17">
        <v>0.19799186252506321</v>
      </c>
      <c r="AO25" s="17">
        <v>0.1942749746688647</v>
      </c>
      <c r="AP25" s="17">
        <v>0.22022335095624709</v>
      </c>
      <c r="AQ25" s="17">
        <v>0.14691415991970341</v>
      </c>
      <c r="AR25" s="17">
        <v>0.20842417507730709</v>
      </c>
      <c r="AS25" s="17">
        <v>0.1411526682648104</v>
      </c>
      <c r="AT25" s="17">
        <v>0.25121202207842919</v>
      </c>
      <c r="AU25" s="17">
        <v>0.2358783286660445</v>
      </c>
      <c r="AV25" s="17">
        <v>0.28757945143652869</v>
      </c>
      <c r="AX25" s="17">
        <v>0.20065993905884999</v>
      </c>
      <c r="AY25" s="17">
        <v>0.1411526682648104</v>
      </c>
      <c r="AZ25" s="17">
        <v>0.25121202207842919</v>
      </c>
      <c r="BA25" s="17">
        <v>0.2358783286660445</v>
      </c>
      <c r="BC25" s="17">
        <v>0.27766764671315702</v>
      </c>
      <c r="BD25" s="17">
        <v>0.23291497317937149</v>
      </c>
      <c r="BE25" s="17">
        <v>0.2093913891387747</v>
      </c>
      <c r="BF25" s="17">
        <v>0.15649806973905461</v>
      </c>
      <c r="BG25" s="17">
        <v>0.23423303523016989</v>
      </c>
      <c r="BH25" s="17">
        <v>0.24965966904246889</v>
      </c>
      <c r="BI25" s="17">
        <v>0.27355520538412009</v>
      </c>
      <c r="BJ25" s="17">
        <v>0.1868878192661656</v>
      </c>
      <c r="BK25" s="17">
        <v>0.2013902846005578</v>
      </c>
      <c r="BL25" s="17">
        <v>0.22572474805916309</v>
      </c>
      <c r="BM25" s="17">
        <v>0.22155319578037691</v>
      </c>
      <c r="BN25" s="17">
        <v>0.14728439966391291</v>
      </c>
      <c r="BP25" s="17">
        <v>0.1720307693273456</v>
      </c>
      <c r="BQ25" s="17">
        <v>0.2397753534522763</v>
      </c>
      <c r="BR25" s="17">
        <v>0.2114617431963397</v>
      </c>
      <c r="BS25" s="17">
        <v>0.2228694107339593</v>
      </c>
      <c r="BT25" s="17">
        <v>0.29973800361384872</v>
      </c>
      <c r="BU25" s="17">
        <v>0.13403025351287051</v>
      </c>
      <c r="BV25" s="17">
        <v>0.2112508941024562</v>
      </c>
      <c r="BW25" s="17">
        <v>0.21173863334644211</v>
      </c>
      <c r="BX25" s="17">
        <v>0.29932302378296288</v>
      </c>
      <c r="BY25" s="17">
        <v>0.17604451319393141</v>
      </c>
    </row>
    <row r="26" spans="2:77" ht="15.95">
      <c r="B26" s="16" t="s">
        <v>99</v>
      </c>
      <c r="C26" s="17">
        <v>9.773238991841289E-2</v>
      </c>
      <c r="D26" s="17">
        <v>0.10202525855155579</v>
      </c>
      <c r="E26" s="17">
        <v>9.1774028017092446E-2</v>
      </c>
      <c r="F26" s="17">
        <v>6.4068897470588276E-2</v>
      </c>
      <c r="H26" s="17">
        <v>6.8594761349463781E-2</v>
      </c>
      <c r="I26" s="17">
        <v>4.0575540330781132E-2</v>
      </c>
      <c r="J26" s="17">
        <v>2.4074403549362008E-2</v>
      </c>
      <c r="K26" s="17">
        <v>8.0552111974426174E-2</v>
      </c>
      <c r="L26" s="17">
        <v>6.6865521412832751E-2</v>
      </c>
      <c r="M26" s="17">
        <v>9.3704636320184206E-2</v>
      </c>
      <c r="N26" s="17">
        <v>8.4076318981331555E-2</v>
      </c>
      <c r="O26" s="17">
        <v>6.6677037933186564E-2</v>
      </c>
      <c r="P26" s="17">
        <v>0.17414032568824611</v>
      </c>
      <c r="Q26" s="17">
        <v>0.1242064522625113</v>
      </c>
      <c r="R26" s="17">
        <v>0.15010986158380701</v>
      </c>
      <c r="S26" s="17">
        <v>0.14159463478775389</v>
      </c>
      <c r="U26" s="17">
        <v>1.6703008908255771E-2</v>
      </c>
      <c r="V26" s="17">
        <v>4.1092876154258107E-2</v>
      </c>
      <c r="W26" s="17">
        <v>3.7130501467325341E-2</v>
      </c>
      <c r="X26" s="17">
        <v>7.2584784396241581E-2</v>
      </c>
      <c r="Y26" s="17">
        <v>9.4095054131020525E-2</v>
      </c>
      <c r="Z26" s="17">
        <v>0.14889103039481411</v>
      </c>
      <c r="AA26" s="17">
        <v>0.1474391637983323</v>
      </c>
      <c r="AB26" s="17">
        <v>0.1652625672247105</v>
      </c>
      <c r="AC26" s="17">
        <v>0.14675505922770571</v>
      </c>
      <c r="AD26" s="17">
        <v>9.2875269489312906E-2</v>
      </c>
      <c r="AE26" s="17">
        <v>0</v>
      </c>
      <c r="AG26" s="17">
        <v>0.13762024343022619</v>
      </c>
      <c r="AH26" s="17">
        <v>6.6573237017168344E-2</v>
      </c>
      <c r="AJ26" s="17">
        <v>0.1185174748934411</v>
      </c>
      <c r="AK26" s="17">
        <v>9.9195248142236347E-2</v>
      </c>
      <c r="AL26" s="17">
        <v>0.1238004512844358</v>
      </c>
      <c r="AM26" s="17">
        <v>0.11867712619218609</v>
      </c>
      <c r="AN26" s="17">
        <v>7.3961924806762516E-2</v>
      </c>
      <c r="AO26" s="17">
        <v>9.2535942775976057E-2</v>
      </c>
      <c r="AP26" s="17">
        <v>9.1260857445681812E-2</v>
      </c>
      <c r="AQ26" s="17">
        <v>0.1039822718880285</v>
      </c>
      <c r="AR26" s="17">
        <v>5.9757990247666912E-2</v>
      </c>
      <c r="AS26" s="17">
        <v>0.1385962038272138</v>
      </c>
      <c r="AT26" s="17">
        <v>9.8171343338419606E-2</v>
      </c>
      <c r="AU26" s="17">
        <v>7.4132094829818293E-2</v>
      </c>
      <c r="AV26" s="17">
        <v>0.1095116470678112</v>
      </c>
      <c r="AX26" s="17">
        <v>9.8887150436729576E-2</v>
      </c>
      <c r="AY26" s="17">
        <v>0.1385962038272138</v>
      </c>
      <c r="AZ26" s="17">
        <v>9.8171343338419606E-2</v>
      </c>
      <c r="BA26" s="17">
        <v>7.4132094829818293E-2</v>
      </c>
      <c r="BC26" s="17">
        <v>8.3550058356199025E-2</v>
      </c>
      <c r="BD26" s="17">
        <v>0.14456938371051439</v>
      </c>
      <c r="BE26" s="17">
        <v>0.14381172068395101</v>
      </c>
      <c r="BF26" s="17">
        <v>5.0633273947041993E-2</v>
      </c>
      <c r="BG26" s="17">
        <v>9.3402276728383832E-2</v>
      </c>
      <c r="BH26" s="17">
        <v>0.13408335710272479</v>
      </c>
      <c r="BI26" s="17">
        <v>0.13382935730334539</v>
      </c>
      <c r="BJ26" s="17">
        <v>8.2867709850701132E-2</v>
      </c>
      <c r="BK26" s="17">
        <v>8.9270718040442759E-2</v>
      </c>
      <c r="BL26" s="17">
        <v>9.3191751571850376E-2</v>
      </c>
      <c r="BM26" s="17">
        <v>0.1212949452939642</v>
      </c>
      <c r="BN26" s="17">
        <v>7.7890757008319184E-2</v>
      </c>
      <c r="BP26" s="17">
        <v>8.0779099339909427E-2</v>
      </c>
      <c r="BQ26" s="17">
        <v>0.1634002406381348</v>
      </c>
      <c r="BR26" s="17">
        <v>8.5597262988501593E-2</v>
      </c>
      <c r="BS26" s="17">
        <v>0.10805483742227449</v>
      </c>
      <c r="BT26" s="17">
        <v>0.13135383876363729</v>
      </c>
      <c r="BU26" s="17">
        <v>8.5320792147825383E-2</v>
      </c>
      <c r="BV26" s="17">
        <v>0.17912040882402969</v>
      </c>
      <c r="BW26" s="17">
        <v>4.9217763201940018E-2</v>
      </c>
      <c r="BX26" s="17">
        <v>0.1069457696691678</v>
      </c>
      <c r="BY26" s="17">
        <v>8.7671637617589615E-2</v>
      </c>
    </row>
    <row r="27" spans="2:77" ht="15.95">
      <c r="B27" s="16" t="s">
        <v>100</v>
      </c>
      <c r="C27" s="17">
        <v>7.556661999655935E-2</v>
      </c>
      <c r="D27" s="17">
        <v>7.7059259608333042E-2</v>
      </c>
      <c r="E27" s="17">
        <v>7.3048033676332211E-2</v>
      </c>
      <c r="F27" s="17">
        <v>6.7769072505615383E-2</v>
      </c>
      <c r="H27" s="17">
        <v>2.5444610046192629E-2</v>
      </c>
      <c r="I27" s="17">
        <v>3.5741905792688197E-2</v>
      </c>
      <c r="J27" s="17">
        <v>4.2538309991372779E-2</v>
      </c>
      <c r="K27" s="17">
        <v>2.8965168651799891E-2</v>
      </c>
      <c r="L27" s="17">
        <v>6.0481366108366102E-2</v>
      </c>
      <c r="M27" s="17">
        <v>6.5544003923808103E-2</v>
      </c>
      <c r="N27" s="17">
        <v>0.11166503947687639</v>
      </c>
      <c r="O27" s="17">
        <v>9.4349230002096676E-2</v>
      </c>
      <c r="P27" s="17">
        <v>9.348270497469742E-2</v>
      </c>
      <c r="Q27" s="17">
        <v>7.2936523577251722E-2</v>
      </c>
      <c r="R27" s="17">
        <v>0.1182492186687001</v>
      </c>
      <c r="S27" s="17">
        <v>0.1331452660647495</v>
      </c>
      <c r="U27" s="17">
        <v>0</v>
      </c>
      <c r="V27" s="17">
        <v>6.7196855168272836E-3</v>
      </c>
      <c r="W27" s="17">
        <v>2.2782433995906438E-2</v>
      </c>
      <c r="X27" s="17">
        <v>5.1907552111842427E-2</v>
      </c>
      <c r="Y27" s="17">
        <v>4.9147887945854042E-2</v>
      </c>
      <c r="Z27" s="17">
        <v>0.101395012504141</v>
      </c>
      <c r="AA27" s="17">
        <v>0.16042572718621559</v>
      </c>
      <c r="AB27" s="17">
        <v>0.1150207369387484</v>
      </c>
      <c r="AC27" s="17">
        <v>0.1244013974596683</v>
      </c>
      <c r="AD27" s="17">
        <v>9.7068978035093428E-2</v>
      </c>
      <c r="AE27" s="17">
        <v>0</v>
      </c>
      <c r="AG27" s="17">
        <v>0.1084756316634263</v>
      </c>
      <c r="AH27" s="17">
        <v>4.9859121696279651E-2</v>
      </c>
      <c r="AJ27" s="17">
        <v>0.1168372171043066</v>
      </c>
      <c r="AK27" s="17">
        <v>0.1015078231268756</v>
      </c>
      <c r="AL27" s="17">
        <v>0.1067603186138058</v>
      </c>
      <c r="AM27" s="17">
        <v>9.338722269197415E-2</v>
      </c>
      <c r="AN27" s="17">
        <v>8.3453308107443266E-2</v>
      </c>
      <c r="AO27" s="17">
        <v>7.9207247547567541E-2</v>
      </c>
      <c r="AP27" s="17">
        <v>9.3371944013521085E-2</v>
      </c>
      <c r="AQ27" s="17">
        <v>0.1018418991574717</v>
      </c>
      <c r="AR27" s="17">
        <v>9.4702750099149274E-2</v>
      </c>
      <c r="AS27" s="17">
        <v>0.12628386110452849</v>
      </c>
      <c r="AT27" s="17">
        <v>0.1077304857697646</v>
      </c>
      <c r="AU27" s="17">
        <v>0.10101281154044379</v>
      </c>
      <c r="AV27" s="17">
        <v>9.0429104345153388E-2</v>
      </c>
      <c r="AX27" s="17">
        <v>7.9049106757925952E-2</v>
      </c>
      <c r="AY27" s="17">
        <v>0.12628386110452849</v>
      </c>
      <c r="AZ27" s="17">
        <v>0.1077304857697646</v>
      </c>
      <c r="BA27" s="17">
        <v>0.10101281154044379</v>
      </c>
      <c r="BC27" s="17">
        <v>0.120129013681709</v>
      </c>
      <c r="BD27" s="17">
        <v>0.14538544852392149</v>
      </c>
      <c r="BE27" s="17">
        <v>9.234650592039656E-2</v>
      </c>
      <c r="BF27" s="17">
        <v>9.3884733309051366E-2</v>
      </c>
      <c r="BG27" s="17">
        <v>6.2689836035243876E-2</v>
      </c>
      <c r="BH27" s="17">
        <v>0.14794718596685019</v>
      </c>
      <c r="BI27" s="17">
        <v>0.12542709509856981</v>
      </c>
      <c r="BJ27" s="17">
        <v>6.809577200642343E-2</v>
      </c>
      <c r="BK27" s="17">
        <v>8.1579781058723377E-2</v>
      </c>
      <c r="BL27" s="17">
        <v>0.1014554226885943</v>
      </c>
      <c r="BM27" s="17">
        <v>0.1103926804173854</v>
      </c>
      <c r="BN27" s="17">
        <v>3.8544462213960733E-2</v>
      </c>
      <c r="BP27" s="17">
        <v>5.9744572164291201E-2</v>
      </c>
      <c r="BQ27" s="17">
        <v>0.1164186305506372</v>
      </c>
      <c r="BR27" s="17">
        <v>2.647445175805322E-2</v>
      </c>
      <c r="BS27" s="17">
        <v>7.8922763212915775E-2</v>
      </c>
      <c r="BT27" s="17">
        <v>0.14208502357760339</v>
      </c>
      <c r="BU27" s="17">
        <v>8.524155738882884E-2</v>
      </c>
      <c r="BV27" s="17">
        <v>5.9359045360586372E-2</v>
      </c>
      <c r="BW27" s="17">
        <v>6.4151217237229261E-2</v>
      </c>
      <c r="BX27" s="17">
        <v>3.5648589889722603E-2</v>
      </c>
      <c r="BY27" s="17">
        <v>8.7381522678781312E-2</v>
      </c>
    </row>
    <row r="28" spans="2:77" ht="15.95">
      <c r="B28" s="16" t="s">
        <v>106</v>
      </c>
      <c r="C28" s="17">
        <v>5.6700406601027681E-2</v>
      </c>
      <c r="D28" s="17">
        <v>4.7476090148289803E-2</v>
      </c>
      <c r="E28" s="17">
        <v>7.5065746380566331E-2</v>
      </c>
      <c r="F28" s="17">
        <v>0.13363749615164941</v>
      </c>
      <c r="H28" s="17">
        <v>1.154064620640185E-2</v>
      </c>
      <c r="I28" s="17">
        <v>1.3685837654165339E-2</v>
      </c>
      <c r="J28" s="17">
        <v>1.630503095457753E-2</v>
      </c>
      <c r="K28" s="17">
        <v>3.3688538294998398E-2</v>
      </c>
      <c r="L28" s="17">
        <v>6.0927914076486817E-2</v>
      </c>
      <c r="M28" s="17">
        <v>4.8807854753114693E-2</v>
      </c>
      <c r="N28" s="17">
        <v>8.4541477012540403E-2</v>
      </c>
      <c r="O28" s="17">
        <v>5.8869721646915701E-2</v>
      </c>
      <c r="P28" s="17">
        <v>7.2563939629180271E-2</v>
      </c>
      <c r="Q28" s="17">
        <v>9.951607630214078E-2</v>
      </c>
      <c r="R28" s="17">
        <v>9.1608705815602182E-2</v>
      </c>
      <c r="S28" s="17">
        <v>7.8694312807580366E-2</v>
      </c>
      <c r="U28" s="17">
        <v>6.535734337707942E-3</v>
      </c>
      <c r="V28" s="17">
        <v>2.787183047746206E-2</v>
      </c>
      <c r="W28" s="17">
        <v>0</v>
      </c>
      <c r="X28" s="17">
        <v>3.568738770133318E-2</v>
      </c>
      <c r="Y28" s="17">
        <v>5.6209561275226722E-2</v>
      </c>
      <c r="Z28" s="17">
        <v>4.4131758766295347E-2</v>
      </c>
      <c r="AA28" s="17">
        <v>0.1121217849511551</v>
      </c>
      <c r="AB28" s="17">
        <v>0.10187739612249209</v>
      </c>
      <c r="AC28" s="17">
        <v>9.3814795599260939E-2</v>
      </c>
      <c r="AD28" s="17">
        <v>7.2617898846538506E-2</v>
      </c>
      <c r="AE28" s="17">
        <v>0</v>
      </c>
      <c r="AG28" s="17">
        <v>8.1908938593547059E-2</v>
      </c>
      <c r="AH28" s="17">
        <v>3.7008283971811821E-2</v>
      </c>
      <c r="AJ28" s="17">
        <v>8.6573076214162561E-2</v>
      </c>
      <c r="AK28" s="17">
        <v>4.2860835161828578E-2</v>
      </c>
      <c r="AL28" s="17">
        <v>6.5319834511583963E-2</v>
      </c>
      <c r="AM28" s="17">
        <v>5.508902899735884E-2</v>
      </c>
      <c r="AN28" s="17">
        <v>4.2812278839871619E-2</v>
      </c>
      <c r="AO28" s="17">
        <v>7.5975173715225011E-2</v>
      </c>
      <c r="AP28" s="17">
        <v>5.4354450578202457E-2</v>
      </c>
      <c r="AQ28" s="17">
        <v>7.9121426757309696E-2</v>
      </c>
      <c r="AR28" s="17">
        <v>9.9787006101708209E-2</v>
      </c>
      <c r="AS28" s="17">
        <v>7.3690726142469187E-2</v>
      </c>
      <c r="AT28" s="17">
        <v>5.5280819754938038E-2</v>
      </c>
      <c r="AU28" s="17">
        <v>6.4478173006846995E-2</v>
      </c>
      <c r="AV28" s="17">
        <v>9.9710308553420779E-2</v>
      </c>
      <c r="AX28" s="17">
        <v>5.9282357473149007E-2</v>
      </c>
      <c r="AY28" s="17">
        <v>7.3690726142469187E-2</v>
      </c>
      <c r="AZ28" s="17">
        <v>5.5280819754938038E-2</v>
      </c>
      <c r="BA28" s="17">
        <v>6.4478173006846995E-2</v>
      </c>
      <c r="BC28" s="17">
        <v>9.3299398063673933E-2</v>
      </c>
      <c r="BD28" s="17">
        <v>9.5444493116100357E-2</v>
      </c>
      <c r="BE28" s="17">
        <v>0.1116138694739898</v>
      </c>
      <c r="BF28" s="17">
        <v>9.6365052963786196E-2</v>
      </c>
      <c r="BG28" s="17">
        <v>8.9513387692798846E-2</v>
      </c>
      <c r="BH28" s="17">
        <v>0.1123477186789793</v>
      </c>
      <c r="BI28" s="17">
        <v>9.1033269517106774E-2</v>
      </c>
      <c r="BJ28" s="17">
        <v>5.2365116933092461E-2</v>
      </c>
      <c r="BK28" s="17">
        <v>7.2764918895231193E-2</v>
      </c>
      <c r="BL28" s="17">
        <v>9.904907753834509E-2</v>
      </c>
      <c r="BM28" s="17">
        <v>4.4451112251835297E-2</v>
      </c>
      <c r="BN28" s="17">
        <v>3.1438039169387547E-2</v>
      </c>
      <c r="BP28" s="17">
        <v>5.5135216747356219E-2</v>
      </c>
      <c r="BQ28" s="17">
        <v>3.9200348333645163E-2</v>
      </c>
      <c r="BR28" s="17">
        <v>7.0627608775800672E-3</v>
      </c>
      <c r="BS28" s="17">
        <v>4.7425711632490368E-2</v>
      </c>
      <c r="BT28" s="17">
        <v>0.1191448540388766</v>
      </c>
      <c r="BU28" s="17">
        <v>7.0452932015264591E-2</v>
      </c>
      <c r="BV28" s="17">
        <v>0.12832792428597961</v>
      </c>
      <c r="BW28" s="17">
        <v>3.9798425142303792E-2</v>
      </c>
      <c r="BX28" s="17">
        <v>6.1285461277813882E-2</v>
      </c>
      <c r="BY28" s="17">
        <v>5.5627283063503861E-2</v>
      </c>
    </row>
    <row r="29" spans="2:77" ht="15.95">
      <c r="B29" s="16" t="s">
        <v>107</v>
      </c>
      <c r="C29" s="17">
        <v>1.6972065787841731E-2</v>
      </c>
      <c r="D29" s="17">
        <v>1.546144687464149E-2</v>
      </c>
      <c r="E29" s="17">
        <v>2.4461744313629019E-2</v>
      </c>
      <c r="F29" s="17">
        <v>4.4802611093489242E-3</v>
      </c>
      <c r="H29" s="17">
        <v>0</v>
      </c>
      <c r="I29" s="17">
        <v>2.161673920100993E-2</v>
      </c>
      <c r="J29" s="17">
        <v>1.853042333120546E-2</v>
      </c>
      <c r="K29" s="17">
        <v>1.9522672503340679E-2</v>
      </c>
      <c r="L29" s="17">
        <v>0</v>
      </c>
      <c r="M29" s="17">
        <v>1.365753188787234E-2</v>
      </c>
      <c r="N29" s="17">
        <v>3.2105219897008951E-3</v>
      </c>
      <c r="O29" s="17">
        <v>2.0907092245673411E-2</v>
      </c>
      <c r="P29" s="17">
        <v>2.7923526316828401E-2</v>
      </c>
      <c r="Q29" s="17">
        <v>1.5113200550245089E-2</v>
      </c>
      <c r="R29" s="17">
        <v>2.1611285069652542E-2</v>
      </c>
      <c r="S29" s="17">
        <v>3.4293093822411642E-2</v>
      </c>
      <c r="U29" s="17">
        <v>0</v>
      </c>
      <c r="V29" s="17">
        <v>0</v>
      </c>
      <c r="W29" s="17">
        <v>0</v>
      </c>
      <c r="X29" s="17">
        <v>1.031037335134382E-2</v>
      </c>
      <c r="Y29" s="17">
        <v>2.039013247829418E-2</v>
      </c>
      <c r="Z29" s="17">
        <v>2.8425851657186859E-2</v>
      </c>
      <c r="AA29" s="17">
        <v>1.955724334976593E-2</v>
      </c>
      <c r="AB29" s="17">
        <v>2.628045248558402E-2</v>
      </c>
      <c r="AC29" s="17">
        <v>3.5517358442551758E-2</v>
      </c>
      <c r="AD29" s="17">
        <v>2.9205272414571219E-2</v>
      </c>
      <c r="AE29" s="17">
        <v>0</v>
      </c>
      <c r="AG29" s="17">
        <v>2.586064565794844E-2</v>
      </c>
      <c r="AH29" s="17">
        <v>1.0028583126746579E-2</v>
      </c>
      <c r="AJ29" s="17">
        <v>1.5168298270065959E-2</v>
      </c>
      <c r="AK29" s="17">
        <v>1.2017300168835E-2</v>
      </c>
      <c r="AL29" s="17">
        <v>9.0414629570642162E-3</v>
      </c>
      <c r="AM29" s="17">
        <v>1.266499238158226E-2</v>
      </c>
      <c r="AN29" s="17">
        <v>9.8828251607421883E-3</v>
      </c>
      <c r="AO29" s="17">
        <v>7.0827006369741097E-3</v>
      </c>
      <c r="AP29" s="17">
        <v>4.5219571906189608E-3</v>
      </c>
      <c r="AQ29" s="17">
        <v>3.8615579165212281E-3</v>
      </c>
      <c r="AR29" s="17">
        <v>1.8748226348419831E-2</v>
      </c>
      <c r="AS29" s="17">
        <v>3.3441989131524912E-3</v>
      </c>
      <c r="AT29" s="17">
        <v>3.4756660153669738E-2</v>
      </c>
      <c r="AU29" s="17">
        <v>2.1368481698074891E-2</v>
      </c>
      <c r="AV29" s="17">
        <v>0</v>
      </c>
      <c r="AX29" s="17">
        <v>1.33427195842675E-2</v>
      </c>
      <c r="AY29" s="17">
        <v>3.3441989131524912E-3</v>
      </c>
      <c r="AZ29" s="17">
        <v>3.4756660153669738E-2</v>
      </c>
      <c r="BA29" s="17">
        <v>2.1368481698074891E-2</v>
      </c>
      <c r="BC29" s="17">
        <v>2.3149318704832691E-2</v>
      </c>
      <c r="BD29" s="17">
        <v>4.4755243738931687E-2</v>
      </c>
      <c r="BE29" s="17">
        <v>1.98393583130606E-2</v>
      </c>
      <c r="BF29" s="17">
        <v>4.6426485764318168E-2</v>
      </c>
      <c r="BG29" s="17">
        <v>5.0377981211966863E-2</v>
      </c>
      <c r="BH29" s="17">
        <v>2.6484622991118881E-2</v>
      </c>
      <c r="BI29" s="17">
        <v>5.2486781307151099E-2</v>
      </c>
      <c r="BJ29" s="17">
        <v>2.1455303528593289E-2</v>
      </c>
      <c r="BK29" s="17">
        <v>2.9129247029187379E-2</v>
      </c>
      <c r="BL29" s="17">
        <v>2.908988960879428E-2</v>
      </c>
      <c r="BM29" s="17">
        <v>2.2778774922509671E-2</v>
      </c>
      <c r="BN29" s="17">
        <v>1.3944365361545891E-2</v>
      </c>
      <c r="BP29" s="17">
        <v>1.96979170933291E-2</v>
      </c>
      <c r="BQ29" s="17">
        <v>5.7770210011933261E-3</v>
      </c>
      <c r="BR29" s="17">
        <v>4.4953414554049784E-3</v>
      </c>
      <c r="BS29" s="17">
        <v>7.8365359031481122E-3</v>
      </c>
      <c r="BT29" s="17">
        <v>4.3139247830980172E-2</v>
      </c>
      <c r="BU29" s="17">
        <v>3.6532096023783787E-2</v>
      </c>
      <c r="BV29" s="17">
        <v>3.1848391116803057E-2</v>
      </c>
      <c r="BW29" s="17">
        <v>2.833616222310819E-2</v>
      </c>
      <c r="BX29" s="17">
        <v>3.2904325626590319E-2</v>
      </c>
      <c r="BY29" s="17">
        <v>1.0373790041807071E-2</v>
      </c>
    </row>
    <row r="30" spans="2:77" ht="15.95">
      <c r="B30" s="16" t="s">
        <v>108</v>
      </c>
      <c r="C30" s="17">
        <v>1.3419085515232991E-2</v>
      </c>
      <c r="D30" s="17">
        <v>1.312255128866437E-2</v>
      </c>
      <c r="E30" s="17">
        <v>1.7008542623805179E-2</v>
      </c>
      <c r="F30" s="17">
        <v>0</v>
      </c>
      <c r="H30" s="17">
        <v>0</v>
      </c>
      <c r="I30" s="17">
        <v>0</v>
      </c>
      <c r="J30" s="17">
        <v>0</v>
      </c>
      <c r="K30" s="17">
        <v>7.0164667902060099E-3</v>
      </c>
      <c r="L30" s="17">
        <v>9.7876340241371575E-3</v>
      </c>
      <c r="M30" s="17">
        <v>3.6840274945217251E-3</v>
      </c>
      <c r="N30" s="17">
        <v>1.156166032915946E-2</v>
      </c>
      <c r="O30" s="17">
        <v>7.4662476498476094E-3</v>
      </c>
      <c r="P30" s="17">
        <v>1.0253133091924049E-2</v>
      </c>
      <c r="Q30" s="17">
        <v>5.0623386357214221E-3</v>
      </c>
      <c r="R30" s="17">
        <v>3.6020491017603067E-2</v>
      </c>
      <c r="S30" s="17">
        <v>4.1560932225983747E-2</v>
      </c>
      <c r="U30" s="17">
        <v>0</v>
      </c>
      <c r="V30" s="17">
        <v>0</v>
      </c>
      <c r="W30" s="17">
        <v>7.3777454174744914E-3</v>
      </c>
      <c r="X30" s="17">
        <v>0</v>
      </c>
      <c r="Y30" s="17">
        <v>1.8257014554419061E-3</v>
      </c>
      <c r="Z30" s="17">
        <v>1.093228161689226E-2</v>
      </c>
      <c r="AA30" s="17">
        <v>1.29480852961279E-2</v>
      </c>
      <c r="AB30" s="17">
        <v>2.8301078700918358E-2</v>
      </c>
      <c r="AC30" s="17">
        <v>4.4975779268104893E-2</v>
      </c>
      <c r="AD30" s="17">
        <v>1.698736110334878E-2</v>
      </c>
      <c r="AE30" s="17">
        <v>0</v>
      </c>
      <c r="AG30" s="17">
        <v>2.4950197667450501E-2</v>
      </c>
      <c r="AH30" s="17">
        <v>4.4113386690424923E-3</v>
      </c>
      <c r="AJ30" s="17">
        <v>2.5539249018881501E-2</v>
      </c>
      <c r="AK30" s="17">
        <v>1.4535838266814051E-2</v>
      </c>
      <c r="AL30" s="17">
        <v>6.1691822081890828E-3</v>
      </c>
      <c r="AM30" s="17">
        <v>2.25873125756023E-2</v>
      </c>
      <c r="AN30" s="17">
        <v>1.9433552953256061E-2</v>
      </c>
      <c r="AO30" s="17">
        <v>1.9983955201270338E-2</v>
      </c>
      <c r="AP30" s="17">
        <v>1.668225173170482E-2</v>
      </c>
      <c r="AQ30" s="17">
        <v>1.106378649090092E-2</v>
      </c>
      <c r="AR30" s="17">
        <v>3.2985263468322097E-2</v>
      </c>
      <c r="AS30" s="17">
        <v>2.1392024453276509E-2</v>
      </c>
      <c r="AT30" s="17">
        <v>2.298558949588142E-2</v>
      </c>
      <c r="AU30" s="17">
        <v>1.659038266946054E-2</v>
      </c>
      <c r="AV30" s="17">
        <v>3.729631500311998E-2</v>
      </c>
      <c r="AX30" s="17">
        <v>1.377883804641303E-2</v>
      </c>
      <c r="AY30" s="17">
        <v>2.1392024453276509E-2</v>
      </c>
      <c r="AZ30" s="17">
        <v>2.298558949588142E-2</v>
      </c>
      <c r="BA30" s="17">
        <v>1.659038266946054E-2</v>
      </c>
      <c r="BC30" s="17">
        <v>1.5790329938853841E-2</v>
      </c>
      <c r="BD30" s="17">
        <v>2.2310648423874969E-2</v>
      </c>
      <c r="BE30" s="17">
        <v>7.744797125362495E-3</v>
      </c>
      <c r="BF30" s="17">
        <v>0</v>
      </c>
      <c r="BG30" s="17">
        <v>1.4754773917973731E-2</v>
      </c>
      <c r="BH30" s="17">
        <v>3.1595934555752429E-2</v>
      </c>
      <c r="BI30" s="17">
        <v>3.9226146920392009E-2</v>
      </c>
      <c r="BJ30" s="17">
        <v>1.72376686155006E-2</v>
      </c>
      <c r="BK30" s="17">
        <v>1.036149099829404E-2</v>
      </c>
      <c r="BL30" s="17">
        <v>2.0140297204641069E-2</v>
      </c>
      <c r="BM30" s="17">
        <v>1.4374226770315589E-2</v>
      </c>
      <c r="BN30" s="17">
        <v>4.5150240516618669E-3</v>
      </c>
      <c r="BP30" s="17">
        <v>1.679500205391711E-2</v>
      </c>
      <c r="BQ30" s="17">
        <v>1.6092264328871859E-2</v>
      </c>
      <c r="BR30" s="17">
        <v>4.4953414554049784E-3</v>
      </c>
      <c r="BS30" s="17">
        <v>1.1754803854722169E-2</v>
      </c>
      <c r="BT30" s="17">
        <v>2.7914616002216199E-2</v>
      </c>
      <c r="BU30" s="17">
        <v>0</v>
      </c>
      <c r="BV30" s="17">
        <v>2.2157959220103791E-2</v>
      </c>
      <c r="BW30" s="17">
        <v>7.4788927910128906E-3</v>
      </c>
      <c r="BX30" s="17">
        <v>3.8392854152854893E-2</v>
      </c>
      <c r="BY30" s="17">
        <v>1.4525189751588881E-2</v>
      </c>
    </row>
    <row r="31" spans="2:77" ht="15.95">
      <c r="B31" s="16" t="s">
        <v>104</v>
      </c>
      <c r="C31" s="17">
        <v>2.5742765524209728E-2</v>
      </c>
      <c r="D31" s="17">
        <v>2.185809301777614E-2</v>
      </c>
      <c r="E31" s="17">
        <v>4.0728084722647308E-2</v>
      </c>
      <c r="F31" s="17">
        <v>0</v>
      </c>
      <c r="H31" s="17">
        <v>1.31178893737567E-2</v>
      </c>
      <c r="I31" s="17">
        <v>0</v>
      </c>
      <c r="J31" s="17">
        <v>7.6897359208310239E-3</v>
      </c>
      <c r="K31" s="17">
        <v>9.4692778215659974E-3</v>
      </c>
      <c r="L31" s="17">
        <v>5.7154961484958524E-3</v>
      </c>
      <c r="M31" s="17">
        <v>1.288944448192272E-2</v>
      </c>
      <c r="N31" s="17">
        <v>3.2105219897008951E-3</v>
      </c>
      <c r="O31" s="17">
        <v>0</v>
      </c>
      <c r="P31" s="17">
        <v>1.600044144768642E-2</v>
      </c>
      <c r="Q31" s="17">
        <v>3.7243641338479558E-2</v>
      </c>
      <c r="R31" s="17">
        <v>6.40138089774306E-2</v>
      </c>
      <c r="S31" s="17">
        <v>7.4850551313911842E-2</v>
      </c>
      <c r="U31" s="17">
        <v>1.8218053856030711E-3</v>
      </c>
      <c r="V31" s="17">
        <v>0</v>
      </c>
      <c r="W31" s="17">
        <v>0</v>
      </c>
      <c r="X31" s="17">
        <v>8.4651177383272391E-3</v>
      </c>
      <c r="Y31" s="17">
        <v>1.6738729567410369E-2</v>
      </c>
      <c r="Z31" s="17">
        <v>7.1774271329013584E-3</v>
      </c>
      <c r="AA31" s="17">
        <v>1.6100397099582709E-2</v>
      </c>
      <c r="AB31" s="17">
        <v>5.1688166426558477E-2</v>
      </c>
      <c r="AC31" s="17">
        <v>6.7842149355147E-2</v>
      </c>
      <c r="AD31" s="17">
        <v>8.0917577252595616E-2</v>
      </c>
      <c r="AE31" s="17">
        <v>0</v>
      </c>
      <c r="AG31" s="17">
        <v>4.8150794051189071E-2</v>
      </c>
      <c r="AH31" s="17">
        <v>8.2383092645914226E-3</v>
      </c>
      <c r="AJ31" s="17">
        <v>3.889889904402706E-2</v>
      </c>
      <c r="AK31" s="17">
        <v>4.184725557346175E-2</v>
      </c>
      <c r="AL31" s="17">
        <v>4.4735160802778867E-2</v>
      </c>
      <c r="AM31" s="17">
        <v>3.751613641133883E-2</v>
      </c>
      <c r="AN31" s="17">
        <v>3.3999673925261931E-2</v>
      </c>
      <c r="AO31" s="17">
        <v>4.0510475150497452E-2</v>
      </c>
      <c r="AP31" s="17">
        <v>3.2450291364002709E-2</v>
      </c>
      <c r="AQ31" s="17">
        <v>3.9646436166647467E-2</v>
      </c>
      <c r="AR31" s="17">
        <v>3.4305767056725819E-2</v>
      </c>
      <c r="AS31" s="17">
        <v>7.6055462724992903E-2</v>
      </c>
      <c r="AT31" s="17">
        <v>2.9163937213806349E-2</v>
      </c>
      <c r="AU31" s="17">
        <v>4.8041736340078557E-2</v>
      </c>
      <c r="AV31" s="17">
        <v>7.3645401693550064E-2</v>
      </c>
      <c r="AX31" s="17">
        <v>2.5457214779985981E-2</v>
      </c>
      <c r="AY31" s="17">
        <v>7.6055462724992903E-2</v>
      </c>
      <c r="AZ31" s="17">
        <v>2.9163937213806349E-2</v>
      </c>
      <c r="BA31" s="17">
        <v>4.8041736340078557E-2</v>
      </c>
      <c r="BC31" s="17">
        <v>2.227165277743821E-2</v>
      </c>
      <c r="BD31" s="17">
        <v>3.9846809392043601E-3</v>
      </c>
      <c r="BE31" s="17">
        <v>1.7115631087671619E-2</v>
      </c>
      <c r="BF31" s="17">
        <v>2.2892322003883529E-2</v>
      </c>
      <c r="BG31" s="17">
        <v>6.1561435272060039E-3</v>
      </c>
      <c r="BH31" s="17">
        <v>3.8776442759746343E-2</v>
      </c>
      <c r="BI31" s="17">
        <v>3.5809860072773703E-2</v>
      </c>
      <c r="BJ31" s="17">
        <v>1.488645723132577E-2</v>
      </c>
      <c r="BK31" s="17">
        <v>2.1780959815788248E-2</v>
      </c>
      <c r="BL31" s="17">
        <v>4.9271735253162863E-2</v>
      </c>
      <c r="BM31" s="17">
        <v>3.1716119666624708E-2</v>
      </c>
      <c r="BN31" s="17">
        <v>4.1071238918670927E-2</v>
      </c>
      <c r="BP31" s="17">
        <v>1.451457519705995E-2</v>
      </c>
      <c r="BQ31" s="17">
        <v>4.2296070840905572E-2</v>
      </c>
      <c r="BR31" s="17">
        <v>1.348602436621494E-2</v>
      </c>
      <c r="BS31" s="17">
        <v>1.1754803854722169E-2</v>
      </c>
      <c r="BT31" s="17">
        <v>3.8382597003047268E-2</v>
      </c>
      <c r="BU31" s="17">
        <v>8.524155738882884E-2</v>
      </c>
      <c r="BV31" s="17">
        <v>1.238692899151213E-2</v>
      </c>
      <c r="BW31" s="17">
        <v>4.4897688292813889E-2</v>
      </c>
      <c r="BX31" s="17">
        <v>3.8392854152854893E-2</v>
      </c>
      <c r="BY31" s="17">
        <v>2.4275431799881991E-2</v>
      </c>
    </row>
    <row r="33" spans="2:77" ht="63.95">
      <c r="B33" s="14" t="s">
        <v>109</v>
      </c>
    </row>
    <row r="34" spans="2:77" ht="15.95">
      <c r="B34" s="15" t="s">
        <v>16</v>
      </c>
    </row>
    <row r="35" spans="2:77" ht="15.95">
      <c r="B35" s="16" t="s">
        <v>110</v>
      </c>
      <c r="C35" s="17">
        <v>0.74597796182979004</v>
      </c>
      <c r="D35" s="17">
        <v>0.75251664766171478</v>
      </c>
      <c r="E35" s="17">
        <v>0.74207616998168036</v>
      </c>
      <c r="F35" s="17">
        <v>0.68750330900961487</v>
      </c>
      <c r="H35" s="17">
        <v>0.50937105513505276</v>
      </c>
      <c r="I35" s="17">
        <v>0.67430393295627933</v>
      </c>
      <c r="J35" s="17">
        <v>0.64798940042463793</v>
      </c>
      <c r="K35" s="17">
        <v>0.81221392312121277</v>
      </c>
      <c r="L35" s="17">
        <v>0.7723493566480899</v>
      </c>
      <c r="M35" s="17">
        <v>0.72262490177794603</v>
      </c>
      <c r="N35" s="17">
        <v>0.79271694949389315</v>
      </c>
      <c r="O35" s="17">
        <v>0.76697999211168955</v>
      </c>
      <c r="P35" s="17">
        <v>0.8382434334278317</v>
      </c>
      <c r="Q35" s="17">
        <v>0.81242428799990896</v>
      </c>
      <c r="R35" s="17">
        <v>0.89202166148211914</v>
      </c>
      <c r="S35" s="17">
        <v>0.76503942826792859</v>
      </c>
      <c r="U35" s="17">
        <v>0.49560412191514103</v>
      </c>
      <c r="V35" s="17">
        <v>0.66045588966339774</v>
      </c>
      <c r="W35" s="17">
        <v>0.69716417813210518</v>
      </c>
      <c r="X35" s="17">
        <v>0.77714005366454098</v>
      </c>
      <c r="Y35" s="17">
        <v>0.86178233300129037</v>
      </c>
      <c r="Z35" s="17">
        <v>0.88673544940736337</v>
      </c>
      <c r="AA35" s="17">
        <v>0.79646110347748067</v>
      </c>
      <c r="AB35" s="17">
        <v>0.81063368819011739</v>
      </c>
      <c r="AC35" s="17">
        <v>0.83490178773384649</v>
      </c>
      <c r="AD35" s="17">
        <v>0.70112541744067758</v>
      </c>
      <c r="AE35" s="17">
        <v>0.12869654644008019</v>
      </c>
      <c r="AG35" s="17">
        <v>0.81049867494263927</v>
      </c>
      <c r="AH35" s="17">
        <v>0.69557638370061847</v>
      </c>
      <c r="AJ35" s="17">
        <v>0.83891673540630862</v>
      </c>
      <c r="AK35" s="17">
        <v>0.71028279346573686</v>
      </c>
      <c r="AL35" s="17">
        <v>0.70018085664768515</v>
      </c>
      <c r="AM35" s="17">
        <v>0.76169697157077765</v>
      </c>
      <c r="AN35" s="17">
        <v>0.69774743134909045</v>
      </c>
      <c r="AO35" s="17">
        <v>0.74177767075095957</v>
      </c>
      <c r="AP35" s="17">
        <v>0.69617325132527086</v>
      </c>
      <c r="AQ35" s="17">
        <v>0.72438780179029394</v>
      </c>
      <c r="AR35" s="17">
        <v>0.68286555029908558</v>
      </c>
      <c r="AS35" s="17">
        <v>0.74830880303876801</v>
      </c>
      <c r="AT35" s="17">
        <v>0.76000933499384127</v>
      </c>
      <c r="AU35" s="17">
        <v>0.66616550982742628</v>
      </c>
      <c r="AV35" s="17">
        <v>0.70401890086771068</v>
      </c>
      <c r="AX35" s="17">
        <v>0.75060275948143584</v>
      </c>
      <c r="AY35" s="17">
        <v>0.74830880303876801</v>
      </c>
      <c r="AZ35" s="17">
        <v>0.76000933499384127</v>
      </c>
      <c r="BA35" s="17">
        <v>0.66616550982742628</v>
      </c>
      <c r="BC35" s="17">
        <v>0.85603495290191289</v>
      </c>
      <c r="BD35" s="17">
        <v>0.91886456512334891</v>
      </c>
      <c r="BE35" s="17">
        <v>0.91566332439660447</v>
      </c>
      <c r="BF35" s="17">
        <v>0.74286660067906141</v>
      </c>
      <c r="BG35" s="17">
        <v>0.6651355572426858</v>
      </c>
      <c r="BH35" s="17">
        <v>0.86757349158434305</v>
      </c>
      <c r="BI35" s="17">
        <v>0.87583672185733918</v>
      </c>
      <c r="BJ35" s="17">
        <v>0.75232818259152123</v>
      </c>
      <c r="BK35" s="17">
        <v>0.76475188167719743</v>
      </c>
      <c r="BL35" s="17">
        <v>0.87199800541574279</v>
      </c>
      <c r="BM35" s="17">
        <v>0.82674448237779086</v>
      </c>
      <c r="BN35" s="17">
        <v>0.61635238593931818</v>
      </c>
      <c r="BP35" s="17">
        <v>0.74656263125806077</v>
      </c>
      <c r="BQ35" s="17">
        <v>0.78180507772209862</v>
      </c>
      <c r="BR35" s="17">
        <v>0.7546823297184484</v>
      </c>
      <c r="BS35" s="17">
        <v>0.70949188769871785</v>
      </c>
      <c r="BT35" s="17">
        <v>0.9016531531437435</v>
      </c>
      <c r="BU35" s="17">
        <v>0.61598158185771146</v>
      </c>
      <c r="BV35" s="17">
        <v>0.87649234624621652</v>
      </c>
      <c r="BW35" s="17">
        <v>0.75095843769664272</v>
      </c>
      <c r="BX35" s="17">
        <v>0.9009034872210544</v>
      </c>
      <c r="BY35" s="17">
        <v>0.72895741935307246</v>
      </c>
    </row>
    <row r="36" spans="2:77" ht="15.95">
      <c r="B36" s="16" t="s">
        <v>111</v>
      </c>
      <c r="C36" s="17">
        <v>0.25402203817021007</v>
      </c>
      <c r="D36" s="17">
        <v>0.24748335233828539</v>
      </c>
      <c r="E36" s="17">
        <v>0.25792383001831959</v>
      </c>
      <c r="F36" s="17">
        <v>0.31249669099038507</v>
      </c>
      <c r="H36" s="17">
        <v>0.4906289448649474</v>
      </c>
      <c r="I36" s="17">
        <v>0.32569606704372062</v>
      </c>
      <c r="J36" s="17">
        <v>0.35201059957536202</v>
      </c>
      <c r="K36" s="17">
        <v>0.18778607687878721</v>
      </c>
      <c r="L36" s="17">
        <v>0.2276506433519099</v>
      </c>
      <c r="M36" s="17">
        <v>0.27737509822205397</v>
      </c>
      <c r="N36" s="17">
        <v>0.20728305050610679</v>
      </c>
      <c r="O36" s="17">
        <v>0.23302000788831051</v>
      </c>
      <c r="P36" s="17">
        <v>0.16175656657216811</v>
      </c>
      <c r="Q36" s="17">
        <v>0.18757571200009091</v>
      </c>
      <c r="R36" s="17">
        <v>0.1079783385178808</v>
      </c>
      <c r="S36" s="17">
        <v>0.2349605717320713</v>
      </c>
      <c r="U36" s="17">
        <v>0.50439587808485908</v>
      </c>
      <c r="V36" s="17">
        <v>0.33954411033660198</v>
      </c>
      <c r="W36" s="17">
        <v>0.30283582186789482</v>
      </c>
      <c r="X36" s="17">
        <v>0.222859946335459</v>
      </c>
      <c r="Y36" s="17">
        <v>0.13821766699870969</v>
      </c>
      <c r="Z36" s="17">
        <v>0.11326455059263681</v>
      </c>
      <c r="AA36" s="17">
        <v>0.20353889652251941</v>
      </c>
      <c r="AB36" s="17">
        <v>0.18936631180988281</v>
      </c>
      <c r="AC36" s="17">
        <v>0.1650982122661537</v>
      </c>
      <c r="AD36" s="17">
        <v>0.29887458255932248</v>
      </c>
      <c r="AE36" s="17">
        <v>0.87130345355991967</v>
      </c>
      <c r="AG36" s="17">
        <v>0.18950132505736081</v>
      </c>
      <c r="AH36" s="17">
        <v>0.30442361629938153</v>
      </c>
      <c r="AJ36" s="17">
        <v>0.16108326459369141</v>
      </c>
      <c r="AK36" s="17">
        <v>0.28971720653426308</v>
      </c>
      <c r="AL36" s="17">
        <v>0.29981914335231491</v>
      </c>
      <c r="AM36" s="17">
        <v>0.23830302842922249</v>
      </c>
      <c r="AN36" s="17">
        <v>0.30225256865090949</v>
      </c>
      <c r="AO36" s="17">
        <v>0.25822232924904032</v>
      </c>
      <c r="AP36" s="17">
        <v>0.30382674867472909</v>
      </c>
      <c r="AQ36" s="17">
        <v>0.27561219820970623</v>
      </c>
      <c r="AR36" s="17">
        <v>0.31713444970091448</v>
      </c>
      <c r="AS36" s="17">
        <v>0.25169119696123182</v>
      </c>
      <c r="AT36" s="17">
        <v>0.23999066500615879</v>
      </c>
      <c r="AU36" s="17">
        <v>0.33383449017257388</v>
      </c>
      <c r="AV36" s="17">
        <v>0.29598109913228948</v>
      </c>
      <c r="AX36" s="17">
        <v>0.24939724051856421</v>
      </c>
      <c r="AY36" s="17">
        <v>0.25169119696123182</v>
      </c>
      <c r="AZ36" s="17">
        <v>0.23999066500615879</v>
      </c>
      <c r="BA36" s="17">
        <v>0.33383449017257388</v>
      </c>
      <c r="BC36" s="17">
        <v>0.1439650470980873</v>
      </c>
      <c r="BD36" s="17">
        <v>8.1135434876651216E-2</v>
      </c>
      <c r="BE36" s="17">
        <v>8.4336675603395569E-2</v>
      </c>
      <c r="BF36" s="17">
        <v>0.2571333993209387</v>
      </c>
      <c r="BG36" s="17">
        <v>0.33486444275731431</v>
      </c>
      <c r="BH36" s="17">
        <v>0.13242650841565701</v>
      </c>
      <c r="BI36" s="17">
        <v>0.1241632781426607</v>
      </c>
      <c r="BJ36" s="17">
        <v>0.24767181740847879</v>
      </c>
      <c r="BK36" s="17">
        <v>0.23524811832280251</v>
      </c>
      <c r="BL36" s="17">
        <v>0.12800199458425729</v>
      </c>
      <c r="BM36" s="17">
        <v>0.173255517622209</v>
      </c>
      <c r="BN36" s="17">
        <v>0.38364761406068187</v>
      </c>
      <c r="BP36" s="17">
        <v>0.25343736874193928</v>
      </c>
      <c r="BQ36" s="17">
        <v>0.21819492227790141</v>
      </c>
      <c r="BR36" s="17">
        <v>0.2453176702815516</v>
      </c>
      <c r="BS36" s="17">
        <v>0.29050811230128187</v>
      </c>
      <c r="BT36" s="17">
        <v>9.8346846856256678E-2</v>
      </c>
      <c r="BU36" s="17">
        <v>0.38401841814228849</v>
      </c>
      <c r="BV36" s="17">
        <v>0.1235076537537836</v>
      </c>
      <c r="BW36" s="17">
        <v>0.24904156230335739</v>
      </c>
      <c r="BX36" s="17">
        <v>9.9096512778945572E-2</v>
      </c>
      <c r="BY36" s="17">
        <v>0.2710425806469276</v>
      </c>
    </row>
    <row r="38" spans="2:77" ht="63.95">
      <c r="B38" s="14" t="s">
        <v>112</v>
      </c>
    </row>
    <row r="39" spans="2:77" ht="15.95">
      <c r="B39" s="15" t="s">
        <v>16</v>
      </c>
    </row>
    <row r="40" spans="2:77" ht="15.95">
      <c r="B40" s="16" t="s">
        <v>110</v>
      </c>
      <c r="C40" s="17">
        <v>0.51308419593618837</v>
      </c>
      <c r="D40" s="17">
        <v>0.52280947632274422</v>
      </c>
      <c r="E40" s="17">
        <v>0.49852872722179548</v>
      </c>
      <c r="F40" s="17">
        <v>0.43236532157703961</v>
      </c>
      <c r="H40" s="17">
        <v>0.24749368838499641</v>
      </c>
      <c r="I40" s="17">
        <v>0.33014814237910911</v>
      </c>
      <c r="J40" s="17">
        <v>0.32973609394067949</v>
      </c>
      <c r="K40" s="17">
        <v>0.45009499193867658</v>
      </c>
      <c r="L40" s="17">
        <v>0.4687974768959815</v>
      </c>
      <c r="M40" s="17">
        <v>0.45513086654061191</v>
      </c>
      <c r="N40" s="17">
        <v>0.56256951571444558</v>
      </c>
      <c r="O40" s="17">
        <v>0.59138263345319897</v>
      </c>
      <c r="P40" s="17">
        <v>0.67566775157649828</v>
      </c>
      <c r="Q40" s="17">
        <v>0.62898013648629636</v>
      </c>
      <c r="R40" s="17">
        <v>0.73168151004167092</v>
      </c>
      <c r="S40" s="17">
        <v>0.6523931431485539</v>
      </c>
      <c r="U40" s="17">
        <v>0.18767621944685511</v>
      </c>
      <c r="V40" s="17">
        <v>0.3323184523655151</v>
      </c>
      <c r="W40" s="17">
        <v>0.3586174655119575</v>
      </c>
      <c r="X40" s="17">
        <v>0.43060507001767551</v>
      </c>
      <c r="Y40" s="17">
        <v>0.61845911930162867</v>
      </c>
      <c r="Z40" s="17">
        <v>0.68623310807924054</v>
      </c>
      <c r="AA40" s="17">
        <v>0.63927215940543558</v>
      </c>
      <c r="AB40" s="17">
        <v>0.69204519559591993</v>
      </c>
      <c r="AC40" s="17">
        <v>0.74210897925417585</v>
      </c>
      <c r="AD40" s="17">
        <v>0.43723059093729288</v>
      </c>
      <c r="AE40" s="17">
        <v>0.12869654644008019</v>
      </c>
      <c r="AG40" s="17">
        <v>0.66071908539381119</v>
      </c>
      <c r="AH40" s="17">
        <v>0.39775640340892182</v>
      </c>
      <c r="AJ40" s="17">
        <v>0.66778823813451882</v>
      </c>
      <c r="AK40" s="17">
        <v>0.51547131575027183</v>
      </c>
      <c r="AL40" s="17">
        <v>0.50451296277636615</v>
      </c>
      <c r="AM40" s="17">
        <v>0.54969367432664484</v>
      </c>
      <c r="AN40" s="17">
        <v>0.44480922775322301</v>
      </c>
      <c r="AO40" s="17">
        <v>0.45247050327289179</v>
      </c>
      <c r="AP40" s="17">
        <v>0.48059919770338899</v>
      </c>
      <c r="AQ40" s="17">
        <v>0.49197400441238048</v>
      </c>
      <c r="AR40" s="17">
        <v>0.51145195918419484</v>
      </c>
      <c r="AS40" s="17">
        <v>0.58103859835148775</v>
      </c>
      <c r="AT40" s="17">
        <v>0.57676625813355464</v>
      </c>
      <c r="AU40" s="17">
        <v>0.50883973851010311</v>
      </c>
      <c r="AV40" s="17">
        <v>0.51197639483069846</v>
      </c>
      <c r="AX40" s="17">
        <v>0.51691917101432827</v>
      </c>
      <c r="AY40" s="17">
        <v>0.58103859835148775</v>
      </c>
      <c r="AZ40" s="17">
        <v>0.57676625813355464</v>
      </c>
      <c r="BA40" s="17">
        <v>0.50883973851010311</v>
      </c>
      <c r="BC40" s="17">
        <v>0.64595434714974032</v>
      </c>
      <c r="BD40" s="17">
        <v>0.60641742944983601</v>
      </c>
      <c r="BE40" s="17">
        <v>0.72444781511468281</v>
      </c>
      <c r="BF40" s="17">
        <v>0.59914462572153537</v>
      </c>
      <c r="BG40" s="17">
        <v>0.50937964376470624</v>
      </c>
      <c r="BH40" s="17">
        <v>0.78103275915260761</v>
      </c>
      <c r="BI40" s="17">
        <v>0.71388023359741803</v>
      </c>
      <c r="BJ40" s="17">
        <v>0.47138509551388902</v>
      </c>
      <c r="BK40" s="17">
        <v>0.52570844410921846</v>
      </c>
      <c r="BL40" s="17">
        <v>0.61214217003507387</v>
      </c>
      <c r="BM40" s="17">
        <v>0.61484487544620059</v>
      </c>
      <c r="BN40" s="17">
        <v>0.35645447275910358</v>
      </c>
      <c r="BP40" s="17">
        <v>0.44819894164023999</v>
      </c>
      <c r="BQ40" s="17">
        <v>0.69248533394548117</v>
      </c>
      <c r="BR40" s="17">
        <v>0.40898050522464258</v>
      </c>
      <c r="BS40" s="17">
        <v>0.50348823668591502</v>
      </c>
      <c r="BT40" s="17">
        <v>0.86111079596810314</v>
      </c>
      <c r="BU40" s="17">
        <v>0.50187786734563589</v>
      </c>
      <c r="BV40" s="17">
        <v>0.7133343683738933</v>
      </c>
      <c r="BW40" s="17">
        <v>0.42895860002339281</v>
      </c>
      <c r="BX40" s="17">
        <v>0.82142079522260203</v>
      </c>
      <c r="BY40" s="17">
        <v>0.47045529636278322</v>
      </c>
    </row>
    <row r="41" spans="2:77" ht="15.95">
      <c r="B41" s="16" t="s">
        <v>111</v>
      </c>
      <c r="C41" s="17">
        <v>0.48691580406381169</v>
      </c>
      <c r="D41" s="17">
        <v>0.47719052367725578</v>
      </c>
      <c r="E41" s="17">
        <v>0.50147127277820458</v>
      </c>
      <c r="F41" s="17">
        <v>0.56763467842296034</v>
      </c>
      <c r="H41" s="17">
        <v>0.7525063116150037</v>
      </c>
      <c r="I41" s="17">
        <v>0.66985185762089094</v>
      </c>
      <c r="J41" s="17">
        <v>0.67026390605932051</v>
      </c>
      <c r="K41" s="17">
        <v>0.54990500806132347</v>
      </c>
      <c r="L41" s="17">
        <v>0.53120252310401839</v>
      </c>
      <c r="M41" s="17">
        <v>0.54486913345938803</v>
      </c>
      <c r="N41" s="17">
        <v>0.43743048428555442</v>
      </c>
      <c r="O41" s="17">
        <v>0.40861736654680098</v>
      </c>
      <c r="P41" s="17">
        <v>0.32433224842350172</v>
      </c>
      <c r="Q41" s="17">
        <v>0.37101986351370358</v>
      </c>
      <c r="R41" s="17">
        <v>0.26831848995832908</v>
      </c>
      <c r="S41" s="17">
        <v>0.34760685685144588</v>
      </c>
      <c r="U41" s="17">
        <v>0.81232378055314503</v>
      </c>
      <c r="V41" s="17">
        <v>0.66768154763448484</v>
      </c>
      <c r="W41" s="17">
        <v>0.64138253448804261</v>
      </c>
      <c r="X41" s="17">
        <v>0.56939492998232455</v>
      </c>
      <c r="Y41" s="17">
        <v>0.38154088069837128</v>
      </c>
      <c r="Z41" s="17">
        <v>0.31376689192075963</v>
      </c>
      <c r="AA41" s="17">
        <v>0.36072784059456442</v>
      </c>
      <c r="AB41" s="17">
        <v>0.30795480440408018</v>
      </c>
      <c r="AC41" s="17">
        <v>0.25789102074582437</v>
      </c>
      <c r="AD41" s="17">
        <v>0.56276940906270723</v>
      </c>
      <c r="AE41" s="17">
        <v>0.87130345355991967</v>
      </c>
      <c r="AG41" s="17">
        <v>0.33928091460618892</v>
      </c>
      <c r="AH41" s="17">
        <v>0.60224359659107818</v>
      </c>
      <c r="AJ41" s="17">
        <v>0.33221176186548118</v>
      </c>
      <c r="AK41" s="17">
        <v>0.48452868424972828</v>
      </c>
      <c r="AL41" s="17">
        <v>0.49548703722363369</v>
      </c>
      <c r="AM41" s="17">
        <v>0.4503063256733551</v>
      </c>
      <c r="AN41" s="17">
        <v>0.55519077224677693</v>
      </c>
      <c r="AO41" s="17">
        <v>0.54752949672710816</v>
      </c>
      <c r="AP41" s="17">
        <v>0.5194008022966109</v>
      </c>
      <c r="AQ41" s="17">
        <v>0.50802599558761974</v>
      </c>
      <c r="AR41" s="17">
        <v>0.48854804081580527</v>
      </c>
      <c r="AS41" s="17">
        <v>0.4189614016485122</v>
      </c>
      <c r="AT41" s="17">
        <v>0.4232337418664453</v>
      </c>
      <c r="AU41" s="17">
        <v>0.49116026148989689</v>
      </c>
      <c r="AV41" s="17">
        <v>0.48802360516930149</v>
      </c>
      <c r="AX41" s="17">
        <v>0.48308082898567167</v>
      </c>
      <c r="AY41" s="17">
        <v>0.4189614016485122</v>
      </c>
      <c r="AZ41" s="17">
        <v>0.4232337418664453</v>
      </c>
      <c r="BA41" s="17">
        <v>0.49116026148989689</v>
      </c>
      <c r="BC41" s="17">
        <v>0.35404565285025991</v>
      </c>
      <c r="BD41" s="17">
        <v>0.39358257055016382</v>
      </c>
      <c r="BE41" s="17">
        <v>0.27555218488531691</v>
      </c>
      <c r="BF41" s="17">
        <v>0.40085537427846479</v>
      </c>
      <c r="BG41" s="17">
        <v>0.49062035623529382</v>
      </c>
      <c r="BH41" s="17">
        <v>0.21896724084739241</v>
      </c>
      <c r="BI41" s="17">
        <v>0.28611976640258169</v>
      </c>
      <c r="BJ41" s="17">
        <v>0.52861490448611093</v>
      </c>
      <c r="BK41" s="17">
        <v>0.47429155589078148</v>
      </c>
      <c r="BL41" s="17">
        <v>0.3878578299649259</v>
      </c>
      <c r="BM41" s="17">
        <v>0.38515512455379941</v>
      </c>
      <c r="BN41" s="17">
        <v>0.64354552724089631</v>
      </c>
      <c r="BP41" s="17">
        <v>0.55180105835975979</v>
      </c>
      <c r="BQ41" s="17">
        <v>0.30751466605451883</v>
      </c>
      <c r="BR41" s="17">
        <v>0.59101949477535742</v>
      </c>
      <c r="BS41" s="17">
        <v>0.49651176331408492</v>
      </c>
      <c r="BT41" s="17">
        <v>0.138889204031897</v>
      </c>
      <c r="BU41" s="17">
        <v>0.498122132654364</v>
      </c>
      <c r="BV41" s="17">
        <v>0.28666563162610698</v>
      </c>
      <c r="BW41" s="17">
        <v>0.57104139997660741</v>
      </c>
      <c r="BX41" s="17">
        <v>0.1785792047773978</v>
      </c>
      <c r="BY41" s="17">
        <v>0.52954470363721695</v>
      </c>
    </row>
    <row r="43" spans="2:77" ht="63.95">
      <c r="B43" s="14" t="s">
        <v>113</v>
      </c>
    </row>
    <row r="44" spans="2:77" ht="15.95">
      <c r="B44" s="15" t="s">
        <v>16</v>
      </c>
    </row>
    <row r="45" spans="2:77" ht="15.95">
      <c r="B45" s="16" t="s">
        <v>110</v>
      </c>
      <c r="C45" s="17">
        <v>0.59787680750260341</v>
      </c>
      <c r="D45" s="17">
        <v>0.59760170174238669</v>
      </c>
      <c r="E45" s="17">
        <v>0.62772751009361616</v>
      </c>
      <c r="F45" s="17">
        <v>0.48579206933678037</v>
      </c>
      <c r="H45" s="17">
        <v>0.33358648785149919</v>
      </c>
      <c r="I45" s="17">
        <v>0.4909224611738095</v>
      </c>
      <c r="J45" s="17">
        <v>0.41444180429745869</v>
      </c>
      <c r="K45" s="17">
        <v>0.52366706923494222</v>
      </c>
      <c r="L45" s="17">
        <v>0.63925772169679362</v>
      </c>
      <c r="M45" s="17">
        <v>0.61249043734944852</v>
      </c>
      <c r="N45" s="17">
        <v>0.58389919490560349</v>
      </c>
      <c r="O45" s="17">
        <v>0.72177173504598602</v>
      </c>
      <c r="P45" s="17">
        <v>0.70954160127340726</v>
      </c>
      <c r="Q45" s="17">
        <v>0.69234743214331718</v>
      </c>
      <c r="R45" s="17">
        <v>0.73229706685370632</v>
      </c>
      <c r="S45" s="17">
        <v>0.70820173595211866</v>
      </c>
      <c r="U45" s="17">
        <v>0.25340736771415129</v>
      </c>
      <c r="V45" s="17">
        <v>0.39153756215318192</v>
      </c>
      <c r="W45" s="17">
        <v>0.52871861380744734</v>
      </c>
      <c r="X45" s="17">
        <v>0.63070192232658895</v>
      </c>
      <c r="Y45" s="17">
        <v>0.72849974590342703</v>
      </c>
      <c r="Z45" s="17">
        <v>0.7700512287837572</v>
      </c>
      <c r="AA45" s="17">
        <v>0.68341297822487479</v>
      </c>
      <c r="AB45" s="17">
        <v>0.72370802431234893</v>
      </c>
      <c r="AC45" s="17">
        <v>0.73791040992839274</v>
      </c>
      <c r="AD45" s="17">
        <v>0.56937476745852966</v>
      </c>
      <c r="AE45" s="17">
        <v>0.21157426069927701</v>
      </c>
      <c r="AG45" s="17">
        <v>0.71151490033054499</v>
      </c>
      <c r="AH45" s="17">
        <v>0.50910625711981627</v>
      </c>
      <c r="AJ45" s="17">
        <v>0.65505284719446488</v>
      </c>
      <c r="AK45" s="17">
        <v>0.61098816307577819</v>
      </c>
      <c r="AL45" s="17">
        <v>0.63459982399711612</v>
      </c>
      <c r="AM45" s="17">
        <v>0.64117743069022048</v>
      </c>
      <c r="AN45" s="17">
        <v>0.53870204930285437</v>
      </c>
      <c r="AO45" s="17">
        <v>0.5592800452069453</v>
      </c>
      <c r="AP45" s="17">
        <v>0.61818641476412794</v>
      </c>
      <c r="AQ45" s="17">
        <v>0.57873389817113341</v>
      </c>
      <c r="AR45" s="17">
        <v>0.60032772752732344</v>
      </c>
      <c r="AS45" s="17">
        <v>0.65659368505616378</v>
      </c>
      <c r="AT45" s="17">
        <v>0.65672498542344671</v>
      </c>
      <c r="AU45" s="17">
        <v>0.6064822125949032</v>
      </c>
      <c r="AV45" s="17">
        <v>0.6061917427266752</v>
      </c>
      <c r="AX45" s="17">
        <v>0.60097545229955818</v>
      </c>
      <c r="AY45" s="17">
        <v>0.65659368505616378</v>
      </c>
      <c r="AZ45" s="17">
        <v>0.65672498542344671</v>
      </c>
      <c r="BA45" s="17">
        <v>0.6064822125949032</v>
      </c>
      <c r="BC45" s="17">
        <v>0.78832608763609535</v>
      </c>
      <c r="BD45" s="17">
        <v>0.84417848866416112</v>
      </c>
      <c r="BE45" s="17">
        <v>0.80415636323596396</v>
      </c>
      <c r="BF45" s="17">
        <v>0.54441975544517074</v>
      </c>
      <c r="BG45" s="17">
        <v>0.8245728224460005</v>
      </c>
      <c r="BH45" s="17">
        <v>0.75158868114199995</v>
      </c>
      <c r="BI45" s="17">
        <v>0.8066334429884553</v>
      </c>
      <c r="BJ45" s="17">
        <v>0.55243632781951157</v>
      </c>
      <c r="BK45" s="17">
        <v>0.59417616908337656</v>
      </c>
      <c r="BL45" s="17">
        <v>0.66196077919303153</v>
      </c>
      <c r="BM45" s="17">
        <v>0.66099842355459315</v>
      </c>
      <c r="BN45" s="17">
        <v>0.44350126835677162</v>
      </c>
      <c r="BP45" s="17">
        <v>0.53087107417404844</v>
      </c>
      <c r="BQ45" s="17">
        <v>0.57709925256601569</v>
      </c>
      <c r="BR45" s="17">
        <v>0.48433225992843482</v>
      </c>
      <c r="BS45" s="17">
        <v>0.6589288741047804</v>
      </c>
      <c r="BT45" s="17">
        <v>0.78148147500155674</v>
      </c>
      <c r="BU45" s="17">
        <v>0.66018361678203219</v>
      </c>
      <c r="BV45" s="17">
        <v>0.7721705809093572</v>
      </c>
      <c r="BW45" s="17">
        <v>0.55313746627804639</v>
      </c>
      <c r="BX45" s="17">
        <v>0.68427332890378834</v>
      </c>
      <c r="BY45" s="17">
        <v>0.54637805690366104</v>
      </c>
    </row>
    <row r="46" spans="2:77" ht="15.95">
      <c r="B46" s="16" t="s">
        <v>111</v>
      </c>
      <c r="C46" s="17">
        <v>0.40212319249739681</v>
      </c>
      <c r="D46" s="17">
        <v>0.40239829825761342</v>
      </c>
      <c r="E46" s="17">
        <v>0.37227248990638367</v>
      </c>
      <c r="F46" s="17">
        <v>0.51420793066321935</v>
      </c>
      <c r="H46" s="17">
        <v>0.66641351214850097</v>
      </c>
      <c r="I46" s="17">
        <v>0.50907753882619033</v>
      </c>
      <c r="J46" s="17">
        <v>0.58555819570254131</v>
      </c>
      <c r="K46" s="17">
        <v>0.47633293076505778</v>
      </c>
      <c r="L46" s="17">
        <v>0.36074227830320621</v>
      </c>
      <c r="M46" s="17">
        <v>0.38750956265055148</v>
      </c>
      <c r="N46" s="17">
        <v>0.41610080509439651</v>
      </c>
      <c r="O46" s="17">
        <v>0.27822826495401409</v>
      </c>
      <c r="P46" s="17">
        <v>0.29045839872659279</v>
      </c>
      <c r="Q46" s="17">
        <v>0.3076525678566826</v>
      </c>
      <c r="R46" s="17">
        <v>0.2677029331462939</v>
      </c>
      <c r="S46" s="17">
        <v>0.29179826404788117</v>
      </c>
      <c r="U46" s="17">
        <v>0.74659263228584871</v>
      </c>
      <c r="V46" s="17">
        <v>0.60846243784681797</v>
      </c>
      <c r="W46" s="17">
        <v>0.47128138619255261</v>
      </c>
      <c r="X46" s="17">
        <v>0.36929807767341088</v>
      </c>
      <c r="Y46" s="17">
        <v>0.27150025409657302</v>
      </c>
      <c r="Z46" s="17">
        <v>0.22994877121624299</v>
      </c>
      <c r="AA46" s="17">
        <v>0.31658702177512532</v>
      </c>
      <c r="AB46" s="17">
        <v>0.27629197568765129</v>
      </c>
      <c r="AC46" s="17">
        <v>0.26208959007160748</v>
      </c>
      <c r="AD46" s="17">
        <v>0.43062523254147039</v>
      </c>
      <c r="AE46" s="17">
        <v>0.78842573930072291</v>
      </c>
      <c r="AG46" s="17">
        <v>0.28848509966945513</v>
      </c>
      <c r="AH46" s="17">
        <v>0.49089374288018373</v>
      </c>
      <c r="AJ46" s="17">
        <v>0.34494715280553517</v>
      </c>
      <c r="AK46" s="17">
        <v>0.38901183692422192</v>
      </c>
      <c r="AL46" s="17">
        <v>0.36540017600288383</v>
      </c>
      <c r="AM46" s="17">
        <v>0.35882256930977963</v>
      </c>
      <c r="AN46" s="17">
        <v>0.46129795069714558</v>
      </c>
      <c r="AO46" s="17">
        <v>0.44071995479305459</v>
      </c>
      <c r="AP46" s="17">
        <v>0.38181358523587211</v>
      </c>
      <c r="AQ46" s="17">
        <v>0.42126610182886681</v>
      </c>
      <c r="AR46" s="17">
        <v>0.39967227247267662</v>
      </c>
      <c r="AS46" s="17">
        <v>0.34340631494383622</v>
      </c>
      <c r="AT46" s="17">
        <v>0.34327501457655341</v>
      </c>
      <c r="AU46" s="17">
        <v>0.39351778740509691</v>
      </c>
      <c r="AV46" s="17">
        <v>0.39380825727332491</v>
      </c>
      <c r="AX46" s="17">
        <v>0.39902454770044182</v>
      </c>
      <c r="AY46" s="17">
        <v>0.34340631494383622</v>
      </c>
      <c r="AZ46" s="17">
        <v>0.34327501457655341</v>
      </c>
      <c r="BA46" s="17">
        <v>0.39351778740509691</v>
      </c>
      <c r="BC46" s="17">
        <v>0.2116739123639049</v>
      </c>
      <c r="BD46" s="17">
        <v>0.15582151133583891</v>
      </c>
      <c r="BE46" s="17">
        <v>0.19584363676403599</v>
      </c>
      <c r="BF46" s="17">
        <v>0.45558024455482932</v>
      </c>
      <c r="BG46" s="17">
        <v>0.17542717755399939</v>
      </c>
      <c r="BH46" s="17">
        <v>0.248411318858</v>
      </c>
      <c r="BI46" s="17">
        <v>0.19336655701154451</v>
      </c>
      <c r="BJ46" s="17">
        <v>0.44756367218048843</v>
      </c>
      <c r="BK46" s="17">
        <v>0.40582383091662361</v>
      </c>
      <c r="BL46" s="17">
        <v>0.33803922080696841</v>
      </c>
      <c r="BM46" s="17">
        <v>0.33900157644540668</v>
      </c>
      <c r="BN46" s="17">
        <v>0.55649873164322827</v>
      </c>
      <c r="BP46" s="17">
        <v>0.4691289258259515</v>
      </c>
      <c r="BQ46" s="17">
        <v>0.42290074743398443</v>
      </c>
      <c r="BR46" s="17">
        <v>0.51566774007156535</v>
      </c>
      <c r="BS46" s="17">
        <v>0.34107112589521948</v>
      </c>
      <c r="BT46" s="17">
        <v>0.21851852499844329</v>
      </c>
      <c r="BU46" s="17">
        <v>0.33981638321796759</v>
      </c>
      <c r="BV46" s="17">
        <v>0.227829419090643</v>
      </c>
      <c r="BW46" s="17">
        <v>0.44686253372195389</v>
      </c>
      <c r="BX46" s="17">
        <v>0.31572667109621172</v>
      </c>
      <c r="BY46" s="17">
        <v>0.45362194309633902</v>
      </c>
    </row>
    <row r="48" spans="2:77" ht="63.95">
      <c r="B48" s="14" t="s">
        <v>114</v>
      </c>
    </row>
    <row r="49" spans="2:77" ht="15.95">
      <c r="B49" s="15" t="s">
        <v>16</v>
      </c>
    </row>
    <row r="50" spans="2:77" ht="15.95">
      <c r="B50" s="16" t="s">
        <v>110</v>
      </c>
      <c r="C50" s="17">
        <v>0.32457611247074147</v>
      </c>
      <c r="D50" s="17">
        <v>0.34658772252560771</v>
      </c>
      <c r="E50" s="17">
        <v>0.26324856258195439</v>
      </c>
      <c r="F50" s="17">
        <v>0.28084444717877838</v>
      </c>
      <c r="H50" s="17">
        <v>0.15432068156492751</v>
      </c>
      <c r="I50" s="17">
        <v>0.18785791882969519</v>
      </c>
      <c r="J50" s="17">
        <v>0.18938118547916161</v>
      </c>
      <c r="K50" s="17">
        <v>0.22899356301791149</v>
      </c>
      <c r="L50" s="17">
        <v>0.29120085596791617</v>
      </c>
      <c r="M50" s="17">
        <v>0.21909264210497631</v>
      </c>
      <c r="N50" s="17">
        <v>0.36038647470379931</v>
      </c>
      <c r="O50" s="17">
        <v>0.25542362946712838</v>
      </c>
      <c r="P50" s="17">
        <v>0.43736846235057403</v>
      </c>
      <c r="Q50" s="17">
        <v>0.51531731511122736</v>
      </c>
      <c r="R50" s="17">
        <v>0.54087859833978968</v>
      </c>
      <c r="S50" s="17">
        <v>0.42880957766087169</v>
      </c>
      <c r="U50" s="17">
        <v>9.2645599751404087E-2</v>
      </c>
      <c r="V50" s="17">
        <v>0.13019363929868669</v>
      </c>
      <c r="W50" s="17">
        <v>0.22936689098666069</v>
      </c>
      <c r="X50" s="17">
        <v>0.23396981035178949</v>
      </c>
      <c r="Y50" s="17">
        <v>0.36317456140452647</v>
      </c>
      <c r="Z50" s="17">
        <v>0.45266161191874449</v>
      </c>
      <c r="AA50" s="17">
        <v>0.48225918442957982</v>
      </c>
      <c r="AB50" s="17">
        <v>0.50552987604778299</v>
      </c>
      <c r="AC50" s="17">
        <v>0.44749875167553882</v>
      </c>
      <c r="AD50" s="17">
        <v>0.25590618316861818</v>
      </c>
      <c r="AE50" s="17">
        <v>0.17368618556254989</v>
      </c>
      <c r="AG50" s="17">
        <v>0.44949543937038361</v>
      </c>
      <c r="AH50" s="17">
        <v>0.22699301224115101</v>
      </c>
      <c r="AJ50" s="17">
        <v>0.463194131914759</v>
      </c>
      <c r="AK50" s="17">
        <v>0.33647950921089198</v>
      </c>
      <c r="AL50" s="17">
        <v>0.32692415346760401</v>
      </c>
      <c r="AM50" s="17">
        <v>0.3678532358187443</v>
      </c>
      <c r="AN50" s="17">
        <v>0.24894519037200641</v>
      </c>
      <c r="AO50" s="17">
        <v>0.27616447386071002</v>
      </c>
      <c r="AP50" s="17">
        <v>0.29392483178465978</v>
      </c>
      <c r="AQ50" s="17">
        <v>0.3369814859575565</v>
      </c>
      <c r="AR50" s="17">
        <v>0.36161229650194338</v>
      </c>
      <c r="AS50" s="17">
        <v>0.32511785875190008</v>
      </c>
      <c r="AT50" s="17">
        <v>0.36007078632963679</v>
      </c>
      <c r="AU50" s="17">
        <v>0.2900996965752925</v>
      </c>
      <c r="AV50" s="17">
        <v>0.44336141877847352</v>
      </c>
      <c r="AX50" s="17">
        <v>0.33557190443095652</v>
      </c>
      <c r="AY50" s="17">
        <v>0.32511785875190008</v>
      </c>
      <c r="AZ50" s="17">
        <v>0.36007078632963679</v>
      </c>
      <c r="BA50" s="17">
        <v>0.2900996965752925</v>
      </c>
      <c r="BC50" s="17">
        <v>0.49681591032508893</v>
      </c>
      <c r="BD50" s="17">
        <v>0.56370828570263321</v>
      </c>
      <c r="BE50" s="17">
        <v>0.4473972624863618</v>
      </c>
      <c r="BF50" s="17">
        <v>0.38392238577426008</v>
      </c>
      <c r="BG50" s="17">
        <v>0.32222772048538362</v>
      </c>
      <c r="BH50" s="17">
        <v>0.57323398731948871</v>
      </c>
      <c r="BI50" s="17">
        <v>0.58868767121777699</v>
      </c>
      <c r="BJ50" s="17">
        <v>0.28484230584168613</v>
      </c>
      <c r="BK50" s="17">
        <v>0.35313858662873521</v>
      </c>
      <c r="BL50" s="17">
        <v>0.49882709390502861</v>
      </c>
      <c r="BM50" s="17">
        <v>0.3845753976172876</v>
      </c>
      <c r="BN50" s="17">
        <v>0.2070049460791778</v>
      </c>
      <c r="BP50" s="17">
        <v>0.26145403223642177</v>
      </c>
      <c r="BQ50" s="17">
        <v>0.3953755375950887</v>
      </c>
      <c r="BR50" s="17">
        <v>0.2113427604217244</v>
      </c>
      <c r="BS50" s="17">
        <v>0.38254105130156191</v>
      </c>
      <c r="BT50" s="17">
        <v>0.66355450412078043</v>
      </c>
      <c r="BU50" s="17">
        <v>0.14351712406283221</v>
      </c>
      <c r="BV50" s="17">
        <v>0.40435917253025888</v>
      </c>
      <c r="BW50" s="17">
        <v>0.296136284861926</v>
      </c>
      <c r="BX50" s="17">
        <v>0.44813959796943809</v>
      </c>
      <c r="BY50" s="17">
        <v>0.30838692091421233</v>
      </c>
    </row>
    <row r="51" spans="2:77" ht="15.95">
      <c r="B51" s="16" t="s">
        <v>111</v>
      </c>
      <c r="C51" s="17">
        <v>0.67542388752925875</v>
      </c>
      <c r="D51" s="17">
        <v>0.65341227747439234</v>
      </c>
      <c r="E51" s="17">
        <v>0.73675143741804561</v>
      </c>
      <c r="F51" s="17">
        <v>0.71915555282122134</v>
      </c>
      <c r="H51" s="17">
        <v>0.84567931843507238</v>
      </c>
      <c r="I51" s="17">
        <v>0.81214208117030495</v>
      </c>
      <c r="J51" s="17">
        <v>0.81061881452083817</v>
      </c>
      <c r="K51" s="17">
        <v>0.77100643698208837</v>
      </c>
      <c r="L51" s="17">
        <v>0.70879914403208366</v>
      </c>
      <c r="M51" s="17">
        <v>0.78090735789502386</v>
      </c>
      <c r="N51" s="17">
        <v>0.63961352529620064</v>
      </c>
      <c r="O51" s="17">
        <v>0.74457637053287151</v>
      </c>
      <c r="P51" s="17">
        <v>0.56263153764942586</v>
      </c>
      <c r="Q51" s="17">
        <v>0.48468268488877247</v>
      </c>
      <c r="R51" s="17">
        <v>0.45912140166021032</v>
      </c>
      <c r="S51" s="17">
        <v>0.5711904223391282</v>
      </c>
      <c r="U51" s="17">
        <v>0.90735440024859593</v>
      </c>
      <c r="V51" s="17">
        <v>0.86980636070131323</v>
      </c>
      <c r="W51" s="17">
        <v>0.77063310901333937</v>
      </c>
      <c r="X51" s="17">
        <v>0.76603018964821035</v>
      </c>
      <c r="Y51" s="17">
        <v>0.63682543859547358</v>
      </c>
      <c r="Z51" s="17">
        <v>0.54733838808125568</v>
      </c>
      <c r="AA51" s="17">
        <v>0.5177408155704204</v>
      </c>
      <c r="AB51" s="17">
        <v>0.49447012395221701</v>
      </c>
      <c r="AC51" s="17">
        <v>0.55250124832446146</v>
      </c>
      <c r="AD51" s="17">
        <v>0.74409381683138198</v>
      </c>
      <c r="AE51" s="17">
        <v>0.82631381443745011</v>
      </c>
      <c r="AG51" s="17">
        <v>0.5505045606296165</v>
      </c>
      <c r="AH51" s="17">
        <v>0.77300698775884891</v>
      </c>
      <c r="AJ51" s="17">
        <v>0.53680586808524111</v>
      </c>
      <c r="AK51" s="17">
        <v>0.66352049078910802</v>
      </c>
      <c r="AL51" s="17">
        <v>0.67307584653239594</v>
      </c>
      <c r="AM51" s="17">
        <v>0.63214676418125582</v>
      </c>
      <c r="AN51" s="17">
        <v>0.75105480962799365</v>
      </c>
      <c r="AO51" s="17">
        <v>0.72383552613929014</v>
      </c>
      <c r="AP51" s="17">
        <v>0.70607516821534022</v>
      </c>
      <c r="AQ51" s="17">
        <v>0.66301851404244383</v>
      </c>
      <c r="AR51" s="17">
        <v>0.63838770349805685</v>
      </c>
      <c r="AS51" s="17">
        <v>0.67488214124809998</v>
      </c>
      <c r="AT51" s="17">
        <v>0.63992921367036326</v>
      </c>
      <c r="AU51" s="17">
        <v>0.70990030342470756</v>
      </c>
      <c r="AV51" s="17">
        <v>0.55663858122152665</v>
      </c>
      <c r="AX51" s="17">
        <v>0.66442809556904348</v>
      </c>
      <c r="AY51" s="17">
        <v>0.67488214124809998</v>
      </c>
      <c r="AZ51" s="17">
        <v>0.63992921367036326</v>
      </c>
      <c r="BA51" s="17">
        <v>0.70990030342470756</v>
      </c>
      <c r="BC51" s="17">
        <v>0.50318408967491135</v>
      </c>
      <c r="BD51" s="17">
        <v>0.43629171429736652</v>
      </c>
      <c r="BE51" s="17">
        <v>0.55260273751363798</v>
      </c>
      <c r="BF51" s="17">
        <v>0.61607761422574003</v>
      </c>
      <c r="BG51" s="17">
        <v>0.67777227951461638</v>
      </c>
      <c r="BH51" s="17">
        <v>0.42676601268051151</v>
      </c>
      <c r="BI51" s="17">
        <v>0.41131232878222301</v>
      </c>
      <c r="BJ51" s="17">
        <v>0.71515769415831376</v>
      </c>
      <c r="BK51" s="17">
        <v>0.6468614133712649</v>
      </c>
      <c r="BL51" s="17">
        <v>0.50117290609497112</v>
      </c>
      <c r="BM51" s="17">
        <v>0.61542460238271235</v>
      </c>
      <c r="BN51" s="17">
        <v>0.79299505392082226</v>
      </c>
      <c r="BP51" s="17">
        <v>0.73854596776357817</v>
      </c>
      <c r="BQ51" s="17">
        <v>0.6046244624049113</v>
      </c>
      <c r="BR51" s="17">
        <v>0.78865723957827549</v>
      </c>
      <c r="BS51" s="17">
        <v>0.61745894869843776</v>
      </c>
      <c r="BT51" s="17">
        <v>0.33644549587921968</v>
      </c>
      <c r="BU51" s="17">
        <v>0.85648287593716754</v>
      </c>
      <c r="BV51" s="17">
        <v>0.59564082746974145</v>
      </c>
      <c r="BW51" s="17">
        <v>0.70386371513807444</v>
      </c>
      <c r="BX51" s="17">
        <v>0.55186040203056208</v>
      </c>
      <c r="BY51" s="17">
        <v>0.69161307908578773</v>
      </c>
    </row>
    <row r="53" spans="2:77" ht="63.95">
      <c r="B53" s="14" t="s">
        <v>115</v>
      </c>
    </row>
    <row r="54" spans="2:77" ht="15.95">
      <c r="B54" s="15" t="s">
        <v>16</v>
      </c>
    </row>
    <row r="55" spans="2:77" ht="15.95">
      <c r="B55" s="16" t="s">
        <v>110</v>
      </c>
      <c r="C55" s="17">
        <v>0.40344095150565218</v>
      </c>
      <c r="D55" s="17">
        <v>0.42780271914982221</v>
      </c>
      <c r="E55" s="17">
        <v>0.34176344038211748</v>
      </c>
      <c r="F55" s="17">
        <v>0.3073371020435452</v>
      </c>
      <c r="H55" s="17">
        <v>0.20793800301822629</v>
      </c>
      <c r="I55" s="17">
        <v>0.31586941762295961</v>
      </c>
      <c r="J55" s="17">
        <v>0.27044952586927068</v>
      </c>
      <c r="K55" s="17">
        <v>0.37573098940955291</v>
      </c>
      <c r="L55" s="17">
        <v>0.3854629380336822</v>
      </c>
      <c r="M55" s="17">
        <v>0.38532089114913048</v>
      </c>
      <c r="N55" s="17">
        <v>0.44420758331043753</v>
      </c>
      <c r="O55" s="17">
        <v>0.41476557843604578</v>
      </c>
      <c r="P55" s="17">
        <v>0.44256986697019041</v>
      </c>
      <c r="Q55" s="17">
        <v>0.52749114320423751</v>
      </c>
      <c r="R55" s="17">
        <v>0.5171498076136033</v>
      </c>
      <c r="S55" s="17">
        <v>0.5101090007779846</v>
      </c>
      <c r="U55" s="17">
        <v>0.20932494411244321</v>
      </c>
      <c r="V55" s="17">
        <v>0.24889127570764161</v>
      </c>
      <c r="W55" s="17">
        <v>0.32884015061118788</v>
      </c>
      <c r="X55" s="17">
        <v>0.32814628195204482</v>
      </c>
      <c r="Y55" s="17">
        <v>0.43770684613753003</v>
      </c>
      <c r="Z55" s="17">
        <v>0.51530421087355283</v>
      </c>
      <c r="AA55" s="17">
        <v>0.50314609887476236</v>
      </c>
      <c r="AB55" s="17">
        <v>0.53669268007600823</v>
      </c>
      <c r="AC55" s="17">
        <v>0.52186793453016345</v>
      </c>
      <c r="AD55" s="17">
        <v>0.37585122373416369</v>
      </c>
      <c r="AE55" s="17">
        <v>0.17368618556254989</v>
      </c>
      <c r="AG55" s="17">
        <v>0.49338844983996732</v>
      </c>
      <c r="AH55" s="17">
        <v>0.33317675810017572</v>
      </c>
      <c r="AJ55" s="17">
        <v>0.53774047657192836</v>
      </c>
      <c r="AK55" s="17">
        <v>0.37626527467098958</v>
      </c>
      <c r="AL55" s="17">
        <v>0.41127486561930282</v>
      </c>
      <c r="AM55" s="17">
        <v>0.45795135401843418</v>
      </c>
      <c r="AN55" s="17">
        <v>0.33690637778852528</v>
      </c>
      <c r="AO55" s="17">
        <v>0.39635165270218309</v>
      </c>
      <c r="AP55" s="17">
        <v>0.33870423319054033</v>
      </c>
      <c r="AQ55" s="17">
        <v>0.48223361883413057</v>
      </c>
      <c r="AR55" s="17">
        <v>0.42689518053688358</v>
      </c>
      <c r="AS55" s="17">
        <v>0.4488766304181549</v>
      </c>
      <c r="AT55" s="17">
        <v>0.45856938626405958</v>
      </c>
      <c r="AU55" s="17">
        <v>0.39558149349674232</v>
      </c>
      <c r="AV55" s="17">
        <v>0.55931958398696568</v>
      </c>
      <c r="AX55" s="17">
        <v>0.40751915285379742</v>
      </c>
      <c r="AY55" s="17">
        <v>0.4488766304181549</v>
      </c>
      <c r="AZ55" s="17">
        <v>0.45856938626405958</v>
      </c>
      <c r="BA55" s="17">
        <v>0.39558149349674232</v>
      </c>
      <c r="BC55" s="17">
        <v>0.53256452947352562</v>
      </c>
      <c r="BD55" s="17">
        <v>0.61315407361103103</v>
      </c>
      <c r="BE55" s="17">
        <v>0.598652596614342</v>
      </c>
      <c r="BF55" s="17">
        <v>0.50640937786645379</v>
      </c>
      <c r="BG55" s="17">
        <v>0.52489955457181225</v>
      </c>
      <c r="BH55" s="17">
        <v>0.63725329349612558</v>
      </c>
      <c r="BI55" s="17">
        <v>0.63308609561068419</v>
      </c>
      <c r="BJ55" s="17">
        <v>0.34082075554956909</v>
      </c>
      <c r="BK55" s="17">
        <v>0.49009126110535528</v>
      </c>
      <c r="BL55" s="17">
        <v>0.55139820284221841</v>
      </c>
      <c r="BM55" s="17">
        <v>0.48120135934707292</v>
      </c>
      <c r="BN55" s="17">
        <v>0.27043338471017547</v>
      </c>
      <c r="BP55" s="17">
        <v>0.29196937236714732</v>
      </c>
      <c r="BQ55" s="17">
        <v>0.48714706225535831</v>
      </c>
      <c r="BR55" s="17">
        <v>0.29712579874603301</v>
      </c>
      <c r="BS55" s="17">
        <v>0.4224240579106246</v>
      </c>
      <c r="BT55" s="17">
        <v>0.70057501737459371</v>
      </c>
      <c r="BU55" s="17">
        <v>0.2448502510021873</v>
      </c>
      <c r="BV55" s="17">
        <v>0.5844084770519774</v>
      </c>
      <c r="BW55" s="17">
        <v>0.39003524453628691</v>
      </c>
      <c r="BX55" s="17">
        <v>0.57793633947737688</v>
      </c>
      <c r="BY55" s="17">
        <v>0.40924780025006252</v>
      </c>
    </row>
    <row r="56" spans="2:77" ht="15.95">
      <c r="B56" s="16" t="s">
        <v>111</v>
      </c>
      <c r="C56" s="17">
        <v>0.59655904849434793</v>
      </c>
      <c r="D56" s="17">
        <v>0.57219728085017785</v>
      </c>
      <c r="E56" s="17">
        <v>0.65823655961788241</v>
      </c>
      <c r="F56" s="17">
        <v>0.69266289795645475</v>
      </c>
      <c r="H56" s="17">
        <v>0.79206199698177393</v>
      </c>
      <c r="I56" s="17">
        <v>0.68413058237704061</v>
      </c>
      <c r="J56" s="17">
        <v>0.72955047413072938</v>
      </c>
      <c r="K56" s="17">
        <v>0.62426901059044704</v>
      </c>
      <c r="L56" s="17">
        <v>0.61453706196631774</v>
      </c>
      <c r="M56" s="17">
        <v>0.61467910885086963</v>
      </c>
      <c r="N56" s="17">
        <v>0.55579241668956259</v>
      </c>
      <c r="O56" s="17">
        <v>0.58523442156395422</v>
      </c>
      <c r="P56" s="17">
        <v>0.55743013302980959</v>
      </c>
      <c r="Q56" s="17">
        <v>0.47250885679576232</v>
      </c>
      <c r="R56" s="17">
        <v>0.48285019238639681</v>
      </c>
      <c r="S56" s="17">
        <v>0.48989099922201518</v>
      </c>
      <c r="U56" s="17">
        <v>0.79067505588755682</v>
      </c>
      <c r="V56" s="17">
        <v>0.75110872429235842</v>
      </c>
      <c r="W56" s="17">
        <v>0.67115984938881224</v>
      </c>
      <c r="X56" s="17">
        <v>0.67185371804795513</v>
      </c>
      <c r="Y56" s="17">
        <v>0.56229315386247014</v>
      </c>
      <c r="Z56" s="17">
        <v>0.48469578912644751</v>
      </c>
      <c r="AA56" s="17">
        <v>0.49685390112523758</v>
      </c>
      <c r="AB56" s="17">
        <v>0.46330731992399188</v>
      </c>
      <c r="AC56" s="17">
        <v>0.47813206546983678</v>
      </c>
      <c r="AD56" s="17">
        <v>0.62414877626583631</v>
      </c>
      <c r="AE56" s="17">
        <v>0.82631381443745011</v>
      </c>
      <c r="AG56" s="17">
        <v>0.50661155016003279</v>
      </c>
      <c r="AH56" s="17">
        <v>0.66682324189982434</v>
      </c>
      <c r="AJ56" s="17">
        <v>0.46225952342807158</v>
      </c>
      <c r="AK56" s="17">
        <v>0.62373472532901042</v>
      </c>
      <c r="AL56" s="17">
        <v>0.58872513438069718</v>
      </c>
      <c r="AM56" s="17">
        <v>0.54204864598156599</v>
      </c>
      <c r="AN56" s="17">
        <v>0.66309362221147461</v>
      </c>
      <c r="AO56" s="17">
        <v>0.60364834729781669</v>
      </c>
      <c r="AP56" s="17">
        <v>0.66129576680945978</v>
      </c>
      <c r="AQ56" s="17">
        <v>0.51776638116586959</v>
      </c>
      <c r="AR56" s="17">
        <v>0.57310481946311653</v>
      </c>
      <c r="AS56" s="17">
        <v>0.55112336958184516</v>
      </c>
      <c r="AT56" s="17">
        <v>0.54143061373594026</v>
      </c>
      <c r="AU56" s="17">
        <v>0.6044185065032579</v>
      </c>
      <c r="AV56" s="17">
        <v>0.44068041601303443</v>
      </c>
      <c r="AX56" s="17">
        <v>0.59248084714620253</v>
      </c>
      <c r="AY56" s="17">
        <v>0.55112336958184516</v>
      </c>
      <c r="AZ56" s="17">
        <v>0.54143061373594026</v>
      </c>
      <c r="BA56" s="17">
        <v>0.6044185065032579</v>
      </c>
      <c r="BC56" s="17">
        <v>0.46743547052647461</v>
      </c>
      <c r="BD56" s="17">
        <v>0.38684592638896892</v>
      </c>
      <c r="BE56" s="17">
        <v>0.40134740338565789</v>
      </c>
      <c r="BF56" s="17">
        <v>0.49359062213354632</v>
      </c>
      <c r="BG56" s="17">
        <v>0.47510044542818758</v>
      </c>
      <c r="BH56" s="17">
        <v>0.36274670650387458</v>
      </c>
      <c r="BI56" s="17">
        <v>0.36691390438931581</v>
      </c>
      <c r="BJ56" s="17">
        <v>0.65917924445043097</v>
      </c>
      <c r="BK56" s="17">
        <v>0.50990873889464494</v>
      </c>
      <c r="BL56" s="17">
        <v>0.44860179715778142</v>
      </c>
      <c r="BM56" s="17">
        <v>0.51879864065292702</v>
      </c>
      <c r="BN56" s="17">
        <v>0.72956661528982436</v>
      </c>
      <c r="BP56" s="17">
        <v>0.70803062763285285</v>
      </c>
      <c r="BQ56" s="17">
        <v>0.51285293774464169</v>
      </c>
      <c r="BR56" s="17">
        <v>0.70287420125396693</v>
      </c>
      <c r="BS56" s="17">
        <v>0.57757594208937535</v>
      </c>
      <c r="BT56" s="17">
        <v>0.29942498262540651</v>
      </c>
      <c r="BU56" s="17">
        <v>0.7551497489978124</v>
      </c>
      <c r="BV56" s="17">
        <v>0.41559152294802282</v>
      </c>
      <c r="BW56" s="17">
        <v>0.60996475546371343</v>
      </c>
      <c r="BX56" s="17">
        <v>0.42206366052262329</v>
      </c>
      <c r="BY56" s="17">
        <v>0.59075219974993765</v>
      </c>
    </row>
    <row r="58" spans="2:77" ht="63.95">
      <c r="B58" s="14" t="s">
        <v>116</v>
      </c>
    </row>
    <row r="59" spans="2:77" ht="15.95">
      <c r="B59" s="15" t="s">
        <v>16</v>
      </c>
    </row>
    <row r="60" spans="2:77" ht="15.95">
      <c r="B60" s="16" t="s">
        <v>110</v>
      </c>
      <c r="C60" s="17">
        <v>0.43418303023188559</v>
      </c>
      <c r="D60" s="17">
        <v>0.43356379208285911</v>
      </c>
      <c r="E60" s="17">
        <v>0.46668188167198937</v>
      </c>
      <c r="F60" s="17">
        <v>0.2655151221000866</v>
      </c>
      <c r="H60" s="17">
        <v>0.1616723147443688</v>
      </c>
      <c r="I60" s="17">
        <v>0.30721066980081579</v>
      </c>
      <c r="J60" s="17">
        <v>0.22859977099292131</v>
      </c>
      <c r="K60" s="17">
        <v>0.34400648959003061</v>
      </c>
      <c r="L60" s="17">
        <v>0.37506244776861031</v>
      </c>
      <c r="M60" s="17">
        <v>0.37425410496070771</v>
      </c>
      <c r="N60" s="17">
        <v>0.51144973348753242</v>
      </c>
      <c r="O60" s="17">
        <v>0.50092481573261727</v>
      </c>
      <c r="P60" s="17">
        <v>0.57293347752316492</v>
      </c>
      <c r="Q60" s="17">
        <v>0.60073840147665003</v>
      </c>
      <c r="R60" s="17">
        <v>0.60714909673699757</v>
      </c>
      <c r="S60" s="17">
        <v>0.59671214524589644</v>
      </c>
      <c r="U60" s="17">
        <v>0.149428482976528</v>
      </c>
      <c r="V60" s="17">
        <v>0.2052629120459443</v>
      </c>
      <c r="W60" s="17">
        <v>0.31657277532202288</v>
      </c>
      <c r="X60" s="17">
        <v>0.31520722378248661</v>
      </c>
      <c r="Y60" s="17">
        <v>0.46288286299603348</v>
      </c>
      <c r="Z60" s="17">
        <v>0.52830980134989458</v>
      </c>
      <c r="AA60" s="17">
        <v>0.56812253678941749</v>
      </c>
      <c r="AB60" s="17">
        <v>0.65447975118310653</v>
      </c>
      <c r="AC60" s="17">
        <v>0.64678971521675976</v>
      </c>
      <c r="AD60" s="17">
        <v>0.43465155653567578</v>
      </c>
      <c r="AE60" s="17">
        <v>3.7888075136727109E-2</v>
      </c>
      <c r="AG60" s="17">
        <v>0.58545092288805045</v>
      </c>
      <c r="AH60" s="17">
        <v>0.31601724838738121</v>
      </c>
      <c r="AJ60" s="17">
        <v>0.59844052874759712</v>
      </c>
      <c r="AK60" s="17">
        <v>0.45949158964900277</v>
      </c>
      <c r="AL60" s="17">
        <v>0.48848356056349801</v>
      </c>
      <c r="AM60" s="17">
        <v>0.51701753601169831</v>
      </c>
      <c r="AN60" s="17">
        <v>0.39101274603088609</v>
      </c>
      <c r="AO60" s="17">
        <v>0.40429597514061649</v>
      </c>
      <c r="AP60" s="17">
        <v>0.43819520983993571</v>
      </c>
      <c r="AQ60" s="17">
        <v>0.46143303632914512</v>
      </c>
      <c r="AR60" s="17">
        <v>0.48615627452824939</v>
      </c>
      <c r="AS60" s="17">
        <v>0.49269180000773871</v>
      </c>
      <c r="AT60" s="17">
        <v>0.55112247055907571</v>
      </c>
      <c r="AU60" s="17">
        <v>0.48026322511359743</v>
      </c>
      <c r="AV60" s="17">
        <v>0.58541545335533884</v>
      </c>
      <c r="AX60" s="17">
        <v>0.43558784340275342</v>
      </c>
      <c r="AY60" s="17">
        <v>0.49269180000773871</v>
      </c>
      <c r="AZ60" s="17">
        <v>0.55112247055907571</v>
      </c>
      <c r="BA60" s="17">
        <v>0.48026322511359743</v>
      </c>
      <c r="BC60" s="17">
        <v>0.58668038239762021</v>
      </c>
      <c r="BD60" s="17">
        <v>0.65692126314666832</v>
      </c>
      <c r="BE60" s="17">
        <v>0.58385541313988032</v>
      </c>
      <c r="BF60" s="17">
        <v>0.44136054417272208</v>
      </c>
      <c r="BG60" s="17">
        <v>0.47334547018605871</v>
      </c>
      <c r="BH60" s="17">
        <v>0.70355919554722146</v>
      </c>
      <c r="BI60" s="17">
        <v>0.72131642360926373</v>
      </c>
      <c r="BJ60" s="17">
        <v>0.40950683519551961</v>
      </c>
      <c r="BK60" s="17">
        <v>0.40828599733549459</v>
      </c>
      <c r="BL60" s="17">
        <v>0.65682490526076298</v>
      </c>
      <c r="BM60" s="17">
        <v>0.55188648911573879</v>
      </c>
      <c r="BN60" s="17">
        <v>0.29192047926824871</v>
      </c>
      <c r="BP60" s="17">
        <v>0.35942373555995338</v>
      </c>
      <c r="BQ60" s="17">
        <v>0.57680014536052759</v>
      </c>
      <c r="BR60" s="17">
        <v>0.37462321497160889</v>
      </c>
      <c r="BS60" s="17">
        <v>0.44596914890920619</v>
      </c>
      <c r="BT60" s="17">
        <v>0.7327158440864957</v>
      </c>
      <c r="BU60" s="17">
        <v>0.4518258444241306</v>
      </c>
      <c r="BV60" s="17">
        <v>0.50353520279424813</v>
      </c>
      <c r="BW60" s="17">
        <v>0.37218894939023028</v>
      </c>
      <c r="BX60" s="17">
        <v>0.69964302478891838</v>
      </c>
      <c r="BY60" s="17">
        <v>0.39890787921691567</v>
      </c>
    </row>
    <row r="61" spans="2:77" ht="15.95">
      <c r="B61" s="16" t="s">
        <v>111</v>
      </c>
      <c r="C61" s="17">
        <v>0.56581696976811435</v>
      </c>
      <c r="D61" s="17">
        <v>0.56643620791714089</v>
      </c>
      <c r="E61" s="17">
        <v>0.53331811832801068</v>
      </c>
      <c r="F61" s="17">
        <v>0.73448487789991335</v>
      </c>
      <c r="H61" s="17">
        <v>0.83832768525563117</v>
      </c>
      <c r="I61" s="17">
        <v>0.69278933019918409</v>
      </c>
      <c r="J61" s="17">
        <v>0.77140022900707861</v>
      </c>
      <c r="K61" s="17">
        <v>0.65599351040996934</v>
      </c>
      <c r="L61" s="17">
        <v>0.6249375522313898</v>
      </c>
      <c r="M61" s="17">
        <v>0.62574589503929223</v>
      </c>
      <c r="N61" s="17">
        <v>0.48855026651246752</v>
      </c>
      <c r="O61" s="17">
        <v>0.49907518426738268</v>
      </c>
      <c r="P61" s="17">
        <v>0.42706652247683502</v>
      </c>
      <c r="Q61" s="17">
        <v>0.3992615985233498</v>
      </c>
      <c r="R61" s="17">
        <v>0.39285090326300243</v>
      </c>
      <c r="S61" s="17">
        <v>0.40328785475410361</v>
      </c>
      <c r="U61" s="17">
        <v>0.850571517023472</v>
      </c>
      <c r="V61" s="17">
        <v>0.79473708795405562</v>
      </c>
      <c r="W61" s="17">
        <v>0.6834272246779769</v>
      </c>
      <c r="X61" s="17">
        <v>0.68479277621751344</v>
      </c>
      <c r="Y61" s="17">
        <v>0.53711713700396657</v>
      </c>
      <c r="Z61" s="17">
        <v>0.47169019865010547</v>
      </c>
      <c r="AA61" s="17">
        <v>0.43187746321058262</v>
      </c>
      <c r="AB61" s="17">
        <v>0.34552024881689353</v>
      </c>
      <c r="AC61" s="17">
        <v>0.3532102847832404</v>
      </c>
      <c r="AD61" s="17">
        <v>0.56534844346432422</v>
      </c>
      <c r="AE61" s="17">
        <v>0.9621119248632729</v>
      </c>
      <c r="AG61" s="17">
        <v>0.41454907711194972</v>
      </c>
      <c r="AH61" s="17">
        <v>0.68398275161261879</v>
      </c>
      <c r="AJ61" s="17">
        <v>0.40155947125240299</v>
      </c>
      <c r="AK61" s="17">
        <v>0.54050841035099739</v>
      </c>
      <c r="AL61" s="17">
        <v>0.51151643943650194</v>
      </c>
      <c r="AM61" s="17">
        <v>0.48298246398830169</v>
      </c>
      <c r="AN61" s="17">
        <v>0.60898725396911391</v>
      </c>
      <c r="AO61" s="17">
        <v>0.59570402485938334</v>
      </c>
      <c r="AP61" s="17">
        <v>0.56180479016006457</v>
      </c>
      <c r="AQ61" s="17">
        <v>0.53856696367085533</v>
      </c>
      <c r="AR61" s="17">
        <v>0.51384372547175072</v>
      </c>
      <c r="AS61" s="17">
        <v>0.50730819999226118</v>
      </c>
      <c r="AT61" s="17">
        <v>0.44887752944092441</v>
      </c>
      <c r="AU61" s="17">
        <v>0.51973677488640269</v>
      </c>
      <c r="AV61" s="17">
        <v>0.4145845466446611</v>
      </c>
      <c r="AX61" s="17">
        <v>0.56441215659724664</v>
      </c>
      <c r="AY61" s="17">
        <v>0.50730819999226118</v>
      </c>
      <c r="AZ61" s="17">
        <v>0.44887752944092441</v>
      </c>
      <c r="BA61" s="17">
        <v>0.51973677488640269</v>
      </c>
      <c r="BC61" s="17">
        <v>0.41331961760237962</v>
      </c>
      <c r="BD61" s="17">
        <v>0.34307873685333151</v>
      </c>
      <c r="BE61" s="17">
        <v>0.41614458686011979</v>
      </c>
      <c r="BF61" s="17">
        <v>0.55863945582727792</v>
      </c>
      <c r="BG61" s="17">
        <v>0.52665452981394123</v>
      </c>
      <c r="BH61" s="17">
        <v>0.29644080445277871</v>
      </c>
      <c r="BI61" s="17">
        <v>0.2786835763907361</v>
      </c>
      <c r="BJ61" s="17">
        <v>0.59049316480448033</v>
      </c>
      <c r="BK61" s="17">
        <v>0.59171400266450558</v>
      </c>
      <c r="BL61" s="17">
        <v>0.34317509473923691</v>
      </c>
      <c r="BM61" s="17">
        <v>0.4481135108842611</v>
      </c>
      <c r="BN61" s="17">
        <v>0.70807952073175129</v>
      </c>
      <c r="BP61" s="17">
        <v>0.64057626444004656</v>
      </c>
      <c r="BQ61" s="17">
        <v>0.42319985463947241</v>
      </c>
      <c r="BR61" s="17">
        <v>0.62537678502839111</v>
      </c>
      <c r="BS61" s="17">
        <v>0.55403085109079364</v>
      </c>
      <c r="BT61" s="17">
        <v>0.26728415591350441</v>
      </c>
      <c r="BU61" s="17">
        <v>0.54817415557586924</v>
      </c>
      <c r="BV61" s="17">
        <v>0.49646479720575187</v>
      </c>
      <c r="BW61" s="17">
        <v>0.62781105060977005</v>
      </c>
      <c r="BX61" s="17">
        <v>0.30035697521108168</v>
      </c>
      <c r="BY61" s="17">
        <v>0.60109212078308438</v>
      </c>
    </row>
    <row r="63" spans="2:77" ht="63.95">
      <c r="B63" s="14" t="s">
        <v>117</v>
      </c>
    </row>
    <row r="64" spans="2:77" ht="15.95">
      <c r="B64" s="15" t="s">
        <v>16</v>
      </c>
    </row>
    <row r="65" spans="2:77" ht="15.95">
      <c r="B65" s="16" t="s">
        <v>110</v>
      </c>
      <c r="C65" s="17">
        <v>0.67305065128696684</v>
      </c>
      <c r="D65" s="17">
        <v>0.68487985334871515</v>
      </c>
      <c r="E65" s="17">
        <v>0.66577160011701031</v>
      </c>
      <c r="F65" s="17">
        <v>0.53189636866490053</v>
      </c>
      <c r="H65" s="17">
        <v>0.35775630631742439</v>
      </c>
      <c r="I65" s="17">
        <v>0.46646779159290191</v>
      </c>
      <c r="J65" s="17">
        <v>0.49530346036885742</v>
      </c>
      <c r="K65" s="17">
        <v>0.66978869897990345</v>
      </c>
      <c r="L65" s="17">
        <v>0.67770249290649365</v>
      </c>
      <c r="M65" s="17">
        <v>0.63077779180606097</v>
      </c>
      <c r="N65" s="17">
        <v>0.7354820156745453</v>
      </c>
      <c r="O65" s="17">
        <v>0.69208010752130167</v>
      </c>
      <c r="P65" s="17">
        <v>0.77230115470773564</v>
      </c>
      <c r="Q65" s="17">
        <v>0.85841323406850911</v>
      </c>
      <c r="R65" s="17">
        <v>0.83317228489619466</v>
      </c>
      <c r="S65" s="17">
        <v>0.81939367683507258</v>
      </c>
      <c r="U65" s="17">
        <v>0.32824150764027987</v>
      </c>
      <c r="V65" s="17">
        <v>0.40225532042603163</v>
      </c>
      <c r="W65" s="17">
        <v>0.66756461673275835</v>
      </c>
      <c r="X65" s="17">
        <v>0.65200465150337361</v>
      </c>
      <c r="Y65" s="17">
        <v>0.7858945040642531</v>
      </c>
      <c r="Z65" s="17">
        <v>0.78612110713711525</v>
      </c>
      <c r="AA65" s="17">
        <v>0.81295623661753835</v>
      </c>
      <c r="AB65" s="17">
        <v>0.80069047346354705</v>
      </c>
      <c r="AC65" s="17">
        <v>0.81408479868824979</v>
      </c>
      <c r="AD65" s="17">
        <v>0.67613807288328254</v>
      </c>
      <c r="AE65" s="17">
        <v>0.30238273200263022</v>
      </c>
      <c r="AG65" s="17">
        <v>0.80803844925029555</v>
      </c>
      <c r="AH65" s="17">
        <v>0.56760237402391545</v>
      </c>
      <c r="AJ65" s="17">
        <v>0.77539205154963764</v>
      </c>
      <c r="AK65" s="17">
        <v>0.74095045591022701</v>
      </c>
      <c r="AL65" s="17">
        <v>0.70992702699658261</v>
      </c>
      <c r="AM65" s="17">
        <v>0.70216770134069029</v>
      </c>
      <c r="AN65" s="17">
        <v>0.6494894236196509</v>
      </c>
      <c r="AO65" s="17">
        <v>0.63476571615441191</v>
      </c>
      <c r="AP65" s="17">
        <v>0.65687480842379609</v>
      </c>
      <c r="AQ65" s="17">
        <v>0.71998466611753564</v>
      </c>
      <c r="AR65" s="17">
        <v>0.70281424247554281</v>
      </c>
      <c r="AS65" s="17">
        <v>0.70415053021864427</v>
      </c>
      <c r="AT65" s="17">
        <v>0.73362307093061352</v>
      </c>
      <c r="AU65" s="17">
        <v>0.66688410838945267</v>
      </c>
      <c r="AV65" s="17">
        <v>0.78411977049673487</v>
      </c>
      <c r="AX65" s="17">
        <v>0.67970953518375932</v>
      </c>
      <c r="AY65" s="17">
        <v>0.70415053021864427</v>
      </c>
      <c r="AZ65" s="17">
        <v>0.73362307093061352</v>
      </c>
      <c r="BA65" s="17">
        <v>0.66688410838945267</v>
      </c>
      <c r="BC65" s="17">
        <v>0.80698627893457286</v>
      </c>
      <c r="BD65" s="17">
        <v>0.86536415129895317</v>
      </c>
      <c r="BE65" s="17">
        <v>0.82660288952727556</v>
      </c>
      <c r="BF65" s="17">
        <v>0.72170076301742814</v>
      </c>
      <c r="BG65" s="17">
        <v>0.77798012301300956</v>
      </c>
      <c r="BH65" s="17">
        <v>0.82392682677014106</v>
      </c>
      <c r="BI65" s="17">
        <v>0.82936099774441385</v>
      </c>
      <c r="BJ65" s="17">
        <v>0.67136629335339171</v>
      </c>
      <c r="BK65" s="17">
        <v>0.69543683818085555</v>
      </c>
      <c r="BL65" s="17">
        <v>0.81765543573831634</v>
      </c>
      <c r="BM65" s="17">
        <v>0.7686559769649165</v>
      </c>
      <c r="BN65" s="17">
        <v>0.52008515635960828</v>
      </c>
      <c r="BP65" s="17">
        <v>0.66000153886784652</v>
      </c>
      <c r="BQ65" s="17">
        <v>0.80965508519787377</v>
      </c>
      <c r="BR65" s="17">
        <v>0.56943390892720569</v>
      </c>
      <c r="BS65" s="17">
        <v>0.70359758812328321</v>
      </c>
      <c r="BT65" s="17">
        <v>0.83231355645371041</v>
      </c>
      <c r="BU65" s="17">
        <v>0.67247983426178826</v>
      </c>
      <c r="BV65" s="17">
        <v>0.7506160528462682</v>
      </c>
      <c r="BW65" s="17">
        <v>0.62049286540207438</v>
      </c>
      <c r="BX65" s="17">
        <v>0.78382109319169124</v>
      </c>
      <c r="BY65" s="17">
        <v>0.63878239963105454</v>
      </c>
    </row>
    <row r="66" spans="2:77" ht="15.95">
      <c r="B66" s="16" t="s">
        <v>111</v>
      </c>
      <c r="C66" s="17">
        <v>0.32694934871303333</v>
      </c>
      <c r="D66" s="17">
        <v>0.31512014665128479</v>
      </c>
      <c r="E66" s="17">
        <v>0.33422839988298958</v>
      </c>
      <c r="F66" s="17">
        <v>0.46810363133509919</v>
      </c>
      <c r="H66" s="17">
        <v>0.64224369368257572</v>
      </c>
      <c r="I66" s="17">
        <v>0.53353220840709825</v>
      </c>
      <c r="J66" s="17">
        <v>0.50469653963114269</v>
      </c>
      <c r="K66" s="17">
        <v>0.33021130102009638</v>
      </c>
      <c r="L66" s="17">
        <v>0.3222975070935063</v>
      </c>
      <c r="M66" s="17">
        <v>0.36922220819393908</v>
      </c>
      <c r="N66" s="17">
        <v>0.26451798432545492</v>
      </c>
      <c r="O66" s="17">
        <v>0.30791989247869839</v>
      </c>
      <c r="P66" s="17">
        <v>0.22769884529226439</v>
      </c>
      <c r="Q66" s="17">
        <v>0.14158676593149061</v>
      </c>
      <c r="R66" s="17">
        <v>0.1668277151038054</v>
      </c>
      <c r="S66" s="17">
        <v>0.18060632316492731</v>
      </c>
      <c r="U66" s="17">
        <v>0.67175849235972029</v>
      </c>
      <c r="V66" s="17">
        <v>0.59774467957396837</v>
      </c>
      <c r="W66" s="17">
        <v>0.3324353832672417</v>
      </c>
      <c r="X66" s="17">
        <v>0.34799534849662628</v>
      </c>
      <c r="Y66" s="17">
        <v>0.2141054959357469</v>
      </c>
      <c r="Z66" s="17">
        <v>0.2138788928628847</v>
      </c>
      <c r="AA66" s="17">
        <v>0.18704376338246159</v>
      </c>
      <c r="AB66" s="17">
        <v>0.19930952653645301</v>
      </c>
      <c r="AC66" s="17">
        <v>0.18591520131175041</v>
      </c>
      <c r="AD66" s="17">
        <v>0.32386192711671757</v>
      </c>
      <c r="AE66" s="17">
        <v>0.69761726799736978</v>
      </c>
      <c r="AG66" s="17">
        <v>0.1919615507497045</v>
      </c>
      <c r="AH66" s="17">
        <v>0.43239762597608461</v>
      </c>
      <c r="AJ66" s="17">
        <v>0.22460794845036239</v>
      </c>
      <c r="AK66" s="17">
        <v>0.25904954408977299</v>
      </c>
      <c r="AL66" s="17">
        <v>0.29007297300341728</v>
      </c>
      <c r="AM66" s="17">
        <v>0.29783229865930982</v>
      </c>
      <c r="AN66" s="17">
        <v>0.35051057638034899</v>
      </c>
      <c r="AO66" s="17">
        <v>0.36523428384558798</v>
      </c>
      <c r="AP66" s="17">
        <v>0.34312519157620402</v>
      </c>
      <c r="AQ66" s="17">
        <v>0.28001533388246452</v>
      </c>
      <c r="AR66" s="17">
        <v>0.29718575752445731</v>
      </c>
      <c r="AS66" s="17">
        <v>0.29584946978135562</v>
      </c>
      <c r="AT66" s="17">
        <v>0.26637692906938648</v>
      </c>
      <c r="AU66" s="17">
        <v>0.33311589161054728</v>
      </c>
      <c r="AV66" s="17">
        <v>0.21588022950326541</v>
      </c>
      <c r="AX66" s="17">
        <v>0.32029046481624068</v>
      </c>
      <c r="AY66" s="17">
        <v>0.29584946978135562</v>
      </c>
      <c r="AZ66" s="17">
        <v>0.26637692906938648</v>
      </c>
      <c r="BA66" s="17">
        <v>0.33311589161054728</v>
      </c>
      <c r="BC66" s="17">
        <v>0.19301372106542711</v>
      </c>
      <c r="BD66" s="17">
        <v>0.13463584870104681</v>
      </c>
      <c r="BE66" s="17">
        <v>0.17339711047272449</v>
      </c>
      <c r="BF66" s="17">
        <v>0.27829923698257192</v>
      </c>
      <c r="BG66" s="17">
        <v>0.22201987698699061</v>
      </c>
      <c r="BH66" s="17">
        <v>0.17607317322985899</v>
      </c>
      <c r="BI66" s="17">
        <v>0.17063900225558609</v>
      </c>
      <c r="BJ66" s="17">
        <v>0.32863370664660818</v>
      </c>
      <c r="BK66" s="17">
        <v>0.30456316181914428</v>
      </c>
      <c r="BL66" s="17">
        <v>0.18234456426168361</v>
      </c>
      <c r="BM66" s="17">
        <v>0.23134402303508339</v>
      </c>
      <c r="BN66" s="17">
        <v>0.47991484364039161</v>
      </c>
      <c r="BP66" s="17">
        <v>0.33999846113215337</v>
      </c>
      <c r="BQ66" s="17">
        <v>0.1903449148021262</v>
      </c>
      <c r="BR66" s="17">
        <v>0.43056609107279431</v>
      </c>
      <c r="BS66" s="17">
        <v>0.29640241187671662</v>
      </c>
      <c r="BT66" s="17">
        <v>0.16768644354628959</v>
      </c>
      <c r="BU66" s="17">
        <v>0.32752016573821152</v>
      </c>
      <c r="BV66" s="17">
        <v>0.24938394715373199</v>
      </c>
      <c r="BW66" s="17">
        <v>0.37950713459792579</v>
      </c>
      <c r="BX66" s="17">
        <v>0.21617890680830881</v>
      </c>
      <c r="BY66" s="17">
        <v>0.36121760036894529</v>
      </c>
    </row>
    <row r="68" spans="2:77" ht="32.1">
      <c r="B68" s="14" t="s">
        <v>118</v>
      </c>
    </row>
    <row r="69" spans="2:77" ht="48">
      <c r="B69" s="15" t="s">
        <v>17</v>
      </c>
    </row>
    <row r="70" spans="2:77" ht="15.95">
      <c r="B70" s="16" t="s">
        <v>96</v>
      </c>
      <c r="C70" s="17">
        <v>7.0219015750423693E-3</v>
      </c>
      <c r="D70" s="17">
        <v>6.5207102256286138E-3</v>
      </c>
      <c r="E70" s="17">
        <v>8.3423233358081127E-3</v>
      </c>
      <c r="F70" s="17">
        <v>9.2225900588816263E-3</v>
      </c>
      <c r="H70" s="17">
        <v>4.9034038025643108E-2</v>
      </c>
      <c r="I70" s="17">
        <v>0</v>
      </c>
      <c r="J70" s="17">
        <v>0</v>
      </c>
      <c r="K70" s="17">
        <v>7.4268474493358856E-3</v>
      </c>
      <c r="L70" s="17">
        <v>0</v>
      </c>
      <c r="M70" s="17">
        <v>7.2226713110838817E-3</v>
      </c>
      <c r="N70" s="17">
        <v>0</v>
      </c>
      <c r="O70" s="17">
        <v>1.8555169833728499E-2</v>
      </c>
      <c r="P70" s="17">
        <v>0</v>
      </c>
      <c r="Q70" s="17">
        <v>3.0507265706241249E-3</v>
      </c>
      <c r="R70" s="17">
        <v>0</v>
      </c>
      <c r="S70" s="17">
        <v>8.7371828031177282E-3</v>
      </c>
      <c r="U70" s="17">
        <v>5.0187678252539912E-2</v>
      </c>
      <c r="V70" s="17">
        <v>0</v>
      </c>
      <c r="W70" s="17">
        <v>0</v>
      </c>
      <c r="X70" s="17">
        <v>2.925717439086976E-3</v>
      </c>
      <c r="Y70" s="17">
        <v>6.00653732124225E-3</v>
      </c>
      <c r="Z70" s="17">
        <v>0</v>
      </c>
      <c r="AA70" s="17">
        <v>9.6778001231498673E-3</v>
      </c>
      <c r="AB70" s="17">
        <v>0</v>
      </c>
      <c r="AC70" s="17">
        <v>4.545258347286525E-3</v>
      </c>
      <c r="AD70" s="17">
        <v>1.9405033587045591E-2</v>
      </c>
      <c r="AE70" s="17">
        <v>0</v>
      </c>
      <c r="AG70" s="17">
        <v>5.5805584408091654E-3</v>
      </c>
      <c r="AH70" s="17">
        <v>8.595478304554165E-3</v>
      </c>
      <c r="AJ70" s="17">
        <v>1.3938070956993251E-2</v>
      </c>
      <c r="AK70" s="17">
        <v>1.092465836312527E-2</v>
      </c>
      <c r="AL70" s="17">
        <v>1.4851787888132869E-2</v>
      </c>
      <c r="AM70" s="17">
        <v>7.0968820007182342E-3</v>
      </c>
      <c r="AN70" s="17">
        <v>7.2495018822142723E-3</v>
      </c>
      <c r="AO70" s="17">
        <v>1.0393973718334389E-2</v>
      </c>
      <c r="AP70" s="17">
        <v>8.0160797132578492E-3</v>
      </c>
      <c r="AQ70" s="17">
        <v>1.097849385752131E-2</v>
      </c>
      <c r="AR70" s="17">
        <v>1.5195047252186429E-2</v>
      </c>
      <c r="AS70" s="17">
        <v>2.334359514814854E-2</v>
      </c>
      <c r="AT70" s="17">
        <v>1.9328926303757848E-2</v>
      </c>
      <c r="AU70" s="17">
        <v>1.969494691495275E-2</v>
      </c>
      <c r="AV70" s="17">
        <v>0</v>
      </c>
      <c r="AX70" s="17">
        <v>5.8258123999823386E-3</v>
      </c>
      <c r="AY70" s="17">
        <v>2.334359514814854E-2</v>
      </c>
      <c r="AZ70" s="17">
        <v>1.9328926303757848E-2</v>
      </c>
      <c r="BA70" s="17">
        <v>1.969494691495275E-2</v>
      </c>
      <c r="BC70" s="17">
        <v>1.0837579019071789E-2</v>
      </c>
      <c r="BD70" s="17">
        <v>0</v>
      </c>
      <c r="BE70" s="17">
        <v>0</v>
      </c>
      <c r="BF70" s="17">
        <v>0</v>
      </c>
      <c r="BG70" s="17">
        <v>0</v>
      </c>
      <c r="BH70" s="17">
        <v>1.305399450528307E-3</v>
      </c>
      <c r="BI70" s="17">
        <v>2.8149502247181791E-3</v>
      </c>
      <c r="BJ70" s="17">
        <v>7.1412553771326012E-3</v>
      </c>
      <c r="BK70" s="17">
        <v>0</v>
      </c>
      <c r="BL70" s="17">
        <v>0</v>
      </c>
      <c r="BM70" s="17">
        <v>6.0155402528334874E-3</v>
      </c>
      <c r="BN70" s="17">
        <v>1.213354280180769E-2</v>
      </c>
      <c r="BP70" s="17">
        <v>1.15037152454899E-2</v>
      </c>
      <c r="BQ70" s="17">
        <v>0</v>
      </c>
      <c r="BR70" s="17">
        <v>9.2815239192805647E-3</v>
      </c>
      <c r="BS70" s="17">
        <v>0</v>
      </c>
      <c r="BT70" s="17">
        <v>8.9445575724424829E-3</v>
      </c>
      <c r="BU70" s="17">
        <v>1.8445421897347339E-2</v>
      </c>
      <c r="BV70" s="17">
        <v>0</v>
      </c>
      <c r="BW70" s="17">
        <v>1.352085737626289E-2</v>
      </c>
      <c r="BX70" s="17">
        <v>1.8702494325554851E-2</v>
      </c>
      <c r="BY70" s="17">
        <v>7.0086291745300507E-3</v>
      </c>
    </row>
    <row r="71" spans="2:77" ht="15.95">
      <c r="B71" s="16" t="s">
        <v>45</v>
      </c>
      <c r="C71" s="17">
        <v>0.45328191728484007</v>
      </c>
      <c r="D71" s="17">
        <v>0.48044945349829199</v>
      </c>
      <c r="E71" s="17">
        <v>0.37552889379229842</v>
      </c>
      <c r="F71" s="17">
        <v>0.40473031831717571</v>
      </c>
      <c r="H71" s="17">
        <v>0.51658634186909302</v>
      </c>
      <c r="I71" s="17">
        <v>0.6209934764258912</v>
      </c>
      <c r="J71" s="17">
        <v>0.6918086110550834</v>
      </c>
      <c r="K71" s="17">
        <v>0.62047875565024879</v>
      </c>
      <c r="L71" s="17">
        <v>0.59649501526585813</v>
      </c>
      <c r="M71" s="17">
        <v>0.57774173644477456</v>
      </c>
      <c r="N71" s="17">
        <v>0.51640465724396178</v>
      </c>
      <c r="O71" s="17">
        <v>0.46529645280037868</v>
      </c>
      <c r="P71" s="17">
        <v>0.48059682415292782</v>
      </c>
      <c r="Q71" s="17">
        <v>0.32844618078656879</v>
      </c>
      <c r="R71" s="17">
        <v>0.30221233792241781</v>
      </c>
      <c r="S71" s="17">
        <v>0.22606559906802651</v>
      </c>
      <c r="U71" s="17">
        <v>0.75768425104917114</v>
      </c>
      <c r="V71" s="17">
        <v>0.79966620678360967</v>
      </c>
      <c r="W71" s="17">
        <v>0.79952989101571992</v>
      </c>
      <c r="X71" s="17">
        <v>0.62657126832819887</v>
      </c>
      <c r="Y71" s="17">
        <v>0.56596488749125928</v>
      </c>
      <c r="Z71" s="17">
        <v>0.48747651721192659</v>
      </c>
      <c r="AA71" s="17">
        <v>0.3527362965151602</v>
      </c>
      <c r="AB71" s="17">
        <v>0.27367043858901718</v>
      </c>
      <c r="AC71" s="17">
        <v>0.20336194297121499</v>
      </c>
      <c r="AD71" s="17">
        <v>0.19205951281512151</v>
      </c>
      <c r="AE71" s="17">
        <v>0</v>
      </c>
      <c r="AG71" s="17">
        <v>0.32731334129661521</v>
      </c>
      <c r="AH71" s="17">
        <v>0.59080726785326187</v>
      </c>
      <c r="AJ71" s="17">
        <v>0.32727220405977742</v>
      </c>
      <c r="AK71" s="17">
        <v>0.3945788564311119</v>
      </c>
      <c r="AL71" s="17">
        <v>0.34873379264528043</v>
      </c>
      <c r="AM71" s="17">
        <v>0.41222919214279219</v>
      </c>
      <c r="AN71" s="17">
        <v>0.45724653939651427</v>
      </c>
      <c r="AO71" s="17">
        <v>0.39524978845523662</v>
      </c>
      <c r="AP71" s="17">
        <v>0.38915140951842703</v>
      </c>
      <c r="AQ71" s="17">
        <v>0.28267500378753529</v>
      </c>
      <c r="AR71" s="17">
        <v>0.30531900133125112</v>
      </c>
      <c r="AS71" s="17">
        <v>0.34667553329302209</v>
      </c>
      <c r="AT71" s="17">
        <v>0.33133595589249909</v>
      </c>
      <c r="AU71" s="17">
        <v>0.3069170887113733</v>
      </c>
      <c r="AV71" s="17">
        <v>0.2261630368531248</v>
      </c>
      <c r="AX71" s="17">
        <v>0.44718080103836128</v>
      </c>
      <c r="AY71" s="17">
        <v>0.34667553329302209</v>
      </c>
      <c r="AZ71" s="17">
        <v>0.33133595589249909</v>
      </c>
      <c r="BA71" s="17">
        <v>0.3069170887113733</v>
      </c>
      <c r="BC71" s="17">
        <v>0.35021137996742041</v>
      </c>
      <c r="BD71" s="17">
        <v>0.27144936650374868</v>
      </c>
      <c r="BE71" s="17">
        <v>0.4310052442098517</v>
      </c>
      <c r="BF71" s="17">
        <v>0.28629114411904599</v>
      </c>
      <c r="BG71" s="17">
        <v>0.27723904765614388</v>
      </c>
      <c r="BH71" s="17">
        <v>0.25967254315344218</v>
      </c>
      <c r="BI71" s="17">
        <v>0.26366603018684981</v>
      </c>
      <c r="BJ71" s="17">
        <v>0.47133545324594489</v>
      </c>
      <c r="BK71" s="17">
        <v>0.43717044026207491</v>
      </c>
      <c r="BL71" s="17">
        <v>0.29995648728754182</v>
      </c>
      <c r="BM71" s="17">
        <v>0.44281032819979688</v>
      </c>
      <c r="BN71" s="17">
        <v>0.52993283967815974</v>
      </c>
      <c r="BP71" s="17">
        <v>0.49045732667387082</v>
      </c>
      <c r="BQ71" s="17">
        <v>0.38291584427880249</v>
      </c>
      <c r="BR71" s="17">
        <v>0.57520575324564061</v>
      </c>
      <c r="BS71" s="17">
        <v>0.46104903656796697</v>
      </c>
      <c r="BT71" s="17">
        <v>0.30291139214176771</v>
      </c>
      <c r="BU71" s="17">
        <v>0.2475730371200501</v>
      </c>
      <c r="BV71" s="17">
        <v>0.41310961614899072</v>
      </c>
      <c r="BW71" s="17">
        <v>0.46031640995200129</v>
      </c>
      <c r="BX71" s="17">
        <v>0.28598025827923229</v>
      </c>
      <c r="BY71" s="17">
        <v>0.52101356886600592</v>
      </c>
    </row>
    <row r="72" spans="2:77" ht="15.95">
      <c r="B72" s="16" t="s">
        <v>98</v>
      </c>
      <c r="C72" s="17">
        <v>0.23070518351805061</v>
      </c>
      <c r="D72" s="17">
        <v>0.2315070678901103</v>
      </c>
      <c r="E72" s="17">
        <v>0.24432222216972099</v>
      </c>
      <c r="F72" s="17">
        <v>0.1216087225887532</v>
      </c>
      <c r="H72" s="17">
        <v>0.21636686010665859</v>
      </c>
      <c r="I72" s="17">
        <v>0.17895820834897291</v>
      </c>
      <c r="J72" s="17">
        <v>0.13601477829133099</v>
      </c>
      <c r="K72" s="17">
        <v>0.2095991696723101</v>
      </c>
      <c r="L72" s="17">
        <v>0.1872482198581108</v>
      </c>
      <c r="M72" s="17">
        <v>0.16732556847935751</v>
      </c>
      <c r="N72" s="17">
        <v>0.1847625369872159</v>
      </c>
      <c r="O72" s="17">
        <v>0.28766543167381248</v>
      </c>
      <c r="P72" s="17">
        <v>0.24583398319420971</v>
      </c>
      <c r="Q72" s="17">
        <v>0.29675327952262942</v>
      </c>
      <c r="R72" s="17">
        <v>0.23926460496476309</v>
      </c>
      <c r="S72" s="17">
        <v>0.2900524367769895</v>
      </c>
      <c r="U72" s="17">
        <v>0.1017705063025939</v>
      </c>
      <c r="V72" s="17">
        <v>0.13017953844348071</v>
      </c>
      <c r="W72" s="17">
        <v>0.14788078647766609</v>
      </c>
      <c r="X72" s="17">
        <v>0.1847382119237185</v>
      </c>
      <c r="Y72" s="17">
        <v>0.1867987024643859</v>
      </c>
      <c r="Z72" s="17">
        <v>0.26969931414464321</v>
      </c>
      <c r="AA72" s="17">
        <v>0.28571974610949608</v>
      </c>
      <c r="AB72" s="17">
        <v>0.32791701573431808</v>
      </c>
      <c r="AC72" s="17">
        <v>0.26893303956423348</v>
      </c>
      <c r="AD72" s="17">
        <v>0.18785309634241559</v>
      </c>
      <c r="AE72" s="17">
        <v>1</v>
      </c>
      <c r="AG72" s="17">
        <v>0.27364288888222438</v>
      </c>
      <c r="AH72" s="17">
        <v>0.18382823078212701</v>
      </c>
      <c r="AJ72" s="17">
        <v>0.24659680964045061</v>
      </c>
      <c r="AK72" s="17">
        <v>0.19021300243900821</v>
      </c>
      <c r="AL72" s="17">
        <v>0.18753937733018611</v>
      </c>
      <c r="AM72" s="17">
        <v>0.2256226502110327</v>
      </c>
      <c r="AN72" s="17">
        <v>0.19592735915533979</v>
      </c>
      <c r="AO72" s="17">
        <v>0.19745340676153639</v>
      </c>
      <c r="AP72" s="17">
        <v>0.24646464949974251</v>
      </c>
      <c r="AQ72" s="17">
        <v>0.28350047247909199</v>
      </c>
      <c r="AR72" s="17">
        <v>0.1970914316567858</v>
      </c>
      <c r="AS72" s="17">
        <v>0.13217017261181649</v>
      </c>
      <c r="AT72" s="17">
        <v>0.18384379482384461</v>
      </c>
      <c r="AU72" s="17">
        <v>0.22105227967417579</v>
      </c>
      <c r="AV72" s="17">
        <v>0.22057813721837419</v>
      </c>
      <c r="AX72" s="17">
        <v>0.23468687803482069</v>
      </c>
      <c r="AY72" s="17">
        <v>0.13217017261181649</v>
      </c>
      <c r="AZ72" s="17">
        <v>0.18384379482384461</v>
      </c>
      <c r="BA72" s="17">
        <v>0.22105227967417579</v>
      </c>
      <c r="BC72" s="17">
        <v>0.28482984888596391</v>
      </c>
      <c r="BD72" s="17">
        <v>0.2659204659194494</v>
      </c>
      <c r="BE72" s="17">
        <v>0.25235984246609838</v>
      </c>
      <c r="BF72" s="17">
        <v>0.26099773358736639</v>
      </c>
      <c r="BG72" s="17">
        <v>0.23155020099304499</v>
      </c>
      <c r="BH72" s="17">
        <v>0.26091378967708517</v>
      </c>
      <c r="BI72" s="17">
        <v>0.25055889622419231</v>
      </c>
      <c r="BJ72" s="17">
        <v>0.24380851026112921</v>
      </c>
      <c r="BK72" s="17">
        <v>0.23137971440387259</v>
      </c>
      <c r="BL72" s="17">
        <v>0.3062819272061636</v>
      </c>
      <c r="BM72" s="17">
        <v>0.24460488029345001</v>
      </c>
      <c r="BN72" s="17">
        <v>0.1680826478937312</v>
      </c>
      <c r="BP72" s="17">
        <v>0.25002140139515089</v>
      </c>
      <c r="BQ72" s="17">
        <v>0.26201165519637792</v>
      </c>
      <c r="BR72" s="17">
        <v>0.16651829567685911</v>
      </c>
      <c r="BS72" s="17">
        <v>0.28434231442483682</v>
      </c>
      <c r="BT72" s="17">
        <v>0.2369587369049741</v>
      </c>
      <c r="BU72" s="17">
        <v>0.27278598391146208</v>
      </c>
      <c r="BV72" s="17">
        <v>0.26128350725901928</v>
      </c>
      <c r="BW72" s="17">
        <v>0.19231735617061929</v>
      </c>
      <c r="BX72" s="17">
        <v>0.3933559164883807</v>
      </c>
      <c r="BY72" s="17">
        <v>0.1652738746001145</v>
      </c>
    </row>
    <row r="73" spans="2:77" ht="15.95">
      <c r="B73" s="16" t="s">
        <v>119</v>
      </c>
      <c r="C73" s="17">
        <v>9.4843048069697705E-2</v>
      </c>
      <c r="D73" s="17">
        <v>0.10239889124128281</v>
      </c>
      <c r="E73" s="17">
        <v>7.1574527479989034E-2</v>
      </c>
      <c r="F73" s="17">
        <v>9.7851692017229083E-2</v>
      </c>
      <c r="H73" s="17">
        <v>0.10674136645521851</v>
      </c>
      <c r="I73" s="17">
        <v>3.6387763659638653E-2</v>
      </c>
      <c r="J73" s="17">
        <v>4.9039697445825398E-2</v>
      </c>
      <c r="K73" s="17">
        <v>7.548094881720642E-2</v>
      </c>
      <c r="L73" s="17">
        <v>9.7482258665230026E-2</v>
      </c>
      <c r="M73" s="17">
        <v>9.7488266337605697E-2</v>
      </c>
      <c r="N73" s="17">
        <v>7.8240810018725876E-2</v>
      </c>
      <c r="O73" s="17">
        <v>8.7788895441780798E-2</v>
      </c>
      <c r="P73" s="17">
        <v>8.0819850881267072E-2</v>
      </c>
      <c r="Q73" s="17">
        <v>0.1443718344309983</v>
      </c>
      <c r="R73" s="17">
        <v>0.14793099623726119</v>
      </c>
      <c r="S73" s="17">
        <v>8.24464938180242E-2</v>
      </c>
      <c r="U73" s="17">
        <v>7.5979092277566912E-2</v>
      </c>
      <c r="V73" s="17">
        <v>5.1960623319883971E-2</v>
      </c>
      <c r="W73" s="17">
        <v>1.37640509229636E-2</v>
      </c>
      <c r="X73" s="17">
        <v>7.8978027761674216E-2</v>
      </c>
      <c r="Y73" s="17">
        <v>8.7311660079708212E-2</v>
      </c>
      <c r="Z73" s="17">
        <v>9.7486776066297604E-2</v>
      </c>
      <c r="AA73" s="17">
        <v>0.14612960606509351</v>
      </c>
      <c r="AB73" s="17">
        <v>0.10474207143829339</v>
      </c>
      <c r="AC73" s="17">
        <v>0.14877667160166669</v>
      </c>
      <c r="AD73" s="17">
        <v>5.4749460133725121E-2</v>
      </c>
      <c r="AE73" s="17">
        <v>0</v>
      </c>
      <c r="AG73" s="17">
        <v>0.10674636875427319</v>
      </c>
      <c r="AH73" s="17">
        <v>8.1847677301772129E-2</v>
      </c>
      <c r="AJ73" s="17">
        <v>0.1124993101308973</v>
      </c>
      <c r="AK73" s="17">
        <v>7.9041867582135591E-2</v>
      </c>
      <c r="AL73" s="17">
        <v>0.10357407560718999</v>
      </c>
      <c r="AM73" s="17">
        <v>8.3545320707264698E-2</v>
      </c>
      <c r="AN73" s="17">
        <v>7.3912243917906101E-2</v>
      </c>
      <c r="AO73" s="17">
        <v>0.1122842286947298</v>
      </c>
      <c r="AP73" s="17">
        <v>8.7929753414876508E-2</v>
      </c>
      <c r="AQ73" s="17">
        <v>0.1160619346409668</v>
      </c>
      <c r="AR73" s="17">
        <v>0.13114245353231671</v>
      </c>
      <c r="AS73" s="17">
        <v>8.8729309797882988E-2</v>
      </c>
      <c r="AT73" s="17">
        <v>0.13326786032858201</v>
      </c>
      <c r="AU73" s="17">
        <v>8.9298933063709604E-2</v>
      </c>
      <c r="AV73" s="17">
        <v>5.6813894407124491E-2</v>
      </c>
      <c r="AX73" s="17">
        <v>0.1004669932483592</v>
      </c>
      <c r="AY73" s="17">
        <v>8.8729309797882988E-2</v>
      </c>
      <c r="AZ73" s="17">
        <v>0.13326786032858201</v>
      </c>
      <c r="BA73" s="17">
        <v>8.9298933063709604E-2</v>
      </c>
      <c r="BC73" s="17">
        <v>0.15929191522474401</v>
      </c>
      <c r="BD73" s="17">
        <v>0.18430838016332671</v>
      </c>
      <c r="BE73" s="17">
        <v>0.13497104189284401</v>
      </c>
      <c r="BF73" s="17">
        <v>0.15170186291924639</v>
      </c>
      <c r="BG73" s="17">
        <v>0.1369172945065725</v>
      </c>
      <c r="BH73" s="17">
        <v>0.12509669880713581</v>
      </c>
      <c r="BI73" s="17">
        <v>0.14129020963123301</v>
      </c>
      <c r="BJ73" s="17">
        <v>7.1766221328215307E-2</v>
      </c>
      <c r="BK73" s="17">
        <v>9.1483779646854155E-2</v>
      </c>
      <c r="BL73" s="17">
        <v>0.1021344079604212</v>
      </c>
      <c r="BM73" s="17">
        <v>8.6029545965064097E-2</v>
      </c>
      <c r="BN73" s="17">
        <v>6.0464581301316267E-2</v>
      </c>
      <c r="BP73" s="17">
        <v>7.1671826151031653E-2</v>
      </c>
      <c r="BQ73" s="17">
        <v>0.14378204114416801</v>
      </c>
      <c r="BR73" s="17">
        <v>0.1362957709467372</v>
      </c>
      <c r="BS73" s="17">
        <v>0.1110486401250089</v>
      </c>
      <c r="BT73" s="17">
        <v>0.12886995633407899</v>
      </c>
      <c r="BU73" s="17">
        <v>5.5336265692042023E-2</v>
      </c>
      <c r="BV73" s="17">
        <v>0.1146783375821431</v>
      </c>
      <c r="BW73" s="17">
        <v>5.5486135342433511E-2</v>
      </c>
      <c r="BX73" s="17">
        <v>0.1228965009715013</v>
      </c>
      <c r="BY73" s="17">
        <v>8.1095205372999773E-2</v>
      </c>
    </row>
    <row r="74" spans="2:77" ht="15.95">
      <c r="B74" s="16" t="s">
        <v>120</v>
      </c>
      <c r="C74" s="17">
        <v>8.0610805288373166E-2</v>
      </c>
      <c r="D74" s="17">
        <v>7.0519271393815183E-2</v>
      </c>
      <c r="E74" s="17">
        <v>9.6812697564556516E-2</v>
      </c>
      <c r="F74" s="17">
        <v>0.19996339195730409</v>
      </c>
      <c r="H74" s="17">
        <v>6.0431854642110358E-2</v>
      </c>
      <c r="I74" s="17">
        <v>0.11971843960676259</v>
      </c>
      <c r="J74" s="17">
        <v>8.4986088991244838E-2</v>
      </c>
      <c r="K74" s="17">
        <v>3.6126567385486523E-2</v>
      </c>
      <c r="L74" s="17">
        <v>5.0522327391753788E-2</v>
      </c>
      <c r="M74" s="17">
        <v>7.919342187179329E-2</v>
      </c>
      <c r="N74" s="17">
        <v>5.5910020798469573E-2</v>
      </c>
      <c r="O74" s="17">
        <v>6.4286285549856173E-2</v>
      </c>
      <c r="P74" s="17">
        <v>9.8703512168185042E-2</v>
      </c>
      <c r="Q74" s="17">
        <v>8.1935085271459096E-2</v>
      </c>
      <c r="R74" s="17">
        <v>0.1103068363608372</v>
      </c>
      <c r="S74" s="17">
        <v>9.7377213135801957E-2</v>
      </c>
      <c r="U74" s="17">
        <v>7.1892360590640131E-3</v>
      </c>
      <c r="V74" s="17">
        <v>0</v>
      </c>
      <c r="W74" s="17">
        <v>2.487126046165615E-2</v>
      </c>
      <c r="X74" s="17">
        <v>7.0015036947662465E-2</v>
      </c>
      <c r="Y74" s="17">
        <v>8.3107268949920571E-2</v>
      </c>
      <c r="Z74" s="17">
        <v>5.9348609320196782E-2</v>
      </c>
      <c r="AA74" s="17">
        <v>0.10140707891598449</v>
      </c>
      <c r="AB74" s="17">
        <v>0.1001919678980481</v>
      </c>
      <c r="AC74" s="17">
        <v>0.13804689465022391</v>
      </c>
      <c r="AD74" s="17">
        <v>0.1111265564673856</v>
      </c>
      <c r="AE74" s="17">
        <v>0</v>
      </c>
      <c r="AG74" s="17">
        <v>9.3851413641919568E-2</v>
      </c>
      <c r="AH74" s="17">
        <v>6.6155459649387308E-2</v>
      </c>
      <c r="AJ74" s="17">
        <v>0.1128564671567933</v>
      </c>
      <c r="AK74" s="17">
        <v>0.1368131687993662</v>
      </c>
      <c r="AL74" s="17">
        <v>0.1201954177443786</v>
      </c>
      <c r="AM74" s="17">
        <v>0.110861028449612</v>
      </c>
      <c r="AN74" s="17">
        <v>9.8871603604459804E-2</v>
      </c>
      <c r="AO74" s="17">
        <v>0.13824212292913229</v>
      </c>
      <c r="AP74" s="17">
        <v>8.1572548867693037E-2</v>
      </c>
      <c r="AQ74" s="17">
        <v>0.107337023168613</v>
      </c>
      <c r="AR74" s="17">
        <v>0.112018414256658</v>
      </c>
      <c r="AS74" s="17">
        <v>0.14618355161653299</v>
      </c>
      <c r="AT74" s="17">
        <v>0.10002568880995411</v>
      </c>
      <c r="AU74" s="17">
        <v>0.1192504222743952</v>
      </c>
      <c r="AV74" s="17">
        <v>0.25921658059388708</v>
      </c>
      <c r="AX74" s="17">
        <v>8.1802053210081563E-2</v>
      </c>
      <c r="AY74" s="17">
        <v>0.14618355161653299</v>
      </c>
      <c r="AZ74" s="17">
        <v>0.10002568880995411</v>
      </c>
      <c r="BA74" s="17">
        <v>0.1192504222743952</v>
      </c>
      <c r="BC74" s="17">
        <v>9.1068125721601625E-2</v>
      </c>
      <c r="BD74" s="17">
        <v>9.8087417353235312E-2</v>
      </c>
      <c r="BE74" s="17">
        <v>6.2989740291958349E-2</v>
      </c>
      <c r="BF74" s="17">
        <v>0.13845971420366401</v>
      </c>
      <c r="BG74" s="17">
        <v>0.17559754353395601</v>
      </c>
      <c r="BH74" s="17">
        <v>0.1362224455336575</v>
      </c>
      <c r="BI74" s="17">
        <v>0.14919316832788401</v>
      </c>
      <c r="BJ74" s="17">
        <v>6.3880595375713375E-2</v>
      </c>
      <c r="BK74" s="17">
        <v>0.1124547123618469</v>
      </c>
      <c r="BL74" s="17">
        <v>0.11261104149338939</v>
      </c>
      <c r="BM74" s="17">
        <v>8.8285076752932776E-2</v>
      </c>
      <c r="BN74" s="17">
        <v>7.8947957138628025E-2</v>
      </c>
      <c r="BP74" s="17">
        <v>3.1636687080846299E-2</v>
      </c>
      <c r="BQ74" s="17">
        <v>5.008479844483979E-2</v>
      </c>
      <c r="BR74" s="17">
        <v>6.0990090065381419E-2</v>
      </c>
      <c r="BS74" s="17">
        <v>6.1585250297070973E-2</v>
      </c>
      <c r="BT74" s="17">
        <v>0.1484729696368724</v>
      </c>
      <c r="BU74" s="17">
        <v>7.3841697226846567E-2</v>
      </c>
      <c r="BV74" s="17">
        <v>9.6302390888093253E-2</v>
      </c>
      <c r="BW74" s="17">
        <v>9.1922602130873859E-2</v>
      </c>
      <c r="BX74" s="17">
        <v>5.215784931013849E-2</v>
      </c>
      <c r="BY74" s="17">
        <v>0.10900447414216111</v>
      </c>
    </row>
    <row r="75" spans="2:77" ht="15.95">
      <c r="B75" s="16" t="s">
        <v>121</v>
      </c>
      <c r="C75" s="17">
        <v>3.2440034397079792E-2</v>
      </c>
      <c r="D75" s="17">
        <v>2.6500879885068131E-2</v>
      </c>
      <c r="E75" s="17">
        <v>4.4565116210277853E-2</v>
      </c>
      <c r="F75" s="17">
        <v>8.2341250261478163E-2</v>
      </c>
      <c r="H75" s="17">
        <v>1.151573577530474E-2</v>
      </c>
      <c r="I75" s="17">
        <v>4.759609170378167E-3</v>
      </c>
      <c r="J75" s="17">
        <v>1.959638342146525E-2</v>
      </c>
      <c r="K75" s="17">
        <v>3.2515324025798882E-2</v>
      </c>
      <c r="L75" s="17">
        <v>2.5138200190346079E-2</v>
      </c>
      <c r="M75" s="17">
        <v>3.7225616189485791E-2</v>
      </c>
      <c r="N75" s="17">
        <v>6.9170391314802696E-2</v>
      </c>
      <c r="O75" s="17">
        <v>2.3798058883345609E-2</v>
      </c>
      <c r="P75" s="17">
        <v>1.1835617563388219E-2</v>
      </c>
      <c r="Q75" s="17">
        <v>5.1675703428346938E-2</v>
      </c>
      <c r="R75" s="17">
        <v>5.4005770255101053E-2</v>
      </c>
      <c r="S75" s="17">
        <v>3.189632615745653E-2</v>
      </c>
      <c r="U75" s="17">
        <v>0</v>
      </c>
      <c r="V75" s="17">
        <v>0</v>
      </c>
      <c r="W75" s="17">
        <v>0</v>
      </c>
      <c r="X75" s="17">
        <v>1.3412048519093559E-2</v>
      </c>
      <c r="Y75" s="17">
        <v>2.216676508485246E-2</v>
      </c>
      <c r="Z75" s="17">
        <v>4.1790344509942477E-2</v>
      </c>
      <c r="AA75" s="17">
        <v>5.1314631474300348E-2</v>
      </c>
      <c r="AB75" s="17">
        <v>7.1552266461259006E-2</v>
      </c>
      <c r="AC75" s="17">
        <v>4.695981516115999E-2</v>
      </c>
      <c r="AD75" s="17">
        <v>6.9511763811584363E-3</v>
      </c>
      <c r="AE75" s="17">
        <v>0</v>
      </c>
      <c r="AG75" s="17">
        <v>3.558987371836602E-2</v>
      </c>
      <c r="AH75" s="17">
        <v>2.9001218378912039E-2</v>
      </c>
      <c r="AJ75" s="17">
        <v>4.8931666222784227E-2</v>
      </c>
      <c r="AK75" s="17">
        <v>2.3320061470173591E-2</v>
      </c>
      <c r="AL75" s="17">
        <v>1.490992317184169E-2</v>
      </c>
      <c r="AM75" s="17">
        <v>1.572493519556916E-2</v>
      </c>
      <c r="AN75" s="17">
        <v>2.2084124210821472E-2</v>
      </c>
      <c r="AO75" s="17">
        <v>6.2956527427142804E-3</v>
      </c>
      <c r="AP75" s="17">
        <v>3.1022782907885509E-2</v>
      </c>
      <c r="AQ75" s="17">
        <v>3.8251153078848008E-2</v>
      </c>
      <c r="AR75" s="17">
        <v>4.0316799637757618E-2</v>
      </c>
      <c r="AS75" s="17">
        <v>1.0186509524125059E-2</v>
      </c>
      <c r="AT75" s="17">
        <v>3.3667116155373093E-2</v>
      </c>
      <c r="AU75" s="17">
        <v>3.2190486694627041E-2</v>
      </c>
      <c r="AV75" s="17">
        <v>7.7090606662707463E-3</v>
      </c>
      <c r="AX75" s="17">
        <v>3.1920182741616399E-2</v>
      </c>
      <c r="AY75" s="17">
        <v>1.0186509524125059E-2</v>
      </c>
      <c r="AZ75" s="17">
        <v>3.3667116155373093E-2</v>
      </c>
      <c r="BA75" s="17">
        <v>3.2190486694627041E-2</v>
      </c>
      <c r="BC75" s="17">
        <v>3.5850521821657537E-2</v>
      </c>
      <c r="BD75" s="17">
        <v>4.7144857062315318E-2</v>
      </c>
      <c r="BE75" s="17">
        <v>1.9226363279253859E-2</v>
      </c>
      <c r="BF75" s="17">
        <v>2.934279652815467E-2</v>
      </c>
      <c r="BG75" s="17">
        <v>3.4217798358884013E-2</v>
      </c>
      <c r="BH75" s="17">
        <v>7.1191467583516771E-2</v>
      </c>
      <c r="BI75" s="17">
        <v>4.7936798696763282E-2</v>
      </c>
      <c r="BJ75" s="17">
        <v>3.3729345751878637E-2</v>
      </c>
      <c r="BK75" s="17">
        <v>4.893281515370421E-3</v>
      </c>
      <c r="BL75" s="17">
        <v>7.4140095587310106E-2</v>
      </c>
      <c r="BM75" s="17">
        <v>2.7788177764202771E-2</v>
      </c>
      <c r="BN75" s="17">
        <v>1.9728142225678879E-2</v>
      </c>
      <c r="BP75" s="17">
        <v>3.5932319236742442E-2</v>
      </c>
      <c r="BQ75" s="17">
        <v>3.0031338502898929E-2</v>
      </c>
      <c r="BR75" s="17">
        <v>7.2912352344892996E-3</v>
      </c>
      <c r="BS75" s="17">
        <v>1.189284035214698E-2</v>
      </c>
      <c r="BT75" s="17">
        <v>6.7610417750610441E-2</v>
      </c>
      <c r="BU75" s="17">
        <v>1.8445421897347339E-2</v>
      </c>
      <c r="BV75" s="17">
        <v>1.6041700237950651E-2</v>
      </c>
      <c r="BW75" s="17">
        <v>5.1184077019545249E-2</v>
      </c>
      <c r="BX75" s="17">
        <v>5.2097003322973207E-2</v>
      </c>
      <c r="BY75" s="17">
        <v>4.9765908549508471E-2</v>
      </c>
    </row>
    <row r="76" spans="2:77" ht="15.95">
      <c r="B76" s="16" t="s">
        <v>122</v>
      </c>
      <c r="C76" s="17">
        <v>2.7295552685121589E-2</v>
      </c>
      <c r="D76" s="17">
        <v>2.7542386495777688E-2</v>
      </c>
      <c r="E76" s="17">
        <v>1.9165452315735489E-2</v>
      </c>
      <c r="F76" s="17">
        <v>8.4282034799178174E-2</v>
      </c>
      <c r="H76" s="17">
        <v>0</v>
      </c>
      <c r="I76" s="17">
        <v>0</v>
      </c>
      <c r="J76" s="17">
        <v>0</v>
      </c>
      <c r="K76" s="17">
        <v>1.8372386999613421E-2</v>
      </c>
      <c r="L76" s="17">
        <v>4.3113978628701158E-2</v>
      </c>
      <c r="M76" s="17">
        <v>1.150435998746511E-2</v>
      </c>
      <c r="N76" s="17">
        <v>9.0013165386358979E-2</v>
      </c>
      <c r="O76" s="17">
        <v>2.3727336661078641E-2</v>
      </c>
      <c r="P76" s="17">
        <v>4.4574869395899372E-2</v>
      </c>
      <c r="Q76" s="17">
        <v>1.221283140085397E-2</v>
      </c>
      <c r="R76" s="17">
        <v>2.8076469442543061E-2</v>
      </c>
      <c r="S76" s="17">
        <v>3.5603907245065423E-2</v>
      </c>
      <c r="U76" s="17">
        <v>0</v>
      </c>
      <c r="V76" s="17">
        <v>1.8193631453025608E-2</v>
      </c>
      <c r="W76" s="17">
        <v>0</v>
      </c>
      <c r="X76" s="17">
        <v>2.925717439086976E-3</v>
      </c>
      <c r="Y76" s="17">
        <v>2.3161079778129839E-2</v>
      </c>
      <c r="Z76" s="17">
        <v>3.7290616048633457E-2</v>
      </c>
      <c r="AA76" s="17">
        <v>2.145122320560269E-2</v>
      </c>
      <c r="AB76" s="17">
        <v>5.4593443292310057E-2</v>
      </c>
      <c r="AC76" s="17">
        <v>3.2502710490805137E-2</v>
      </c>
      <c r="AD76" s="17">
        <v>5.4760974047596292E-2</v>
      </c>
      <c r="AE76" s="17">
        <v>0</v>
      </c>
      <c r="AG76" s="17">
        <v>3.015559096596257E-2</v>
      </c>
      <c r="AH76" s="17">
        <v>2.4173125015156279E-2</v>
      </c>
      <c r="AJ76" s="17">
        <v>3.867628863125229E-2</v>
      </c>
      <c r="AK76" s="17">
        <v>9.255102827973179E-3</v>
      </c>
      <c r="AL76" s="17">
        <v>3.1573550564196327E-2</v>
      </c>
      <c r="AM76" s="17">
        <v>3.1499446487740113E-2</v>
      </c>
      <c r="AN76" s="17">
        <v>1.6110632638639408E-2</v>
      </c>
      <c r="AO76" s="17">
        <v>3.0902162794838289E-2</v>
      </c>
      <c r="AP76" s="17">
        <v>3.2090261003802092E-2</v>
      </c>
      <c r="AQ76" s="17">
        <v>2.915556742434491E-2</v>
      </c>
      <c r="AR76" s="17">
        <v>4.1952704342251977E-2</v>
      </c>
      <c r="AS76" s="17">
        <v>1.4682866951723021E-2</v>
      </c>
      <c r="AT76" s="17">
        <v>3.9269856865374868E-2</v>
      </c>
      <c r="AU76" s="17">
        <v>4.1328198166293142E-2</v>
      </c>
      <c r="AV76" s="17">
        <v>3.53398090708738E-2</v>
      </c>
      <c r="AX76" s="17">
        <v>2.5713732179293972E-2</v>
      </c>
      <c r="AY76" s="17">
        <v>1.4682866951723021E-2</v>
      </c>
      <c r="AZ76" s="17">
        <v>3.9269856865374868E-2</v>
      </c>
      <c r="BA76" s="17">
        <v>4.1328198166293142E-2</v>
      </c>
      <c r="BC76" s="17">
        <v>2.9643701219023929E-2</v>
      </c>
      <c r="BD76" s="17">
        <v>8.5026944199669177E-2</v>
      </c>
      <c r="BE76" s="17">
        <v>5.1435192345278283E-2</v>
      </c>
      <c r="BF76" s="17">
        <v>4.1566321608958998E-2</v>
      </c>
      <c r="BG76" s="17">
        <v>3.435173923054663E-2</v>
      </c>
      <c r="BH76" s="17">
        <v>4.2399980247056338E-2</v>
      </c>
      <c r="BI76" s="17">
        <v>6.230369145697872E-2</v>
      </c>
      <c r="BJ76" s="17">
        <v>1.7364664797258809E-2</v>
      </c>
      <c r="BK76" s="17">
        <v>3.6029946139728583E-2</v>
      </c>
      <c r="BL76" s="17">
        <v>5.3777132582418438E-3</v>
      </c>
      <c r="BM76" s="17">
        <v>6.7072148674680986E-3</v>
      </c>
      <c r="BN76" s="17">
        <v>1.881818240745466E-2</v>
      </c>
      <c r="BP76" s="17">
        <v>2.244013721546996E-2</v>
      </c>
      <c r="BQ76" s="17">
        <v>4.0041784670531898E-2</v>
      </c>
      <c r="BR76" s="17">
        <v>1.6572759153769861E-2</v>
      </c>
      <c r="BS76" s="17">
        <v>2.2510556824381491E-2</v>
      </c>
      <c r="BT76" s="17">
        <v>4.4664682610800671E-2</v>
      </c>
      <c r="BU76" s="17">
        <v>1.8445421897347339E-2</v>
      </c>
      <c r="BV76" s="17">
        <v>3.7805368282171313E-2</v>
      </c>
      <c r="BW76" s="17">
        <v>2.704171475252579E-2</v>
      </c>
      <c r="BX76" s="17">
        <v>1.8702494325554851E-2</v>
      </c>
      <c r="BY76" s="17">
        <v>3.0761272491490341E-2</v>
      </c>
    </row>
    <row r="77" spans="2:77" ht="15.95">
      <c r="B77" s="16" t="s">
        <v>123</v>
      </c>
      <c r="C77" s="17">
        <v>2.5403405469779539E-2</v>
      </c>
      <c r="D77" s="17">
        <v>2.101347880899905E-2</v>
      </c>
      <c r="E77" s="17">
        <v>4.2634909076140461E-2</v>
      </c>
      <c r="F77" s="17">
        <v>0</v>
      </c>
      <c r="H77" s="17">
        <v>2.2021160969108632E-2</v>
      </c>
      <c r="I77" s="17">
        <v>1.1407621823059899E-2</v>
      </c>
      <c r="J77" s="17">
        <v>0</v>
      </c>
      <c r="K77" s="17">
        <v>0</v>
      </c>
      <c r="L77" s="17">
        <v>0</v>
      </c>
      <c r="M77" s="17">
        <v>7.6567017151821584E-3</v>
      </c>
      <c r="N77" s="17">
        <v>0</v>
      </c>
      <c r="O77" s="17">
        <v>2.371020232866872E-2</v>
      </c>
      <c r="P77" s="17">
        <v>3.2865963336695379E-3</v>
      </c>
      <c r="Q77" s="17">
        <v>2.12969614998136E-2</v>
      </c>
      <c r="R77" s="17">
        <v>3.8605529054745041E-2</v>
      </c>
      <c r="S77" s="17">
        <v>8.3648891565898317E-2</v>
      </c>
      <c r="U77" s="17">
        <v>0</v>
      </c>
      <c r="V77" s="17">
        <v>0</v>
      </c>
      <c r="W77" s="17">
        <v>1.3954011121994229E-2</v>
      </c>
      <c r="X77" s="17">
        <v>0</v>
      </c>
      <c r="Y77" s="17">
        <v>1.1488493758259539E-2</v>
      </c>
      <c r="Z77" s="17">
        <v>6.9078226983599464E-3</v>
      </c>
      <c r="AA77" s="17">
        <v>1.472700864096455E-2</v>
      </c>
      <c r="AB77" s="17">
        <v>2.0410581048592912E-2</v>
      </c>
      <c r="AC77" s="17">
        <v>7.8969846808885691E-2</v>
      </c>
      <c r="AD77" s="17">
        <v>7.4147862011992346E-2</v>
      </c>
      <c r="AE77" s="17">
        <v>0</v>
      </c>
      <c r="AG77" s="17">
        <v>4.380915969736817E-2</v>
      </c>
      <c r="AH77" s="17">
        <v>5.3090463586473206E-3</v>
      </c>
      <c r="AJ77" s="17">
        <v>3.3500380778908247E-2</v>
      </c>
      <c r="AK77" s="17">
        <v>4.0601348892660573E-2</v>
      </c>
      <c r="AL77" s="17">
        <v>6.0088537900809667E-2</v>
      </c>
      <c r="AM77" s="17">
        <v>3.70278875172209E-2</v>
      </c>
      <c r="AN77" s="17">
        <v>4.5199471685084272E-2</v>
      </c>
      <c r="AO77" s="17">
        <v>2.6223367265973331E-2</v>
      </c>
      <c r="AP77" s="17">
        <v>2.8005876516678501E-2</v>
      </c>
      <c r="AQ77" s="17">
        <v>5.5400723013886037E-2</v>
      </c>
      <c r="AR77" s="17">
        <v>7.3957148811238646E-2</v>
      </c>
      <c r="AS77" s="17">
        <v>8.7331329102350863E-2</v>
      </c>
      <c r="AT77" s="17">
        <v>5.7743406206522893E-2</v>
      </c>
      <c r="AU77" s="17">
        <v>4.1880299953577532E-2</v>
      </c>
      <c r="AV77" s="17">
        <v>7.7090606662707463E-3</v>
      </c>
      <c r="AX77" s="17">
        <v>2.514129363235031E-2</v>
      </c>
      <c r="AY77" s="17">
        <v>8.7331329102350863E-2</v>
      </c>
      <c r="AZ77" s="17">
        <v>5.7743406206522893E-2</v>
      </c>
      <c r="BA77" s="17">
        <v>4.1880299953577532E-2</v>
      </c>
      <c r="BC77" s="17">
        <v>0</v>
      </c>
      <c r="BD77" s="17">
        <v>4.3342381074081067E-2</v>
      </c>
      <c r="BE77" s="17">
        <v>1.713321240766625E-2</v>
      </c>
      <c r="BF77" s="17">
        <v>1.70547916226256E-2</v>
      </c>
      <c r="BG77" s="17">
        <v>3.4217798358884013E-2</v>
      </c>
      <c r="BH77" s="17">
        <v>4.9954822000966972E-2</v>
      </c>
      <c r="BI77" s="17">
        <v>2.585052309556465E-2</v>
      </c>
      <c r="BJ77" s="17">
        <v>3.5846517122586803E-2</v>
      </c>
      <c r="BK77" s="17">
        <v>1.432391528399353E-2</v>
      </c>
      <c r="BL77" s="17">
        <v>2.5047498986497579E-2</v>
      </c>
      <c r="BM77" s="17">
        <v>4.751060915930478E-2</v>
      </c>
      <c r="BN77" s="17">
        <v>2.126261231732153E-2</v>
      </c>
      <c r="BP77" s="17">
        <v>3.1636687080846299E-2</v>
      </c>
      <c r="BQ77" s="17">
        <v>2.0020892335265949E-2</v>
      </c>
      <c r="BR77" s="17">
        <v>9.2815239192805647E-3</v>
      </c>
      <c r="BS77" s="17">
        <v>2.378568070429397E-2</v>
      </c>
      <c r="BT77" s="17">
        <v>1.690260443765261E-2</v>
      </c>
      <c r="BU77" s="17">
        <v>7.3781687589389369E-2</v>
      </c>
      <c r="BV77" s="17">
        <v>4.47373793636811E-2</v>
      </c>
      <c r="BW77" s="17">
        <v>1.352085737626289E-2</v>
      </c>
      <c r="BX77" s="17">
        <v>0</v>
      </c>
      <c r="BY77" s="17">
        <v>1.5949595993929269E-2</v>
      </c>
    </row>
    <row r="78" spans="2:77" ht="15.95">
      <c r="B78" s="16" t="s">
        <v>124</v>
      </c>
      <c r="C78" s="17">
        <v>4.8398151712015287E-2</v>
      </c>
      <c r="D78" s="17">
        <v>3.3547860561026058E-2</v>
      </c>
      <c r="E78" s="17">
        <v>9.7053858055473063E-2</v>
      </c>
      <c r="F78" s="17">
        <v>0</v>
      </c>
      <c r="H78" s="17">
        <v>1.730264215686304E-2</v>
      </c>
      <c r="I78" s="17">
        <v>2.7774880965296681E-2</v>
      </c>
      <c r="J78" s="17">
        <v>1.8554440795050309E-2</v>
      </c>
      <c r="K78" s="17">
        <v>0</v>
      </c>
      <c r="L78" s="17">
        <v>0</v>
      </c>
      <c r="M78" s="17">
        <v>1.4641657663252049E-2</v>
      </c>
      <c r="N78" s="17">
        <v>5.4984182504651804E-3</v>
      </c>
      <c r="O78" s="17">
        <v>5.1721668273501404E-3</v>
      </c>
      <c r="P78" s="17">
        <v>3.4348746310453038E-2</v>
      </c>
      <c r="Q78" s="17">
        <v>6.0257397088706068E-2</v>
      </c>
      <c r="R78" s="17">
        <v>7.9597455762331196E-2</v>
      </c>
      <c r="S78" s="17">
        <v>0.14417194942961989</v>
      </c>
      <c r="U78" s="17">
        <v>7.1892360590640131E-3</v>
      </c>
      <c r="V78" s="17">
        <v>0</v>
      </c>
      <c r="W78" s="17">
        <v>0</v>
      </c>
      <c r="X78" s="17">
        <v>2.04339716414784E-2</v>
      </c>
      <c r="Y78" s="17">
        <v>1.399460507224197E-2</v>
      </c>
      <c r="Z78" s="17">
        <v>0</v>
      </c>
      <c r="AA78" s="17">
        <v>1.6836608950247859E-2</v>
      </c>
      <c r="AB78" s="17">
        <v>4.692221553816104E-2</v>
      </c>
      <c r="AC78" s="17">
        <v>7.7903820404523538E-2</v>
      </c>
      <c r="AD78" s="17">
        <v>0.29894632821355949</v>
      </c>
      <c r="AE78" s="17">
        <v>0</v>
      </c>
      <c r="AG78" s="17">
        <v>8.3310804602461735E-2</v>
      </c>
      <c r="AH78" s="17">
        <v>1.0282496356182041E-2</v>
      </c>
      <c r="AJ78" s="17">
        <v>6.572880242214349E-2</v>
      </c>
      <c r="AK78" s="17">
        <v>0.1152519331944455</v>
      </c>
      <c r="AL78" s="17">
        <v>0.1185335371479843</v>
      </c>
      <c r="AM78" s="17">
        <v>7.639265728804992E-2</v>
      </c>
      <c r="AN78" s="17">
        <v>8.3398523509020717E-2</v>
      </c>
      <c r="AO78" s="17">
        <v>8.2955296637504686E-2</v>
      </c>
      <c r="AP78" s="17">
        <v>9.5746638557636835E-2</v>
      </c>
      <c r="AQ78" s="17">
        <v>7.6639628549192609E-2</v>
      </c>
      <c r="AR78" s="17">
        <v>8.3006999179553759E-2</v>
      </c>
      <c r="AS78" s="17">
        <v>0.15069713195439779</v>
      </c>
      <c r="AT78" s="17">
        <v>0.1015173946140913</v>
      </c>
      <c r="AU78" s="17">
        <v>0.12838734454689529</v>
      </c>
      <c r="AV78" s="17">
        <v>0.186470420524074</v>
      </c>
      <c r="AX78" s="17">
        <v>4.726225351513428E-2</v>
      </c>
      <c r="AY78" s="17">
        <v>0.15069713195439779</v>
      </c>
      <c r="AZ78" s="17">
        <v>0.1015173946140913</v>
      </c>
      <c r="BA78" s="17">
        <v>0.12838734454689529</v>
      </c>
      <c r="BC78" s="17">
        <v>3.8266928140516701E-2</v>
      </c>
      <c r="BD78" s="17">
        <v>4.7201877241740313E-3</v>
      </c>
      <c r="BE78" s="17">
        <v>3.0879363107049088E-2</v>
      </c>
      <c r="BF78" s="17">
        <v>7.4585635410937878E-2</v>
      </c>
      <c r="BG78" s="17">
        <v>7.5908577361968071E-2</v>
      </c>
      <c r="BH78" s="17">
        <v>5.3242853546611242E-2</v>
      </c>
      <c r="BI78" s="17">
        <v>5.6385732155816028E-2</v>
      </c>
      <c r="BJ78" s="17">
        <v>5.5127436740140187E-2</v>
      </c>
      <c r="BK78" s="17">
        <v>7.2264210386258715E-2</v>
      </c>
      <c r="BL78" s="17">
        <v>7.4450828220434404E-2</v>
      </c>
      <c r="BM78" s="17">
        <v>5.0248626744947109E-2</v>
      </c>
      <c r="BN78" s="17">
        <v>9.062949423590197E-2</v>
      </c>
      <c r="BP78" s="17">
        <v>5.4699899920551728E-2</v>
      </c>
      <c r="BQ78" s="17">
        <v>7.1111645427114831E-2</v>
      </c>
      <c r="BR78" s="17">
        <v>1.8563047838561129E-2</v>
      </c>
      <c r="BS78" s="17">
        <v>2.378568070429397E-2</v>
      </c>
      <c r="BT78" s="17">
        <v>4.4664682610800671E-2</v>
      </c>
      <c r="BU78" s="17">
        <v>0.22134506276816809</v>
      </c>
      <c r="BV78" s="17">
        <v>1.6041700237950651E-2</v>
      </c>
      <c r="BW78" s="17">
        <v>9.4689989879475245E-2</v>
      </c>
      <c r="BX78" s="17">
        <v>5.6107482976664548E-2</v>
      </c>
      <c r="BY78" s="17">
        <v>2.0127470809260629E-2</v>
      </c>
    </row>
    <row r="80" spans="2:77" ht="48">
      <c r="B80" s="14" t="s">
        <v>125</v>
      </c>
    </row>
    <row r="81" spans="2:77" ht="15.95">
      <c r="B81" s="15" t="s">
        <v>16</v>
      </c>
    </row>
    <row r="82" spans="2:77" ht="15.95">
      <c r="B82" s="16" t="s">
        <v>126</v>
      </c>
      <c r="C82" s="17">
        <v>0.14840013250273401</v>
      </c>
      <c r="D82" s="17">
        <v>0.16080903955142051</v>
      </c>
      <c r="E82" s="17">
        <v>0.1198180283655792</v>
      </c>
      <c r="F82" s="17">
        <v>8.2669565944899576E-2</v>
      </c>
      <c r="H82" s="17">
        <v>0.1191851097299856</v>
      </c>
      <c r="I82" s="17">
        <v>8.9037962738152579E-2</v>
      </c>
      <c r="J82" s="17">
        <v>8.9370946642639101E-2</v>
      </c>
      <c r="K82" s="17">
        <v>0.1294198272927877</v>
      </c>
      <c r="L82" s="17">
        <v>0.14117482043632421</v>
      </c>
      <c r="M82" s="17">
        <v>0.1139533205112962</v>
      </c>
      <c r="N82" s="17">
        <v>0.153231581944345</v>
      </c>
      <c r="O82" s="17">
        <v>0.18314600357432001</v>
      </c>
      <c r="P82" s="17">
        <v>0.20437023946685809</v>
      </c>
      <c r="Q82" s="17">
        <v>0.18363690282171929</v>
      </c>
      <c r="R82" s="17">
        <v>0.2199192049246477</v>
      </c>
      <c r="S82" s="17">
        <v>0.15804728756233541</v>
      </c>
      <c r="U82" s="17">
        <v>0.1089672671467217</v>
      </c>
      <c r="V82" s="17">
        <v>9.1450771419722465E-2</v>
      </c>
      <c r="W82" s="17">
        <v>0.1041209674195951</v>
      </c>
      <c r="X82" s="17">
        <v>0.16066289832204081</v>
      </c>
      <c r="Y82" s="17">
        <v>0.1479896402657328</v>
      </c>
      <c r="Z82" s="17">
        <v>0.18896527716486111</v>
      </c>
      <c r="AA82" s="17">
        <v>0.14238039042670769</v>
      </c>
      <c r="AB82" s="17">
        <v>0.21080201364556439</v>
      </c>
      <c r="AC82" s="17">
        <v>0.17115137515428661</v>
      </c>
      <c r="AD82" s="17">
        <v>0.15101794884264511</v>
      </c>
      <c r="AE82" s="17">
        <v>0</v>
      </c>
      <c r="AG82" s="17">
        <v>0.18496912480383171</v>
      </c>
      <c r="AH82" s="17">
        <v>0.1198335709499328</v>
      </c>
      <c r="AJ82" s="17">
        <v>0.20748361051641739</v>
      </c>
      <c r="AK82" s="17">
        <v>0.1924453725783368</v>
      </c>
      <c r="AL82" s="17">
        <v>0.19160855150971681</v>
      </c>
      <c r="AM82" s="17">
        <v>0.1844152251621759</v>
      </c>
      <c r="AN82" s="17">
        <v>0.1216732651166894</v>
      </c>
      <c r="AO82" s="17">
        <v>0.18895867143996131</v>
      </c>
      <c r="AP82" s="17">
        <v>0.14609617971029221</v>
      </c>
      <c r="AQ82" s="17">
        <v>0.14399556754808851</v>
      </c>
      <c r="AR82" s="17">
        <v>0.17472306840604099</v>
      </c>
      <c r="AS82" s="17">
        <v>0.27499134815797371</v>
      </c>
      <c r="AT82" s="17">
        <v>0.1942207507079019</v>
      </c>
      <c r="AU82" s="17">
        <v>0.2125814100951649</v>
      </c>
      <c r="AV82" s="17">
        <v>0.23990168899354539</v>
      </c>
      <c r="AX82" s="17">
        <v>0.14800771972633861</v>
      </c>
      <c r="AY82" s="17">
        <v>0.27499134815797371</v>
      </c>
      <c r="AZ82" s="17">
        <v>0.1942207507079019</v>
      </c>
      <c r="BA82" s="17">
        <v>0.2125814100951649</v>
      </c>
      <c r="BC82" s="17">
        <v>0.2226077746738139</v>
      </c>
      <c r="BD82" s="17">
        <v>0.26676043047856279</v>
      </c>
      <c r="BE82" s="17">
        <v>0.30017620293109681</v>
      </c>
      <c r="BF82" s="17">
        <v>0.2335162202955694</v>
      </c>
      <c r="BG82" s="17">
        <v>0.2160146990450211</v>
      </c>
      <c r="BH82" s="17">
        <v>0.28434298289284232</v>
      </c>
      <c r="BI82" s="17">
        <v>0.32266325629485532</v>
      </c>
      <c r="BJ82" s="17">
        <v>0.1390393597376377</v>
      </c>
      <c r="BK82" s="17">
        <v>0.1773134237121263</v>
      </c>
      <c r="BL82" s="17">
        <v>0.2383206107529251</v>
      </c>
      <c r="BM82" s="17">
        <v>0.2069919062002418</v>
      </c>
      <c r="BN82" s="17">
        <v>8.577516051529098E-2</v>
      </c>
      <c r="BP82" s="17">
        <v>0.1120524277435662</v>
      </c>
      <c r="BQ82" s="17">
        <v>0.11493599288945271</v>
      </c>
      <c r="BR82" s="17">
        <v>8.3029843566326519E-2</v>
      </c>
      <c r="BS82" s="17">
        <v>0.1152403079846723</v>
      </c>
      <c r="BT82" s="17">
        <v>0.27765218179489809</v>
      </c>
      <c r="BU82" s="17">
        <v>0.13786522296313899</v>
      </c>
      <c r="BV82" s="17">
        <v>0.25802151464179951</v>
      </c>
      <c r="BW82" s="17">
        <v>0.13354954122081669</v>
      </c>
      <c r="BX82" s="17">
        <v>0.23586044319858479</v>
      </c>
      <c r="BY82" s="17">
        <v>0.17002157987612199</v>
      </c>
    </row>
    <row r="83" spans="2:77" ht="15.95">
      <c r="B83" s="16" t="s">
        <v>127</v>
      </c>
      <c r="C83" s="17">
        <v>0.41342892929107627</v>
      </c>
      <c r="D83" s="17">
        <v>0.41686219022134341</v>
      </c>
      <c r="E83" s="17">
        <v>0.41628913840686083</v>
      </c>
      <c r="F83" s="17">
        <v>0.35799494597154052</v>
      </c>
      <c r="H83" s="17">
        <v>0.2364062855366412</v>
      </c>
      <c r="I83" s="17">
        <v>0.40574372504493739</v>
      </c>
      <c r="J83" s="17">
        <v>0.36719816364892938</v>
      </c>
      <c r="K83" s="17">
        <v>0.4332045646394872</v>
      </c>
      <c r="L83" s="17">
        <v>0.45837222342104661</v>
      </c>
      <c r="M83" s="17">
        <v>0.50123798766380845</v>
      </c>
      <c r="N83" s="17">
        <v>0.51830271928638005</v>
      </c>
      <c r="O83" s="17">
        <v>0.38220580127397041</v>
      </c>
      <c r="P83" s="17">
        <v>0.4162747484549329</v>
      </c>
      <c r="Q83" s="17">
        <v>0.41509788579797052</v>
      </c>
      <c r="R83" s="17">
        <v>0.43822547460418948</v>
      </c>
      <c r="S83" s="17">
        <v>0.42996538182768929</v>
      </c>
      <c r="U83" s="17">
        <v>0.20328800852844611</v>
      </c>
      <c r="V83" s="17">
        <v>0.32616569665328399</v>
      </c>
      <c r="W83" s="17">
        <v>0.4472371050127818</v>
      </c>
      <c r="X83" s="17">
        <v>0.405362136021301</v>
      </c>
      <c r="Y83" s="17">
        <v>0.44517445119753812</v>
      </c>
      <c r="Z83" s="17">
        <v>0.50023283841155075</v>
      </c>
      <c r="AA83" s="17">
        <v>0.50112807607508036</v>
      </c>
      <c r="AB83" s="17">
        <v>0.53431794917314424</v>
      </c>
      <c r="AC83" s="17">
        <v>0.4094028649661659</v>
      </c>
      <c r="AD83" s="17">
        <v>0.36823862027311299</v>
      </c>
      <c r="AE83" s="17">
        <v>0.13592362588103429</v>
      </c>
      <c r="AG83" s="17">
        <v>0.42150781290526612</v>
      </c>
      <c r="AH83" s="17">
        <v>0.40711795620922447</v>
      </c>
      <c r="AJ83" s="17">
        <v>0.44273705946989861</v>
      </c>
      <c r="AK83" s="17">
        <v>0.38538541422181072</v>
      </c>
      <c r="AL83" s="17">
        <v>0.38509979103513758</v>
      </c>
      <c r="AM83" s="17">
        <v>0.44312564863081882</v>
      </c>
      <c r="AN83" s="17">
        <v>0.35745819278945901</v>
      </c>
      <c r="AO83" s="17">
        <v>0.36522260111100868</v>
      </c>
      <c r="AP83" s="17">
        <v>0.40499858592426158</v>
      </c>
      <c r="AQ83" s="17">
        <v>0.44798556574077247</v>
      </c>
      <c r="AR83" s="17">
        <v>0.38310891286509452</v>
      </c>
      <c r="AS83" s="17">
        <v>0.39607477516901368</v>
      </c>
      <c r="AT83" s="17">
        <v>0.4078171964310342</v>
      </c>
      <c r="AU83" s="17">
        <v>0.35784182641963702</v>
      </c>
      <c r="AV83" s="17">
        <v>0.41418523526854639</v>
      </c>
      <c r="AX83" s="17">
        <v>0.41746096560772128</v>
      </c>
      <c r="AY83" s="17">
        <v>0.39607477516901368</v>
      </c>
      <c r="AZ83" s="17">
        <v>0.4078171964310342</v>
      </c>
      <c r="BA83" s="17">
        <v>0.35784182641963702</v>
      </c>
      <c r="BC83" s="17">
        <v>0.46746356973111552</v>
      </c>
      <c r="BD83" s="17">
        <v>0.47609687698624131</v>
      </c>
      <c r="BE83" s="17">
        <v>0.46509101125720248</v>
      </c>
      <c r="BF83" s="17">
        <v>0.43620510647250732</v>
      </c>
      <c r="BG83" s="17">
        <v>0.43866109107631429</v>
      </c>
      <c r="BH83" s="17">
        <v>0.45238759618709851</v>
      </c>
      <c r="BI83" s="17">
        <v>0.48768634448524539</v>
      </c>
      <c r="BJ83" s="17">
        <v>0.4407396325865699</v>
      </c>
      <c r="BK83" s="17">
        <v>0.46695729674952491</v>
      </c>
      <c r="BL83" s="17">
        <v>0.40967673788897668</v>
      </c>
      <c r="BM83" s="17">
        <v>0.42892122512805558</v>
      </c>
      <c r="BN83" s="17">
        <v>0.29953149699246528</v>
      </c>
      <c r="BP83" s="17">
        <v>0.4326780129679208</v>
      </c>
      <c r="BQ83" s="17">
        <v>0.47535029727189348</v>
      </c>
      <c r="BR83" s="17">
        <v>0.37618516479417752</v>
      </c>
      <c r="BS83" s="17">
        <v>0.43499914247165478</v>
      </c>
      <c r="BT83" s="17">
        <v>0.5184118012475919</v>
      </c>
      <c r="BU83" s="17">
        <v>0.2935993297467307</v>
      </c>
      <c r="BV83" s="17">
        <v>0.46541481262243811</v>
      </c>
      <c r="BW83" s="17">
        <v>0.3584758357078171</v>
      </c>
      <c r="BX83" s="17">
        <v>0.47470017262223912</v>
      </c>
      <c r="BY83" s="17">
        <v>0.4034360480460274</v>
      </c>
    </row>
    <row r="84" spans="2:77" ht="15.95">
      <c r="B84" s="16" t="s">
        <v>128</v>
      </c>
      <c r="C84" s="17">
        <v>0.30869310496686581</v>
      </c>
      <c r="D84" s="17">
        <v>0.31345977769542449</v>
      </c>
      <c r="E84" s="17">
        <v>0.28380827202202669</v>
      </c>
      <c r="F84" s="17">
        <v>0.36546635771397401</v>
      </c>
      <c r="H84" s="17">
        <v>0.49115802182572987</v>
      </c>
      <c r="I84" s="17">
        <v>0.42072560970349682</v>
      </c>
      <c r="J84" s="17">
        <v>0.40524616269624258</v>
      </c>
      <c r="K84" s="17">
        <v>0.30408244885395719</v>
      </c>
      <c r="L84" s="17">
        <v>0.26511652138976721</v>
      </c>
      <c r="M84" s="17">
        <v>0.29484319807779308</v>
      </c>
      <c r="N84" s="17">
        <v>0.24182801571648599</v>
      </c>
      <c r="O84" s="17">
        <v>0.31575500090230418</v>
      </c>
      <c r="P84" s="17">
        <v>0.28612532916009442</v>
      </c>
      <c r="Q84" s="17">
        <v>0.22155410727901989</v>
      </c>
      <c r="R84" s="17">
        <v>0.24219469786643941</v>
      </c>
      <c r="S84" s="17">
        <v>0.24486032868798091</v>
      </c>
      <c r="U84" s="17">
        <v>0.54487601029157318</v>
      </c>
      <c r="V84" s="17">
        <v>0.46660265989823441</v>
      </c>
      <c r="W84" s="17">
        <v>0.33428561885483621</v>
      </c>
      <c r="X84" s="17">
        <v>0.2704557269617337</v>
      </c>
      <c r="Y84" s="17">
        <v>0.29286065182410248</v>
      </c>
      <c r="Z84" s="17">
        <v>0.21904492093742209</v>
      </c>
      <c r="AA84" s="17">
        <v>0.23937271138022639</v>
      </c>
      <c r="AB84" s="17">
        <v>0.1782731353946175</v>
      </c>
      <c r="AC84" s="17">
        <v>0.24763956071284071</v>
      </c>
      <c r="AD84" s="17">
        <v>0.29815523939133798</v>
      </c>
      <c r="AE84" s="17">
        <v>0.39319120330598328</v>
      </c>
      <c r="AG84" s="17">
        <v>0.25436582811621261</v>
      </c>
      <c r="AH84" s="17">
        <v>0.351131887128869</v>
      </c>
      <c r="AJ84" s="17">
        <v>0.24078506909136321</v>
      </c>
      <c r="AK84" s="17">
        <v>0.25777143750434123</v>
      </c>
      <c r="AL84" s="17">
        <v>0.30323030633594089</v>
      </c>
      <c r="AM84" s="17">
        <v>0.28231926635065729</v>
      </c>
      <c r="AN84" s="17">
        <v>0.35444607789539317</v>
      </c>
      <c r="AO84" s="17">
        <v>0.27935343714945771</v>
      </c>
      <c r="AP84" s="17">
        <v>0.30272836211316312</v>
      </c>
      <c r="AQ84" s="17">
        <v>0.29264468547060302</v>
      </c>
      <c r="AR84" s="17">
        <v>0.26814315426948199</v>
      </c>
      <c r="AS84" s="17">
        <v>0.19163017319685871</v>
      </c>
      <c r="AT84" s="17">
        <v>0.27795291683879991</v>
      </c>
      <c r="AU84" s="17">
        <v>0.30202195029707501</v>
      </c>
      <c r="AV84" s="17">
        <v>0.16705671989353479</v>
      </c>
      <c r="AX84" s="17">
        <v>0.30292594543238072</v>
      </c>
      <c r="AY84" s="17">
        <v>0.19163017319685871</v>
      </c>
      <c r="AZ84" s="17">
        <v>0.27795291683879991</v>
      </c>
      <c r="BA84" s="17">
        <v>0.30202195029707501</v>
      </c>
      <c r="BC84" s="17">
        <v>0.211657130224289</v>
      </c>
      <c r="BD84" s="17">
        <v>0.15882490145353129</v>
      </c>
      <c r="BE84" s="17">
        <v>0.1656154553611478</v>
      </c>
      <c r="BF84" s="17">
        <v>0.20709910165258669</v>
      </c>
      <c r="BG84" s="17">
        <v>0.16113041720875779</v>
      </c>
      <c r="BH84" s="17">
        <v>0.19191875945482481</v>
      </c>
      <c r="BI84" s="17">
        <v>9.5839064976176863E-2</v>
      </c>
      <c r="BJ84" s="17">
        <v>0.29505820049147058</v>
      </c>
      <c r="BK84" s="17">
        <v>0.25910300426470417</v>
      </c>
      <c r="BL84" s="17">
        <v>0.20107394716828619</v>
      </c>
      <c r="BM84" s="17">
        <v>0.24008827922206191</v>
      </c>
      <c r="BN84" s="17">
        <v>0.42799270270402529</v>
      </c>
      <c r="BP84" s="17">
        <v>0.31836548579073642</v>
      </c>
      <c r="BQ84" s="17">
        <v>0.30084834447586267</v>
      </c>
      <c r="BR84" s="17">
        <v>0.33616360616959212</v>
      </c>
      <c r="BS84" s="17">
        <v>0.31446595614338052</v>
      </c>
      <c r="BT84" s="17">
        <v>0.16079676912652999</v>
      </c>
      <c r="BU84" s="17">
        <v>0.37888050451505789</v>
      </c>
      <c r="BV84" s="17">
        <v>0.20349233147977019</v>
      </c>
      <c r="BW84" s="17">
        <v>0.36966582256954422</v>
      </c>
      <c r="BX84" s="17">
        <v>0.17107095123272381</v>
      </c>
      <c r="BY84" s="17">
        <v>0.31452943751203227</v>
      </c>
    </row>
    <row r="85" spans="2:77" ht="15.95">
      <c r="B85" s="16" t="s">
        <v>129</v>
      </c>
      <c r="C85" s="17">
        <v>9.58329207188552E-2</v>
      </c>
      <c r="D85" s="17">
        <v>8.1028491135149885E-2</v>
      </c>
      <c r="E85" s="17">
        <v>0.13893407128412039</v>
      </c>
      <c r="F85" s="17">
        <v>0.11347007876166459</v>
      </c>
      <c r="H85" s="17">
        <v>5.3003737926930312E-2</v>
      </c>
      <c r="I85" s="17">
        <v>5.6225152581522372E-2</v>
      </c>
      <c r="J85" s="17">
        <v>0.10694298352222099</v>
      </c>
      <c r="K85" s="17">
        <v>0.1096384179472733</v>
      </c>
      <c r="L85" s="17">
        <v>0.10516799477679389</v>
      </c>
      <c r="M85" s="17">
        <v>8.6039425562388361E-2</v>
      </c>
      <c r="N85" s="17">
        <v>5.1061834187967642E-2</v>
      </c>
      <c r="O85" s="17">
        <v>8.7181850406215081E-2</v>
      </c>
      <c r="P85" s="17">
        <v>9.3229682918114412E-2</v>
      </c>
      <c r="Q85" s="17">
        <v>0.13870869912317579</v>
      </c>
      <c r="R85" s="17">
        <v>7.3816126643400579E-2</v>
      </c>
      <c r="S85" s="17">
        <v>0.13569940183202159</v>
      </c>
      <c r="U85" s="17">
        <v>6.9247258851557303E-2</v>
      </c>
      <c r="V85" s="17">
        <v>9.1493463631375546E-2</v>
      </c>
      <c r="W85" s="17">
        <v>7.4132118380881157E-2</v>
      </c>
      <c r="X85" s="17">
        <v>0.1256064582054616</v>
      </c>
      <c r="Y85" s="17">
        <v>9.272665506712563E-2</v>
      </c>
      <c r="Z85" s="17">
        <v>8.8003603046862319E-2</v>
      </c>
      <c r="AA85" s="17">
        <v>0.100339129713213</v>
      </c>
      <c r="AB85" s="17">
        <v>6.855309772392161E-2</v>
      </c>
      <c r="AC85" s="17">
        <v>0.1343418230780043</v>
      </c>
      <c r="AD85" s="17">
        <v>0.1181142737724441</v>
      </c>
      <c r="AE85" s="17">
        <v>0.38522429947649101</v>
      </c>
      <c r="AG85" s="17">
        <v>0.1122574459563434</v>
      </c>
      <c r="AH85" s="17">
        <v>8.3002591479562418E-2</v>
      </c>
      <c r="AJ85" s="17">
        <v>9.2881174397602503E-2</v>
      </c>
      <c r="AK85" s="17">
        <v>0.13274262683604821</v>
      </c>
      <c r="AL85" s="17">
        <v>9.1352155638256508E-2</v>
      </c>
      <c r="AM85" s="17">
        <v>7.1098218915712844E-2</v>
      </c>
      <c r="AN85" s="17">
        <v>0.13220880769607721</v>
      </c>
      <c r="AO85" s="17">
        <v>0.1084561358920236</v>
      </c>
      <c r="AP85" s="17">
        <v>0.10869134537839981</v>
      </c>
      <c r="AQ85" s="17">
        <v>8.3310582285873055E-2</v>
      </c>
      <c r="AR85" s="17">
        <v>0.11338281990934621</v>
      </c>
      <c r="AS85" s="17">
        <v>0.1114077462994443</v>
      </c>
      <c r="AT85" s="17">
        <v>8.4092724770101171E-2</v>
      </c>
      <c r="AU85" s="17">
        <v>9.7725898846266659E-2</v>
      </c>
      <c r="AV85" s="17">
        <v>0.1788563558443734</v>
      </c>
      <c r="AX85" s="17">
        <v>9.8330553923849678E-2</v>
      </c>
      <c r="AY85" s="17">
        <v>0.1114077462994443</v>
      </c>
      <c r="AZ85" s="17">
        <v>8.4092724770101171E-2</v>
      </c>
      <c r="BA85" s="17">
        <v>9.7725898846266659E-2</v>
      </c>
      <c r="BC85" s="17">
        <v>8.5308879693613102E-2</v>
      </c>
      <c r="BD85" s="17">
        <v>5.2716347856010343E-2</v>
      </c>
      <c r="BE85" s="17">
        <v>6.3055753917790475E-2</v>
      </c>
      <c r="BF85" s="17">
        <v>9.3240411992124253E-2</v>
      </c>
      <c r="BG85" s="17">
        <v>0.18419379266990679</v>
      </c>
      <c r="BH85" s="17">
        <v>6.1435450755932333E-2</v>
      </c>
      <c r="BI85" s="17">
        <v>4.1842392654430717E-2</v>
      </c>
      <c r="BJ85" s="17">
        <v>9.2358293044456558E-2</v>
      </c>
      <c r="BK85" s="17">
        <v>6.1552711417139042E-2</v>
      </c>
      <c r="BL85" s="17">
        <v>9.5874816482331593E-2</v>
      </c>
      <c r="BM85" s="17">
        <v>9.8647508020479474E-2</v>
      </c>
      <c r="BN85" s="17">
        <v>0.11861534701162819</v>
      </c>
      <c r="BP85" s="17">
        <v>9.0449269166907237E-2</v>
      </c>
      <c r="BQ85" s="17">
        <v>9.1477918134801092E-2</v>
      </c>
      <c r="BR85" s="17">
        <v>0.16537234885317731</v>
      </c>
      <c r="BS85" s="17">
        <v>0.1105127784454103</v>
      </c>
      <c r="BT85" s="17">
        <v>3.6149241786031468E-2</v>
      </c>
      <c r="BU85" s="17">
        <v>0.1530832293717905</v>
      </c>
      <c r="BV85" s="17">
        <v>5.091338203588875E-2</v>
      </c>
      <c r="BW85" s="17">
        <v>0.1087332332072752</v>
      </c>
      <c r="BX85" s="17">
        <v>0.10149887642909131</v>
      </c>
      <c r="BY85" s="17">
        <v>6.9597471592043006E-2</v>
      </c>
    </row>
    <row r="86" spans="2:77" ht="15.95">
      <c r="B86" s="16" t="s">
        <v>130</v>
      </c>
      <c r="C86" s="17">
        <v>2.2644879223780841E-2</v>
      </c>
      <c r="D86" s="17">
        <v>1.8237465872219069E-2</v>
      </c>
      <c r="E86" s="17">
        <v>2.694948817953919E-2</v>
      </c>
      <c r="F86" s="17">
        <v>8.0399051607921268E-2</v>
      </c>
      <c r="H86" s="17">
        <v>4.6940603562709668E-2</v>
      </c>
      <c r="I86" s="17">
        <v>1.0711417098843891E-2</v>
      </c>
      <c r="J86" s="17">
        <v>1.756179911464752E-2</v>
      </c>
      <c r="K86" s="17">
        <v>1.418546344492853E-2</v>
      </c>
      <c r="L86" s="17">
        <v>3.016843997606802E-2</v>
      </c>
      <c r="M86" s="17">
        <v>3.9260681847139321E-3</v>
      </c>
      <c r="N86" s="17">
        <v>3.5575848864821361E-2</v>
      </c>
      <c r="O86" s="17">
        <v>3.1711343843190312E-2</v>
      </c>
      <c r="P86" s="17">
        <v>0</v>
      </c>
      <c r="Q86" s="17">
        <v>4.1002404978114582E-2</v>
      </c>
      <c r="R86" s="17">
        <v>2.584449596132285E-2</v>
      </c>
      <c r="S86" s="17">
        <v>1.540427088305237E-2</v>
      </c>
      <c r="U86" s="17">
        <v>3.3787359329449693E-2</v>
      </c>
      <c r="V86" s="17">
        <v>2.428740839738338E-2</v>
      </c>
      <c r="W86" s="17">
        <v>2.546869949695689E-2</v>
      </c>
      <c r="X86" s="17">
        <v>3.3490153032742713E-2</v>
      </c>
      <c r="Y86" s="17">
        <v>2.124860164550102E-2</v>
      </c>
      <c r="Z86" s="17">
        <v>3.7533604393038809E-3</v>
      </c>
      <c r="AA86" s="17">
        <v>1.6779692404772631E-2</v>
      </c>
      <c r="AB86" s="17">
        <v>8.0538040627521918E-3</v>
      </c>
      <c r="AC86" s="17">
        <v>2.3864661267880938E-2</v>
      </c>
      <c r="AD86" s="17">
        <v>3.6844553804558998E-2</v>
      </c>
      <c r="AE86" s="17">
        <v>0</v>
      </c>
      <c r="AG86" s="17">
        <v>2.125536617465713E-2</v>
      </c>
      <c r="AH86" s="17">
        <v>2.3730323682282409E-2</v>
      </c>
      <c r="AJ86" s="17">
        <v>6.263981253856579E-3</v>
      </c>
      <c r="AK86" s="17">
        <v>2.497892248783486E-2</v>
      </c>
      <c r="AL86" s="17">
        <v>1.4353616798123119E-2</v>
      </c>
      <c r="AM86" s="17">
        <v>1.4490333175864701E-2</v>
      </c>
      <c r="AN86" s="17">
        <v>1.8620901959160961E-2</v>
      </c>
      <c r="AO86" s="17">
        <v>4.2416804180214283E-2</v>
      </c>
      <c r="AP86" s="17">
        <v>3.2529063778743469E-2</v>
      </c>
      <c r="AQ86" s="17">
        <v>2.570864984511434E-2</v>
      </c>
      <c r="AR86" s="17">
        <v>3.4045501609981127E-2</v>
      </c>
      <c r="AS86" s="17">
        <v>1.056550951232447E-2</v>
      </c>
      <c r="AT86" s="17">
        <v>2.493730348717756E-2</v>
      </c>
      <c r="AU86" s="17">
        <v>1.289404730108135E-2</v>
      </c>
      <c r="AV86" s="17">
        <v>0</v>
      </c>
      <c r="AX86" s="17">
        <v>2.253268866810991E-2</v>
      </c>
      <c r="AY86" s="17">
        <v>1.056550951232447E-2</v>
      </c>
      <c r="AZ86" s="17">
        <v>2.493730348717756E-2</v>
      </c>
      <c r="BA86" s="17">
        <v>1.289404730108135E-2</v>
      </c>
      <c r="BC86" s="17">
        <v>6.4813228385843724E-3</v>
      </c>
      <c r="BD86" s="17">
        <v>9.0089359255752493E-3</v>
      </c>
      <c r="BE86" s="17">
        <v>6.0615765327624131E-3</v>
      </c>
      <c r="BF86" s="17">
        <v>2.9939159587212369E-2</v>
      </c>
      <c r="BG86" s="17">
        <v>0</v>
      </c>
      <c r="BH86" s="17">
        <v>5.4175530895297737E-3</v>
      </c>
      <c r="BI86" s="17">
        <v>2.0710195344775788E-2</v>
      </c>
      <c r="BJ86" s="17">
        <v>2.5449438690540602E-2</v>
      </c>
      <c r="BK86" s="17">
        <v>1.538008418394988E-2</v>
      </c>
      <c r="BL86" s="17">
        <v>3.8738318006897622E-2</v>
      </c>
      <c r="BM86" s="17">
        <v>1.009274231111815E-2</v>
      </c>
      <c r="BN86" s="17">
        <v>4.0905951856651357E-2</v>
      </c>
      <c r="BP86" s="17">
        <v>3.773661497871697E-2</v>
      </c>
      <c r="BQ86" s="17">
        <v>1.738744722798985E-2</v>
      </c>
      <c r="BR86" s="17">
        <v>2.6022712689561078E-2</v>
      </c>
      <c r="BS86" s="17">
        <v>1.178029894402321E-2</v>
      </c>
      <c r="BT86" s="17">
        <v>6.9900060449486941E-3</v>
      </c>
      <c r="BU86" s="17">
        <v>2.4394348062020801E-2</v>
      </c>
      <c r="BV86" s="17">
        <v>9.7307310626454681E-3</v>
      </c>
      <c r="BW86" s="17">
        <v>9.8585224315156858E-3</v>
      </c>
      <c r="BX86" s="17">
        <v>0</v>
      </c>
      <c r="BY86" s="17">
        <v>3.2766574742687467E-2</v>
      </c>
    </row>
    <row r="87" spans="2:77" ht="15.95">
      <c r="B87" s="16" t="s">
        <v>131</v>
      </c>
      <c r="C87" s="17">
        <v>1.100003329668795E-2</v>
      </c>
      <c r="D87" s="17">
        <v>9.6030355244426241E-3</v>
      </c>
      <c r="E87" s="17">
        <v>1.420100174187367E-2</v>
      </c>
      <c r="F87" s="17">
        <v>0</v>
      </c>
      <c r="H87" s="17">
        <v>5.330624141800322E-2</v>
      </c>
      <c r="I87" s="17">
        <v>1.7556132833047029E-2</v>
      </c>
      <c r="J87" s="17">
        <v>1.367994437532033E-2</v>
      </c>
      <c r="K87" s="17">
        <v>9.4692778215659974E-3</v>
      </c>
      <c r="L87" s="17">
        <v>0</v>
      </c>
      <c r="M87" s="17">
        <v>0</v>
      </c>
      <c r="N87" s="17">
        <v>0</v>
      </c>
      <c r="O87" s="17">
        <v>0</v>
      </c>
      <c r="P87" s="17">
        <v>0</v>
      </c>
      <c r="Q87" s="17">
        <v>0</v>
      </c>
      <c r="R87" s="17">
        <v>0</v>
      </c>
      <c r="S87" s="17">
        <v>1.6023329206920289E-2</v>
      </c>
      <c r="U87" s="17">
        <v>3.9834095852252067E-2</v>
      </c>
      <c r="V87" s="17">
        <v>0</v>
      </c>
      <c r="W87" s="17">
        <v>1.4755490834948979E-2</v>
      </c>
      <c r="X87" s="17">
        <v>4.4226274567201913E-3</v>
      </c>
      <c r="Y87" s="17">
        <v>0</v>
      </c>
      <c r="Z87" s="17">
        <v>0</v>
      </c>
      <c r="AA87" s="17">
        <v>0</v>
      </c>
      <c r="AB87" s="17">
        <v>0</v>
      </c>
      <c r="AC87" s="17">
        <v>1.359971482082176E-2</v>
      </c>
      <c r="AD87" s="17">
        <v>2.7629363915900731E-2</v>
      </c>
      <c r="AE87" s="17">
        <v>8.5660871336491431E-2</v>
      </c>
      <c r="AG87" s="17">
        <v>5.6444220436891856E-3</v>
      </c>
      <c r="AH87" s="17">
        <v>1.518367055012881E-2</v>
      </c>
      <c r="AJ87" s="17">
        <v>9.8491052708617292E-3</v>
      </c>
      <c r="AK87" s="17">
        <v>6.6762263716283084E-3</v>
      </c>
      <c r="AL87" s="17">
        <v>1.4355578682824929E-2</v>
      </c>
      <c r="AM87" s="17">
        <v>4.5513077647704858E-3</v>
      </c>
      <c r="AN87" s="17">
        <v>1.559275454322028E-2</v>
      </c>
      <c r="AO87" s="17">
        <v>1.559235022733442E-2</v>
      </c>
      <c r="AP87" s="17">
        <v>4.9564630951400802E-3</v>
      </c>
      <c r="AQ87" s="17">
        <v>6.3549491095488062E-3</v>
      </c>
      <c r="AR87" s="17">
        <v>2.6596542940055479E-2</v>
      </c>
      <c r="AS87" s="17">
        <v>1.5330447664385009E-2</v>
      </c>
      <c r="AT87" s="17">
        <v>1.097910776498541E-2</v>
      </c>
      <c r="AU87" s="17">
        <v>1.6934867040775219E-2</v>
      </c>
      <c r="AV87" s="17">
        <v>0</v>
      </c>
      <c r="AX87" s="17">
        <v>1.074212664159983E-2</v>
      </c>
      <c r="AY87" s="17">
        <v>1.5330447664385009E-2</v>
      </c>
      <c r="AZ87" s="17">
        <v>1.097910776498541E-2</v>
      </c>
      <c r="BA87" s="17">
        <v>1.6934867040775219E-2</v>
      </c>
      <c r="BC87" s="17">
        <v>6.4813228385843724E-3</v>
      </c>
      <c r="BD87" s="17">
        <v>3.6592507300078847E-2</v>
      </c>
      <c r="BE87" s="17">
        <v>0</v>
      </c>
      <c r="BF87" s="17">
        <v>0</v>
      </c>
      <c r="BG87" s="17">
        <v>0</v>
      </c>
      <c r="BH87" s="17">
        <v>4.4976576197723788E-3</v>
      </c>
      <c r="BI87" s="17">
        <v>3.1258746244515911E-2</v>
      </c>
      <c r="BJ87" s="17">
        <v>7.3550754493245454E-3</v>
      </c>
      <c r="BK87" s="17">
        <v>1.9693479672555619E-2</v>
      </c>
      <c r="BL87" s="17">
        <v>1.6315569700582521E-2</v>
      </c>
      <c r="BM87" s="17">
        <v>1.525833911804308E-2</v>
      </c>
      <c r="BN87" s="17">
        <v>2.7179340919938798E-2</v>
      </c>
      <c r="BP87" s="17">
        <v>8.7181893521523172E-3</v>
      </c>
      <c r="BQ87" s="17">
        <v>0</v>
      </c>
      <c r="BR87" s="17">
        <v>1.322632392716548E-2</v>
      </c>
      <c r="BS87" s="17">
        <v>1.300151601085872E-2</v>
      </c>
      <c r="BT87" s="17">
        <v>0</v>
      </c>
      <c r="BU87" s="17">
        <v>1.217736534126126E-2</v>
      </c>
      <c r="BV87" s="17">
        <v>1.2427228157458319E-2</v>
      </c>
      <c r="BW87" s="17">
        <v>1.9717044863031372E-2</v>
      </c>
      <c r="BX87" s="17">
        <v>1.686955651736111E-2</v>
      </c>
      <c r="BY87" s="17">
        <v>9.6488882310879227E-3</v>
      </c>
    </row>
    <row r="89" spans="2:77" ht="63.95">
      <c r="B89" s="14" t="s">
        <v>132</v>
      </c>
    </row>
    <row r="90" spans="2:77" ht="15.95">
      <c r="B90" s="15" t="s">
        <v>16</v>
      </c>
    </row>
    <row r="91" spans="2:77" ht="15.95">
      <c r="B91" s="16" t="s">
        <v>133</v>
      </c>
      <c r="C91" s="17">
        <v>0.1357621207017764</v>
      </c>
      <c r="D91" s="17">
        <v>0.14484144945586561</v>
      </c>
      <c r="E91" s="17">
        <v>0.1183526275019478</v>
      </c>
      <c r="F91" s="17">
        <v>6.668333349944662E-2</v>
      </c>
      <c r="H91" s="17">
        <v>8.7914546483934736E-2</v>
      </c>
      <c r="I91" s="17">
        <v>0.1111001949975714</v>
      </c>
      <c r="J91" s="17">
        <v>0.13771988671805999</v>
      </c>
      <c r="K91" s="17">
        <v>0.1164390876707431</v>
      </c>
      <c r="L91" s="17">
        <v>0.14021124187159059</v>
      </c>
      <c r="M91" s="17">
        <v>9.4770065008855819E-2</v>
      </c>
      <c r="N91" s="17">
        <v>0.13843436553132279</v>
      </c>
      <c r="O91" s="17">
        <v>0.1127990406663911</v>
      </c>
      <c r="P91" s="17">
        <v>0.17611700329169169</v>
      </c>
      <c r="Q91" s="17">
        <v>0.158283823867234</v>
      </c>
      <c r="R91" s="17">
        <v>0.17780998198967651</v>
      </c>
      <c r="S91" s="17">
        <v>0.15995969987145289</v>
      </c>
      <c r="U91" s="17">
        <v>8.3906718515154938E-2</v>
      </c>
      <c r="V91" s="17">
        <v>4.0884396884339431E-2</v>
      </c>
      <c r="W91" s="17">
        <v>0.102155473214548</v>
      </c>
      <c r="X91" s="17">
        <v>0.11993592193914029</v>
      </c>
      <c r="Y91" s="17">
        <v>0.1293869949569933</v>
      </c>
      <c r="Z91" s="17">
        <v>0.1828214328193252</v>
      </c>
      <c r="AA91" s="17">
        <v>0.1852955812823367</v>
      </c>
      <c r="AB91" s="17">
        <v>0.18289898676240701</v>
      </c>
      <c r="AC91" s="17">
        <v>0.1565802526090446</v>
      </c>
      <c r="AD91" s="17">
        <v>0.15221360373407261</v>
      </c>
      <c r="AE91" s="17">
        <v>0</v>
      </c>
      <c r="AG91" s="17">
        <v>0.1608308157102947</v>
      </c>
      <c r="AH91" s="17">
        <v>0.1161792343834202</v>
      </c>
      <c r="AJ91" s="17">
        <v>0.1925889140687391</v>
      </c>
      <c r="AK91" s="17">
        <v>0.1458912869167201</v>
      </c>
      <c r="AL91" s="17">
        <v>0.13874558144429941</v>
      </c>
      <c r="AM91" s="17">
        <v>0.16297782669059471</v>
      </c>
      <c r="AN91" s="17">
        <v>8.3144381092714423E-2</v>
      </c>
      <c r="AO91" s="17">
        <v>0.12991072845817109</v>
      </c>
      <c r="AP91" s="17">
        <v>0.13704596009567269</v>
      </c>
      <c r="AQ91" s="17">
        <v>0.1214100118339697</v>
      </c>
      <c r="AR91" s="17">
        <v>0.18168581747620241</v>
      </c>
      <c r="AS91" s="17">
        <v>0.22245425624540011</v>
      </c>
      <c r="AT91" s="17">
        <v>0.17268082125914391</v>
      </c>
      <c r="AU91" s="17">
        <v>0.17660549609604939</v>
      </c>
      <c r="AV91" s="17">
        <v>0.21207788840393429</v>
      </c>
      <c r="AX91" s="17">
        <v>0.1337889087019252</v>
      </c>
      <c r="AY91" s="17">
        <v>0.22245425624540011</v>
      </c>
      <c r="AZ91" s="17">
        <v>0.17268082125914391</v>
      </c>
      <c r="BA91" s="17">
        <v>0.17660549609604939</v>
      </c>
      <c r="BC91" s="17">
        <v>0.19709844666830481</v>
      </c>
      <c r="BD91" s="17">
        <v>0.18856119454416531</v>
      </c>
      <c r="BE91" s="17">
        <v>0.1835997454152356</v>
      </c>
      <c r="BF91" s="17">
        <v>0.2112080017396025</v>
      </c>
      <c r="BG91" s="17">
        <v>0.11666462540684271</v>
      </c>
      <c r="BH91" s="17">
        <v>0.23030196775302131</v>
      </c>
      <c r="BI91" s="17">
        <v>0.29707697712840891</v>
      </c>
      <c r="BJ91" s="17">
        <v>0.1083426585130542</v>
      </c>
      <c r="BK91" s="17">
        <v>0.1319191938007645</v>
      </c>
      <c r="BL91" s="17">
        <v>0.19292177950347419</v>
      </c>
      <c r="BM91" s="17">
        <v>0.17706851321376679</v>
      </c>
      <c r="BN91" s="17">
        <v>8.9055865540556584E-2</v>
      </c>
      <c r="BP91" s="17">
        <v>9.0007974155965509E-2</v>
      </c>
      <c r="BQ91" s="17">
        <v>0.16055283048262509</v>
      </c>
      <c r="BR91" s="17">
        <v>5.8129600266341133E-2</v>
      </c>
      <c r="BS91" s="17">
        <v>0.13442515152894091</v>
      </c>
      <c r="BT91" s="17">
        <v>0.23689202898370129</v>
      </c>
      <c r="BU91" s="17">
        <v>0.1256878576218777</v>
      </c>
      <c r="BV91" s="17">
        <v>0.19480180194629099</v>
      </c>
      <c r="BW91" s="17">
        <v>0.1520515125591457</v>
      </c>
      <c r="BX91" s="17">
        <v>0.2158370061953222</v>
      </c>
      <c r="BY91" s="17">
        <v>0.1439892746295183</v>
      </c>
    </row>
    <row r="92" spans="2:77" ht="15.95">
      <c r="B92" s="16" t="s">
        <v>134</v>
      </c>
      <c r="C92" s="17">
        <v>0.37267789375183502</v>
      </c>
      <c r="D92" s="17">
        <v>0.38277990824569269</v>
      </c>
      <c r="E92" s="17">
        <v>0.35464012618667801</v>
      </c>
      <c r="F92" s="17">
        <v>0.27466785215767231</v>
      </c>
      <c r="H92" s="17">
        <v>0.2480733360580121</v>
      </c>
      <c r="I92" s="17">
        <v>0.27947463248828719</v>
      </c>
      <c r="J92" s="17">
        <v>0.28043181534849398</v>
      </c>
      <c r="K92" s="17">
        <v>0.4187561945959859</v>
      </c>
      <c r="L92" s="17">
        <v>0.37290241874982349</v>
      </c>
      <c r="M92" s="17">
        <v>0.37280826693967001</v>
      </c>
      <c r="N92" s="17">
        <v>0.39807550219937921</v>
      </c>
      <c r="O92" s="17">
        <v>0.3949849977292374</v>
      </c>
      <c r="P92" s="17">
        <v>0.44202579343786341</v>
      </c>
      <c r="Q92" s="17">
        <v>0.42633328681691579</v>
      </c>
      <c r="R92" s="17">
        <v>0.45286530333172142</v>
      </c>
      <c r="S92" s="17">
        <v>0.3938260519582244</v>
      </c>
      <c r="U92" s="17">
        <v>0.22580393956208289</v>
      </c>
      <c r="V92" s="17">
        <v>0.3200030948541131</v>
      </c>
      <c r="W92" s="17">
        <v>0.3408821100678332</v>
      </c>
      <c r="X92" s="17">
        <v>0.33930691967814619</v>
      </c>
      <c r="Y92" s="17">
        <v>0.40108012401800708</v>
      </c>
      <c r="Z92" s="17">
        <v>0.42719877362335962</v>
      </c>
      <c r="AA92" s="17">
        <v>0.42543324183909642</v>
      </c>
      <c r="AB92" s="17">
        <v>0.52030259509260945</v>
      </c>
      <c r="AC92" s="17">
        <v>0.41468323568316018</v>
      </c>
      <c r="AD92" s="17">
        <v>0.29881400558180787</v>
      </c>
      <c r="AE92" s="17">
        <v>0.13592362588103429</v>
      </c>
      <c r="AG92" s="17">
        <v>0.41929634556642709</v>
      </c>
      <c r="AH92" s="17">
        <v>0.33626100639839601</v>
      </c>
      <c r="AJ92" s="17">
        <v>0.425876322527935</v>
      </c>
      <c r="AK92" s="17">
        <v>0.41464444366152359</v>
      </c>
      <c r="AL92" s="17">
        <v>0.37053048220484869</v>
      </c>
      <c r="AM92" s="17">
        <v>0.39638174899038048</v>
      </c>
      <c r="AN92" s="17">
        <v>0.34873552584723522</v>
      </c>
      <c r="AO92" s="17">
        <v>0.39975503283578279</v>
      </c>
      <c r="AP92" s="17">
        <v>0.34315248741649729</v>
      </c>
      <c r="AQ92" s="17">
        <v>0.37400346477379742</v>
      </c>
      <c r="AR92" s="17">
        <v>0.346550946152265</v>
      </c>
      <c r="AS92" s="17">
        <v>0.37394868212250693</v>
      </c>
      <c r="AT92" s="17">
        <v>0.38954504371213028</v>
      </c>
      <c r="AU92" s="17">
        <v>0.35147243531669931</v>
      </c>
      <c r="AV92" s="17">
        <v>0.30473553147589322</v>
      </c>
      <c r="AX92" s="17">
        <v>0.37358108514240301</v>
      </c>
      <c r="AY92" s="17">
        <v>0.37394868212250693</v>
      </c>
      <c r="AZ92" s="17">
        <v>0.38954504371213028</v>
      </c>
      <c r="BA92" s="17">
        <v>0.35147243531669931</v>
      </c>
      <c r="BC92" s="17">
        <v>0.41094020024524558</v>
      </c>
      <c r="BD92" s="17">
        <v>0.45248820854660471</v>
      </c>
      <c r="BE92" s="17">
        <v>0.4835590160051299</v>
      </c>
      <c r="BF92" s="17">
        <v>0.4222074980092394</v>
      </c>
      <c r="BG92" s="17">
        <v>0.38091144110304032</v>
      </c>
      <c r="BH92" s="17">
        <v>0.49364782796218498</v>
      </c>
      <c r="BI92" s="17">
        <v>0.4650714320785504</v>
      </c>
      <c r="BJ92" s="17">
        <v>0.35928578654371629</v>
      </c>
      <c r="BK92" s="17">
        <v>0.43685160129014972</v>
      </c>
      <c r="BL92" s="17">
        <v>0.42672771474754528</v>
      </c>
      <c r="BM92" s="17">
        <v>0.42000264427851541</v>
      </c>
      <c r="BN92" s="17">
        <v>0.24870009589336409</v>
      </c>
      <c r="BP92" s="17">
        <v>0.36205454345884258</v>
      </c>
      <c r="BQ92" s="17">
        <v>0.37194700328433772</v>
      </c>
      <c r="BR92" s="17">
        <v>0.36064394295391028</v>
      </c>
      <c r="BS92" s="17">
        <v>0.31806565505726242</v>
      </c>
      <c r="BT92" s="17">
        <v>0.54030647508619623</v>
      </c>
      <c r="BU92" s="17">
        <v>0.24746151103449041</v>
      </c>
      <c r="BV92" s="17">
        <v>0.5150431269203789</v>
      </c>
      <c r="BW92" s="17">
        <v>0.33992520127601489</v>
      </c>
      <c r="BX92" s="17">
        <v>0.51159316614286288</v>
      </c>
      <c r="BY92" s="17">
        <v>0.39175292391667021</v>
      </c>
    </row>
    <row r="93" spans="2:77" ht="15.95">
      <c r="B93" s="16" t="s">
        <v>128</v>
      </c>
      <c r="C93" s="17">
        <v>0.38629041957485571</v>
      </c>
      <c r="D93" s="17">
        <v>0.37660330539020309</v>
      </c>
      <c r="E93" s="17">
        <v>0.39580045540984959</v>
      </c>
      <c r="F93" s="17">
        <v>0.50872813503586778</v>
      </c>
      <c r="H93" s="17">
        <v>0.52998069552069982</v>
      </c>
      <c r="I93" s="17">
        <v>0.51164751165532985</v>
      </c>
      <c r="J93" s="17">
        <v>0.50274237098613139</v>
      </c>
      <c r="K93" s="17">
        <v>0.35392746539160058</v>
      </c>
      <c r="L93" s="17">
        <v>0.37690282853099599</v>
      </c>
      <c r="M93" s="17">
        <v>0.41969477685302919</v>
      </c>
      <c r="N93" s="17">
        <v>0.40824605322960128</v>
      </c>
      <c r="O93" s="17">
        <v>0.39191063283370819</v>
      </c>
      <c r="P93" s="17">
        <v>0.29615327988817608</v>
      </c>
      <c r="Q93" s="17">
        <v>0.29956270653855638</v>
      </c>
      <c r="R93" s="17">
        <v>0.272437231975594</v>
      </c>
      <c r="S93" s="17">
        <v>0.3283979010401053</v>
      </c>
      <c r="U93" s="17">
        <v>0.58494381407007512</v>
      </c>
      <c r="V93" s="17">
        <v>0.53302345997077172</v>
      </c>
      <c r="W93" s="17">
        <v>0.46025062056537003</v>
      </c>
      <c r="X93" s="17">
        <v>0.38287496301443741</v>
      </c>
      <c r="Y93" s="17">
        <v>0.37472468865686831</v>
      </c>
      <c r="Z93" s="17">
        <v>0.33614878249666902</v>
      </c>
      <c r="AA93" s="17">
        <v>0.28654491922325309</v>
      </c>
      <c r="AB93" s="17">
        <v>0.23477302250836929</v>
      </c>
      <c r="AC93" s="17">
        <v>0.28445174560599817</v>
      </c>
      <c r="AD93" s="17">
        <v>0.42506580806486299</v>
      </c>
      <c r="AE93" s="17">
        <v>0.43104313165737451</v>
      </c>
      <c r="AG93" s="17">
        <v>0.31362831738303137</v>
      </c>
      <c r="AH93" s="17">
        <v>0.44305179811457479</v>
      </c>
      <c r="AJ93" s="17">
        <v>0.29582876373258088</v>
      </c>
      <c r="AK93" s="17">
        <v>0.33241457626629939</v>
      </c>
      <c r="AL93" s="17">
        <v>0.35104143965014672</v>
      </c>
      <c r="AM93" s="17">
        <v>0.36738497130759729</v>
      </c>
      <c r="AN93" s="17">
        <v>0.45116108070311928</v>
      </c>
      <c r="AO93" s="17">
        <v>0.35605714559661389</v>
      </c>
      <c r="AP93" s="17">
        <v>0.37941157824634658</v>
      </c>
      <c r="AQ93" s="17">
        <v>0.38540719762314768</v>
      </c>
      <c r="AR93" s="17">
        <v>0.36164846725834637</v>
      </c>
      <c r="AS93" s="17">
        <v>0.3195781878160544</v>
      </c>
      <c r="AT93" s="17">
        <v>0.32737868400212111</v>
      </c>
      <c r="AU93" s="17">
        <v>0.35022422849200258</v>
      </c>
      <c r="AV93" s="17">
        <v>0.40611125464298098</v>
      </c>
      <c r="AX93" s="17">
        <v>0.38606599985029971</v>
      </c>
      <c r="AY93" s="17">
        <v>0.3195781878160544</v>
      </c>
      <c r="AZ93" s="17">
        <v>0.32737868400212111</v>
      </c>
      <c r="BA93" s="17">
        <v>0.35022422849200258</v>
      </c>
      <c r="BC93" s="17">
        <v>0.28235711038142142</v>
      </c>
      <c r="BD93" s="17">
        <v>0.27368585036160731</v>
      </c>
      <c r="BE93" s="17">
        <v>0.27811947306523432</v>
      </c>
      <c r="BF93" s="17">
        <v>0.26549960611321177</v>
      </c>
      <c r="BG93" s="17">
        <v>0.38203781593753</v>
      </c>
      <c r="BH93" s="17">
        <v>0.2084269441868874</v>
      </c>
      <c r="BI93" s="17">
        <v>0.16909213768236381</v>
      </c>
      <c r="BJ93" s="17">
        <v>0.43594029913331872</v>
      </c>
      <c r="BK93" s="17">
        <v>0.31812227732545018</v>
      </c>
      <c r="BL93" s="17">
        <v>0.26017926958899018</v>
      </c>
      <c r="BM93" s="17">
        <v>0.30736648874242117</v>
      </c>
      <c r="BN93" s="17">
        <v>0.52837146134715807</v>
      </c>
      <c r="BP93" s="17">
        <v>0.43111595558818822</v>
      </c>
      <c r="BQ93" s="17">
        <v>0.41550952558131687</v>
      </c>
      <c r="BR93" s="17">
        <v>0.45915194287554101</v>
      </c>
      <c r="BS93" s="17">
        <v>0.41945376067523582</v>
      </c>
      <c r="BT93" s="17">
        <v>0.17692115685264881</v>
      </c>
      <c r="BU93" s="17">
        <v>0.49285999521025969</v>
      </c>
      <c r="BV93" s="17">
        <v>0.26143994748349159</v>
      </c>
      <c r="BW93" s="17">
        <v>0.3696901541162807</v>
      </c>
      <c r="BX93" s="17">
        <v>0.17430810229100141</v>
      </c>
      <c r="BY93" s="17">
        <v>0.36925179990205748</v>
      </c>
    </row>
    <row r="94" spans="2:77" ht="15.95">
      <c r="B94" s="16" t="s">
        <v>129</v>
      </c>
      <c r="C94" s="17">
        <v>6.4122568019572349E-2</v>
      </c>
      <c r="D94" s="17">
        <v>5.8914138175866687E-2</v>
      </c>
      <c r="E94" s="17">
        <v>7.2881610822502135E-2</v>
      </c>
      <c r="F94" s="17">
        <v>0.1214280937036214</v>
      </c>
      <c r="H94" s="17">
        <v>4.1923513313076463E-2</v>
      </c>
      <c r="I94" s="17">
        <v>5.4583546258150491E-2</v>
      </c>
      <c r="J94" s="17">
        <v>4.9590589548454772E-2</v>
      </c>
      <c r="K94" s="17">
        <v>9.672259588680239E-2</v>
      </c>
      <c r="L94" s="17">
        <v>6.23513461267928E-2</v>
      </c>
      <c r="M94" s="17">
        <v>9.8721803620440474E-2</v>
      </c>
      <c r="N94" s="17">
        <v>1.093039391656987E-2</v>
      </c>
      <c r="O94" s="17">
        <v>6.069784599618238E-2</v>
      </c>
      <c r="P94" s="17">
        <v>6.9886875453058647E-2</v>
      </c>
      <c r="Q94" s="17">
        <v>8.4639019008178981E-2</v>
      </c>
      <c r="R94" s="17">
        <v>6.4247217744980697E-2</v>
      </c>
      <c r="S94" s="17">
        <v>5.997917763342904E-2</v>
      </c>
      <c r="U94" s="17">
        <v>3.1724072670985398E-2</v>
      </c>
      <c r="V94" s="17">
        <v>7.50819543765648E-2</v>
      </c>
      <c r="W94" s="17">
        <v>7.2852485288081387E-2</v>
      </c>
      <c r="X94" s="17">
        <v>0.102665155182043</v>
      </c>
      <c r="Y94" s="17">
        <v>7.1733889267188378E-2</v>
      </c>
      <c r="Z94" s="17">
        <v>5.2264994142857762E-2</v>
      </c>
      <c r="AA94" s="17">
        <v>6.4768710807028854E-2</v>
      </c>
      <c r="AB94" s="17">
        <v>3.077158954715958E-2</v>
      </c>
      <c r="AC94" s="17">
        <v>0.1037444534950353</v>
      </c>
      <c r="AD94" s="17">
        <v>4.1440269946207559E-2</v>
      </c>
      <c r="AE94" s="17">
        <v>0.34737237112509978</v>
      </c>
      <c r="AG94" s="17">
        <v>6.7085802254098756E-2</v>
      </c>
      <c r="AH94" s="17">
        <v>6.1807781424989973E-2</v>
      </c>
      <c r="AJ94" s="17">
        <v>5.6167394674094678E-2</v>
      </c>
      <c r="AK94" s="17">
        <v>6.9778738971983334E-2</v>
      </c>
      <c r="AL94" s="17">
        <v>9.7050130193623643E-2</v>
      </c>
      <c r="AM94" s="17">
        <v>4.6329341588317363E-2</v>
      </c>
      <c r="AN94" s="17">
        <v>6.8900254484871457E-2</v>
      </c>
      <c r="AO94" s="17">
        <v>6.5245398415691644E-2</v>
      </c>
      <c r="AP94" s="17">
        <v>8.3413108633997257E-2</v>
      </c>
      <c r="AQ94" s="17">
        <v>9.3762174457565517E-2</v>
      </c>
      <c r="AR94" s="17">
        <v>5.7327658374289402E-2</v>
      </c>
      <c r="AS94" s="17">
        <v>3.8033911830089501E-2</v>
      </c>
      <c r="AT94" s="17">
        <v>6.3202008612223678E-2</v>
      </c>
      <c r="AU94" s="17">
        <v>6.9047714869912402E-2</v>
      </c>
      <c r="AV94" s="17">
        <v>7.2386953046230162E-2</v>
      </c>
      <c r="AX94" s="17">
        <v>6.5255444633250448E-2</v>
      </c>
      <c r="AY94" s="17">
        <v>3.8033911830089501E-2</v>
      </c>
      <c r="AZ94" s="17">
        <v>6.3202008612223678E-2</v>
      </c>
      <c r="BA94" s="17">
        <v>6.9047714869912402E-2</v>
      </c>
      <c r="BC94" s="17">
        <v>8.3659214123948292E-2</v>
      </c>
      <c r="BD94" s="17">
        <v>6.3867983041062337E-2</v>
      </c>
      <c r="BE94" s="17">
        <v>4.7007166128688153E-2</v>
      </c>
      <c r="BF94" s="17">
        <v>7.0984219063804907E-2</v>
      </c>
      <c r="BG94" s="17">
        <v>9.2073364829888663E-2</v>
      </c>
      <c r="BH94" s="17">
        <v>5.6979701903615877E-2</v>
      </c>
      <c r="BI94" s="17">
        <v>4.1632748236188337E-2</v>
      </c>
      <c r="BJ94" s="17">
        <v>5.3455087547003358E-2</v>
      </c>
      <c r="BK94" s="17">
        <v>9.7726843399685737E-2</v>
      </c>
      <c r="BL94" s="17">
        <v>7.0372670095215598E-2</v>
      </c>
      <c r="BM94" s="17">
        <v>6.2060483432922593E-2</v>
      </c>
      <c r="BN94" s="17">
        <v>5.5417100171781093E-2</v>
      </c>
      <c r="BP94" s="17">
        <v>6.3919515736922977E-2</v>
      </c>
      <c r="BQ94" s="17">
        <v>3.1341359254893127E-2</v>
      </c>
      <c r="BR94" s="17">
        <v>5.8918444951603123E-2</v>
      </c>
      <c r="BS94" s="17">
        <v>8.8428014375266886E-2</v>
      </c>
      <c r="BT94" s="17">
        <v>3.1911679031950968E-2</v>
      </c>
      <c r="BU94" s="17">
        <v>6.0886826706306317E-2</v>
      </c>
      <c r="BV94" s="17">
        <v>2.8715123649838761E-2</v>
      </c>
      <c r="BW94" s="17">
        <v>0.1087575647540117</v>
      </c>
      <c r="BX94" s="17">
        <v>6.8552915516312929E-2</v>
      </c>
      <c r="BY94" s="17">
        <v>5.2601198885276673E-2</v>
      </c>
    </row>
    <row r="95" spans="2:77" ht="15.95">
      <c r="B95" s="16" t="s">
        <v>130</v>
      </c>
      <c r="C95" s="17">
        <v>2.600756108374697E-2</v>
      </c>
      <c r="D95" s="17">
        <v>2.5677047274488881E-2</v>
      </c>
      <c r="E95" s="17">
        <v>2.805070819642979E-2</v>
      </c>
      <c r="F95" s="17">
        <v>2.4012324494042819E-2</v>
      </c>
      <c r="H95" s="17">
        <v>4.8290614174053149E-2</v>
      </c>
      <c r="I95" s="17">
        <v>2.1299506047463241E-2</v>
      </c>
      <c r="J95" s="17">
        <v>1.040950411654955E-2</v>
      </c>
      <c r="K95" s="17">
        <v>4.6853786333020033E-3</v>
      </c>
      <c r="L95" s="17">
        <v>4.3417608238300168E-2</v>
      </c>
      <c r="M95" s="17">
        <v>1.2467998488023799E-2</v>
      </c>
      <c r="N95" s="17">
        <v>4.4313685123126723E-2</v>
      </c>
      <c r="O95" s="17">
        <v>3.9607482774480937E-2</v>
      </c>
      <c r="P95" s="17">
        <v>5.2723493097367033E-3</v>
      </c>
      <c r="Q95" s="17">
        <v>2.611882513339317E-2</v>
      </c>
      <c r="R95" s="17">
        <v>2.7739170665795971E-2</v>
      </c>
      <c r="S95" s="17">
        <v>2.659103261900932E-2</v>
      </c>
      <c r="U95" s="17">
        <v>3.1971589213029727E-2</v>
      </c>
      <c r="V95" s="17">
        <v>3.1007093914210661E-2</v>
      </c>
      <c r="W95" s="17">
        <v>2.000199900682979E-2</v>
      </c>
      <c r="X95" s="17">
        <v>4.4526529659776097E-2</v>
      </c>
      <c r="Y95" s="17">
        <v>2.124860164550102E-2</v>
      </c>
      <c r="Z95" s="17">
        <v>1.566016917788525E-3</v>
      </c>
      <c r="AA95" s="17">
        <v>2.808879600756644E-2</v>
      </c>
      <c r="AB95" s="17">
        <v>3.125380608945473E-2</v>
      </c>
      <c r="AC95" s="17">
        <v>1.6475515848490101E-2</v>
      </c>
      <c r="AD95" s="17">
        <v>3.1954330494663147E-2</v>
      </c>
      <c r="AE95" s="17">
        <v>0</v>
      </c>
      <c r="AG95" s="17">
        <v>2.4515183219071469E-2</v>
      </c>
      <c r="AH95" s="17">
        <v>2.7173360342864411E-2</v>
      </c>
      <c r="AJ95" s="17">
        <v>1.14251244349206E-2</v>
      </c>
      <c r="AK95" s="17">
        <v>2.3919890866328938E-2</v>
      </c>
      <c r="AL95" s="17">
        <v>1.8851845844405059E-2</v>
      </c>
      <c r="AM95" s="17">
        <v>1.3274082524075361E-2</v>
      </c>
      <c r="AN95" s="17">
        <v>2.4469543564727549E-2</v>
      </c>
      <c r="AO95" s="17">
        <v>2.781104737053109E-2</v>
      </c>
      <c r="AP95" s="17">
        <v>2.6451133124444921E-2</v>
      </c>
      <c r="AQ95" s="17">
        <v>1.270857565575996E-2</v>
      </c>
      <c r="AR95" s="17">
        <v>3.4265677095266928E-2</v>
      </c>
      <c r="AS95" s="17">
        <v>0</v>
      </c>
      <c r="AT95" s="17">
        <v>2.145391087108595E-2</v>
      </c>
      <c r="AU95" s="17">
        <v>1.0313838817124599E-2</v>
      </c>
      <c r="AV95" s="17">
        <v>4.6883724309614277E-3</v>
      </c>
      <c r="AX95" s="17">
        <v>2.7043588022943821E-2</v>
      </c>
      <c r="AY95" s="17">
        <v>0</v>
      </c>
      <c r="AZ95" s="17">
        <v>2.145391087108595E-2</v>
      </c>
      <c r="BA95" s="17">
        <v>1.0313838817124599E-2</v>
      </c>
      <c r="BC95" s="17">
        <v>1.298238290391121E-2</v>
      </c>
      <c r="BD95" s="17">
        <v>3.1302236911518772E-3</v>
      </c>
      <c r="BE95" s="17">
        <v>7.7145993857121306E-3</v>
      </c>
      <c r="BF95" s="17">
        <v>3.010067507414162E-2</v>
      </c>
      <c r="BG95" s="17">
        <v>2.8312752722698391E-2</v>
      </c>
      <c r="BH95" s="17">
        <v>6.1459005745181554E-3</v>
      </c>
      <c r="BI95" s="17">
        <v>6.3108390032484774E-3</v>
      </c>
      <c r="BJ95" s="17">
        <v>2.624420722746015E-2</v>
      </c>
      <c r="BK95" s="17">
        <v>1.538008418394988E-2</v>
      </c>
      <c r="BL95" s="17">
        <v>2.5434590923314269E-2</v>
      </c>
      <c r="BM95" s="17">
        <v>2.247032501611957E-2</v>
      </c>
      <c r="BN95" s="17">
        <v>4.400463303760694E-2</v>
      </c>
      <c r="BP95" s="17">
        <v>2.965035804303583E-2</v>
      </c>
      <c r="BQ95" s="17">
        <v>1.611105907034182E-2</v>
      </c>
      <c r="BR95" s="17">
        <v>4.0939062114629263E-2</v>
      </c>
      <c r="BS95" s="17">
        <v>2.6625902352435109E-2</v>
      </c>
      <c r="BT95" s="17">
        <v>1.0467981000831071E-2</v>
      </c>
      <c r="BU95" s="17">
        <v>3.6571713403282059E-2</v>
      </c>
      <c r="BV95" s="17">
        <v>0</v>
      </c>
      <c r="BW95" s="17">
        <v>1.9717044863031372E-2</v>
      </c>
      <c r="BX95" s="17">
        <v>1.283925333713965E-2</v>
      </c>
      <c r="BY95" s="17">
        <v>2.8936004385965771E-2</v>
      </c>
    </row>
    <row r="96" spans="2:77" ht="15.95">
      <c r="B96" s="16" t="s">
        <v>55</v>
      </c>
      <c r="C96" s="17">
        <v>1.513943686821378E-2</v>
      </c>
      <c r="D96" s="17">
        <v>1.1184151457883131E-2</v>
      </c>
      <c r="E96" s="17">
        <v>3.0274471882592632E-2</v>
      </c>
      <c r="F96" s="17">
        <v>4.4802611093489242E-3</v>
      </c>
      <c r="H96" s="17">
        <v>4.3817294450223671E-2</v>
      </c>
      <c r="I96" s="17">
        <v>2.1894608553197699E-2</v>
      </c>
      <c r="J96" s="17">
        <v>1.9105833282310278E-2</v>
      </c>
      <c r="K96" s="17">
        <v>9.4692778215659974E-3</v>
      </c>
      <c r="L96" s="17">
        <v>4.2145564824968363E-3</v>
      </c>
      <c r="M96" s="17">
        <v>1.5370890899806811E-3</v>
      </c>
      <c r="N96" s="17">
        <v>0</v>
      </c>
      <c r="O96" s="17">
        <v>0</v>
      </c>
      <c r="P96" s="17">
        <v>1.054469861947341E-2</v>
      </c>
      <c r="Q96" s="17">
        <v>5.0623386357214221E-3</v>
      </c>
      <c r="R96" s="17">
        <v>4.9010942922314334E-3</v>
      </c>
      <c r="S96" s="17">
        <v>3.1246136877778968E-2</v>
      </c>
      <c r="U96" s="17">
        <v>4.1649865968672033E-2</v>
      </c>
      <c r="V96" s="17">
        <v>0</v>
      </c>
      <c r="W96" s="17">
        <v>3.8573118573376939E-3</v>
      </c>
      <c r="X96" s="17">
        <v>1.069051052645696E-2</v>
      </c>
      <c r="Y96" s="17">
        <v>1.8257014554419061E-3</v>
      </c>
      <c r="Z96" s="17">
        <v>0</v>
      </c>
      <c r="AA96" s="17">
        <v>9.868750840718591E-3</v>
      </c>
      <c r="AB96" s="17">
        <v>0</v>
      </c>
      <c r="AC96" s="17">
        <v>2.4064796758271761E-2</v>
      </c>
      <c r="AD96" s="17">
        <v>5.0511982178385727E-2</v>
      </c>
      <c r="AE96" s="17">
        <v>8.5660871336491431E-2</v>
      </c>
      <c r="AG96" s="17">
        <v>1.464353586707654E-2</v>
      </c>
      <c r="AH96" s="17">
        <v>1.5526819335754659E-2</v>
      </c>
      <c r="AJ96" s="17">
        <v>1.8113480561729789E-2</v>
      </c>
      <c r="AK96" s="17">
        <v>1.3351063317144659E-2</v>
      </c>
      <c r="AL96" s="17">
        <v>2.3780520662676559E-2</v>
      </c>
      <c r="AM96" s="17">
        <v>1.3652028899034861E-2</v>
      </c>
      <c r="AN96" s="17">
        <v>2.3589214307332039E-2</v>
      </c>
      <c r="AO96" s="17">
        <v>2.1220647323209399E-2</v>
      </c>
      <c r="AP96" s="17">
        <v>3.0525732483041221E-2</v>
      </c>
      <c r="AQ96" s="17">
        <v>1.270857565575996E-2</v>
      </c>
      <c r="AR96" s="17">
        <v>1.852143364362999E-2</v>
      </c>
      <c r="AS96" s="17">
        <v>4.5984961985949077E-2</v>
      </c>
      <c r="AT96" s="17">
        <v>2.5739531543295061E-2</v>
      </c>
      <c r="AU96" s="17">
        <v>4.2336286408211743E-2</v>
      </c>
      <c r="AV96" s="17">
        <v>0</v>
      </c>
      <c r="AX96" s="17">
        <v>1.426497364917789E-2</v>
      </c>
      <c r="AY96" s="17">
        <v>4.5984961985949077E-2</v>
      </c>
      <c r="AZ96" s="17">
        <v>2.5739531543295061E-2</v>
      </c>
      <c r="BA96" s="17">
        <v>4.2336286408211743E-2</v>
      </c>
      <c r="BC96" s="17">
        <v>1.296264567716874E-2</v>
      </c>
      <c r="BD96" s="17">
        <v>1.8266539815408239E-2</v>
      </c>
      <c r="BE96" s="17">
        <v>0</v>
      </c>
      <c r="BF96" s="17">
        <v>0</v>
      </c>
      <c r="BG96" s="17">
        <v>0</v>
      </c>
      <c r="BH96" s="17">
        <v>4.4976576197723788E-3</v>
      </c>
      <c r="BI96" s="17">
        <v>2.0815865871240041E-2</v>
      </c>
      <c r="BJ96" s="17">
        <v>1.6731961035447211E-2</v>
      </c>
      <c r="BK96" s="17">
        <v>0</v>
      </c>
      <c r="BL96" s="17">
        <v>2.4363975141460239E-2</v>
      </c>
      <c r="BM96" s="17">
        <v>1.103154531625445E-2</v>
      </c>
      <c r="BN96" s="17">
        <v>3.4450844009533292E-2</v>
      </c>
      <c r="BP96" s="17">
        <v>2.325165301704496E-2</v>
      </c>
      <c r="BQ96" s="17">
        <v>4.5382223264852101E-3</v>
      </c>
      <c r="BR96" s="17">
        <v>2.221700683797544E-2</v>
      </c>
      <c r="BS96" s="17">
        <v>1.300151601085872E-2</v>
      </c>
      <c r="BT96" s="17">
        <v>3.50067904467167E-3</v>
      </c>
      <c r="BU96" s="17">
        <v>3.6532096023783787E-2</v>
      </c>
      <c r="BV96" s="17">
        <v>0</v>
      </c>
      <c r="BW96" s="17">
        <v>9.8585224315156858E-3</v>
      </c>
      <c r="BX96" s="17">
        <v>1.686955651736111E-2</v>
      </c>
      <c r="BY96" s="17">
        <v>1.346879828051163E-2</v>
      </c>
    </row>
    <row r="98" spans="2:77" ht="96">
      <c r="B98" s="14" t="s">
        <v>135</v>
      </c>
    </row>
    <row r="99" spans="2:77" ht="15.95">
      <c r="B99" s="15" t="s">
        <v>16</v>
      </c>
    </row>
    <row r="100" spans="2:77" ht="15.95">
      <c r="B100" s="16" t="s">
        <v>136</v>
      </c>
      <c r="C100" s="17">
        <v>0.1827327820947936</v>
      </c>
      <c r="D100" s="17">
        <v>0.2013869807043796</v>
      </c>
      <c r="E100" s="17">
        <v>0.1430525182231841</v>
      </c>
      <c r="F100" s="17">
        <v>8.3303328384603248E-2</v>
      </c>
      <c r="H100" s="17">
        <v>9.6925867322141965E-2</v>
      </c>
      <c r="I100" s="17">
        <v>0.12435005333783269</v>
      </c>
      <c r="J100" s="17">
        <v>0.13512146781653209</v>
      </c>
      <c r="K100" s="17">
        <v>0.17695155227542769</v>
      </c>
      <c r="L100" s="17">
        <v>0.15136154265399621</v>
      </c>
      <c r="M100" s="17">
        <v>0.1226734552150397</v>
      </c>
      <c r="N100" s="17">
        <v>0.1719464211730975</v>
      </c>
      <c r="O100" s="17">
        <v>0.18464261572013629</v>
      </c>
      <c r="P100" s="17">
        <v>0.21642388578824209</v>
      </c>
      <c r="Q100" s="17">
        <v>0.23671267433269241</v>
      </c>
      <c r="R100" s="17">
        <v>0.32919028043785609</v>
      </c>
      <c r="S100" s="17">
        <v>0.22352780353873319</v>
      </c>
      <c r="U100" s="17">
        <v>7.3733408675423981E-2</v>
      </c>
      <c r="V100" s="17">
        <v>7.2513620744412435E-2</v>
      </c>
      <c r="W100" s="17">
        <v>0.13767505062599311</v>
      </c>
      <c r="X100" s="17">
        <v>0.18698493949633199</v>
      </c>
      <c r="Y100" s="17">
        <v>0.18879182347331569</v>
      </c>
      <c r="Z100" s="17">
        <v>0.2481979222603653</v>
      </c>
      <c r="AA100" s="17">
        <v>0.19125497151517609</v>
      </c>
      <c r="AB100" s="17">
        <v>0.28049304821480631</v>
      </c>
      <c r="AC100" s="17">
        <v>0.26259270169771393</v>
      </c>
      <c r="AD100" s="17">
        <v>0.1669578587887755</v>
      </c>
      <c r="AE100" s="17">
        <v>0</v>
      </c>
      <c r="AG100" s="17">
        <v>0.24088157858798159</v>
      </c>
      <c r="AH100" s="17">
        <v>0.1373087474217323</v>
      </c>
      <c r="AJ100" s="17">
        <v>0.27647091100120857</v>
      </c>
      <c r="AK100" s="17">
        <v>0.21285424865833361</v>
      </c>
      <c r="AL100" s="17">
        <v>0.25053650028609292</v>
      </c>
      <c r="AM100" s="17">
        <v>0.23648550799785659</v>
      </c>
      <c r="AN100" s="17">
        <v>0.1349527433723636</v>
      </c>
      <c r="AO100" s="17">
        <v>0.1881881592154262</v>
      </c>
      <c r="AP100" s="17">
        <v>0.15438060174941201</v>
      </c>
      <c r="AQ100" s="17">
        <v>0.17950090800219831</v>
      </c>
      <c r="AR100" s="17">
        <v>0.22191334286129641</v>
      </c>
      <c r="AS100" s="17">
        <v>0.28854896812669761</v>
      </c>
      <c r="AT100" s="17">
        <v>0.22036028570031491</v>
      </c>
      <c r="AU100" s="17">
        <v>0.24716935464237069</v>
      </c>
      <c r="AV100" s="17">
        <v>0.28846356283057439</v>
      </c>
      <c r="AX100" s="17">
        <v>0.18339639088203519</v>
      </c>
      <c r="AY100" s="17">
        <v>0.28854896812669761</v>
      </c>
      <c r="AZ100" s="17">
        <v>0.22036028570031491</v>
      </c>
      <c r="BA100" s="17">
        <v>0.24716935464237069</v>
      </c>
      <c r="BC100" s="17">
        <v>0.27617709796059331</v>
      </c>
      <c r="BD100" s="17">
        <v>0.2414046555000304</v>
      </c>
      <c r="BE100" s="17">
        <v>0.29185030850439547</v>
      </c>
      <c r="BF100" s="17">
        <v>0.28296099052953272</v>
      </c>
      <c r="BG100" s="17">
        <v>0.23938096025994829</v>
      </c>
      <c r="BH100" s="17">
        <v>0.35939875115079911</v>
      </c>
      <c r="BI100" s="17">
        <v>0.37630697892546638</v>
      </c>
      <c r="BJ100" s="17">
        <v>0.15178102115579259</v>
      </c>
      <c r="BK100" s="17">
        <v>0.1992500668143419</v>
      </c>
      <c r="BL100" s="17">
        <v>0.23846915487426959</v>
      </c>
      <c r="BM100" s="17">
        <v>0.25558123358776919</v>
      </c>
      <c r="BN100" s="17">
        <v>9.1462449608280552E-2</v>
      </c>
      <c r="BP100" s="17">
        <v>0.13231488708231309</v>
      </c>
      <c r="BQ100" s="17">
        <v>0.20447630754580221</v>
      </c>
      <c r="BR100" s="17">
        <v>0.1096920536448328</v>
      </c>
      <c r="BS100" s="17">
        <v>0.16804737384198931</v>
      </c>
      <c r="BT100" s="17">
        <v>0.36277503729878618</v>
      </c>
      <c r="BU100" s="17">
        <v>0.16229918840465801</v>
      </c>
      <c r="BV100" s="17">
        <v>0.25841798584800463</v>
      </c>
      <c r="BW100" s="17">
        <v>0.19937749358593551</v>
      </c>
      <c r="BX100" s="17">
        <v>0.23399824691397431</v>
      </c>
      <c r="BY100" s="17">
        <v>0.18772156376669169</v>
      </c>
    </row>
    <row r="101" spans="2:77" ht="15.95">
      <c r="B101" s="16" t="s">
        <v>137</v>
      </c>
      <c r="C101" s="17">
        <v>0.38029776923321862</v>
      </c>
      <c r="D101" s="17">
        <v>0.38192879919952982</v>
      </c>
      <c r="E101" s="17">
        <v>0.37932356257614408</v>
      </c>
      <c r="F101" s="17">
        <v>0.36815423241549688</v>
      </c>
      <c r="H101" s="17">
        <v>0.29720653968721678</v>
      </c>
      <c r="I101" s="17">
        <v>0.36637131552893298</v>
      </c>
      <c r="J101" s="17">
        <v>0.32697030428305462</v>
      </c>
      <c r="K101" s="17">
        <v>0.40953167951899028</v>
      </c>
      <c r="L101" s="17">
        <v>0.44037009684944889</v>
      </c>
      <c r="M101" s="17">
        <v>0.41299139410882579</v>
      </c>
      <c r="N101" s="17">
        <v>0.33155716859174589</v>
      </c>
      <c r="O101" s="17">
        <v>0.37376862345794598</v>
      </c>
      <c r="P101" s="17">
        <v>0.46938931285840918</v>
      </c>
      <c r="Q101" s="17">
        <v>0.41311870834194431</v>
      </c>
      <c r="R101" s="17">
        <v>0.35237068168584801</v>
      </c>
      <c r="S101" s="17">
        <v>0.37119823802305352</v>
      </c>
      <c r="U101" s="17">
        <v>0.25718050626449651</v>
      </c>
      <c r="V101" s="17">
        <v>0.43004942304598048</v>
      </c>
      <c r="W101" s="17">
        <v>0.38826030852483723</v>
      </c>
      <c r="X101" s="17">
        <v>0.33937692903574013</v>
      </c>
      <c r="Y101" s="17">
        <v>0.37136549876537589</v>
      </c>
      <c r="Z101" s="17">
        <v>0.43886259475331629</v>
      </c>
      <c r="AA101" s="17">
        <v>0.47088884679970883</v>
      </c>
      <c r="AB101" s="17">
        <v>0.40951768360236218</v>
      </c>
      <c r="AC101" s="17">
        <v>0.3978146829430943</v>
      </c>
      <c r="AD101" s="17">
        <v>0.31486334989254938</v>
      </c>
      <c r="AE101" s="17">
        <v>0</v>
      </c>
      <c r="AG101" s="17">
        <v>0.39205920278995199</v>
      </c>
      <c r="AH101" s="17">
        <v>0.37111010245582349</v>
      </c>
      <c r="AJ101" s="17">
        <v>0.41013402116719172</v>
      </c>
      <c r="AK101" s="17">
        <v>0.37418471008909882</v>
      </c>
      <c r="AL101" s="17">
        <v>0.29124417763374522</v>
      </c>
      <c r="AM101" s="17">
        <v>0.35771128868911689</v>
      </c>
      <c r="AN101" s="17">
        <v>0.35056681306272158</v>
      </c>
      <c r="AO101" s="17">
        <v>0.35017685412831701</v>
      </c>
      <c r="AP101" s="17">
        <v>0.36487488430546239</v>
      </c>
      <c r="AQ101" s="17">
        <v>0.40592933047831048</v>
      </c>
      <c r="AR101" s="17">
        <v>0.3349056978810705</v>
      </c>
      <c r="AS101" s="17">
        <v>0.30153204143246859</v>
      </c>
      <c r="AT101" s="17">
        <v>0.40062021809930548</v>
      </c>
      <c r="AU101" s="17">
        <v>0.31971194257694452</v>
      </c>
      <c r="AV101" s="17">
        <v>0.30679200296390707</v>
      </c>
      <c r="AX101" s="17">
        <v>0.37932260237543147</v>
      </c>
      <c r="AY101" s="17">
        <v>0.30153204143246859</v>
      </c>
      <c r="AZ101" s="17">
        <v>0.40062021809930548</v>
      </c>
      <c r="BA101" s="17">
        <v>0.31971194257694452</v>
      </c>
      <c r="BC101" s="17">
        <v>0.42606867547188532</v>
      </c>
      <c r="BD101" s="17">
        <v>0.47287498423953928</v>
      </c>
      <c r="BE101" s="17">
        <v>0.40187455419281781</v>
      </c>
      <c r="BF101" s="17">
        <v>0.38933909208482198</v>
      </c>
      <c r="BG101" s="17">
        <v>0.2891150317967297</v>
      </c>
      <c r="BH101" s="17">
        <v>0.37897980149284061</v>
      </c>
      <c r="BI101" s="17">
        <v>0.44161954697157602</v>
      </c>
      <c r="BJ101" s="17">
        <v>0.39134231825403182</v>
      </c>
      <c r="BK101" s="17">
        <v>0.40557039047483739</v>
      </c>
      <c r="BL101" s="17">
        <v>0.45405833811647672</v>
      </c>
      <c r="BM101" s="17">
        <v>0.38050647398874698</v>
      </c>
      <c r="BN101" s="17">
        <v>0.31306006000655939</v>
      </c>
      <c r="BP101" s="17">
        <v>0.38200792706147663</v>
      </c>
      <c r="BQ101" s="17">
        <v>0.43493137735863169</v>
      </c>
      <c r="BR101" s="17">
        <v>0.31506875354351671</v>
      </c>
      <c r="BS101" s="17">
        <v>0.38411534920052581</v>
      </c>
      <c r="BT101" s="17">
        <v>0.44276819126638561</v>
      </c>
      <c r="BU101" s="17">
        <v>0.30434952709415619</v>
      </c>
      <c r="BV101" s="17">
        <v>0.37887297046671647</v>
      </c>
      <c r="BW101" s="17">
        <v>0.3751537526830318</v>
      </c>
      <c r="BX101" s="17">
        <v>0.43364632477862802</v>
      </c>
      <c r="BY101" s="17">
        <v>0.39739439943221988</v>
      </c>
    </row>
    <row r="102" spans="2:77" ht="15.95">
      <c r="B102" s="16" t="s">
        <v>138</v>
      </c>
      <c r="C102" s="17">
        <v>0.35073399716593129</v>
      </c>
      <c r="D102" s="17">
        <v>0.34048906652070221</v>
      </c>
      <c r="E102" s="17">
        <v>0.3627313813494622</v>
      </c>
      <c r="F102" s="17">
        <v>0.4527276491666779</v>
      </c>
      <c r="H102" s="17">
        <v>0.45770700588824681</v>
      </c>
      <c r="I102" s="17">
        <v>0.42169047586922248</v>
      </c>
      <c r="J102" s="17">
        <v>0.39841094049454462</v>
      </c>
      <c r="K102" s="17">
        <v>0.35288363279690022</v>
      </c>
      <c r="L102" s="17">
        <v>0.31113166038152951</v>
      </c>
      <c r="M102" s="17">
        <v>0.41254788488513289</v>
      </c>
      <c r="N102" s="17">
        <v>0.47399391099870131</v>
      </c>
      <c r="O102" s="17">
        <v>0.36815656592239232</v>
      </c>
      <c r="P102" s="17">
        <v>0.27415995130034732</v>
      </c>
      <c r="Q102" s="17">
        <v>0.2469901807015504</v>
      </c>
      <c r="R102" s="17">
        <v>0.25334916229996851</v>
      </c>
      <c r="S102" s="17">
        <v>0.31174859592770648</v>
      </c>
      <c r="U102" s="17">
        <v>0.53287915698881083</v>
      </c>
      <c r="V102" s="17">
        <v>0.4262880283608585</v>
      </c>
      <c r="W102" s="17">
        <v>0.3905395004775854</v>
      </c>
      <c r="X102" s="17">
        <v>0.35290755626235898</v>
      </c>
      <c r="Y102" s="17">
        <v>0.35884704663894812</v>
      </c>
      <c r="Z102" s="17">
        <v>0.26724021325754782</v>
      </c>
      <c r="AA102" s="17">
        <v>0.26875590545377709</v>
      </c>
      <c r="AB102" s="17">
        <v>0.27116387457291979</v>
      </c>
      <c r="AC102" s="17">
        <v>0.25614438358756841</v>
      </c>
      <c r="AD102" s="17">
        <v>0.38979998853653253</v>
      </c>
      <c r="AE102" s="17">
        <v>0.74065294310095853</v>
      </c>
      <c r="AG102" s="17">
        <v>0.28823594054784463</v>
      </c>
      <c r="AH102" s="17">
        <v>0.39955553883191369</v>
      </c>
      <c r="AJ102" s="17">
        <v>0.24427322217240291</v>
      </c>
      <c r="AK102" s="17">
        <v>0.29543502572292329</v>
      </c>
      <c r="AL102" s="17">
        <v>0.3636687060462776</v>
      </c>
      <c r="AM102" s="17">
        <v>0.3302093109607383</v>
      </c>
      <c r="AN102" s="17">
        <v>0.40138320538338113</v>
      </c>
      <c r="AO102" s="17">
        <v>0.35566636923867162</v>
      </c>
      <c r="AP102" s="17">
        <v>0.35710760984313711</v>
      </c>
      <c r="AQ102" s="17">
        <v>0.30102770243181992</v>
      </c>
      <c r="AR102" s="17">
        <v>0.33278185149055511</v>
      </c>
      <c r="AS102" s="17">
        <v>0.30770400378351631</v>
      </c>
      <c r="AT102" s="17">
        <v>0.29621255451513778</v>
      </c>
      <c r="AU102" s="17">
        <v>0.30229372400230758</v>
      </c>
      <c r="AV102" s="17">
        <v>0.31929450471360571</v>
      </c>
      <c r="AX102" s="17">
        <v>0.34948983982521847</v>
      </c>
      <c r="AY102" s="17">
        <v>0.30770400378351631</v>
      </c>
      <c r="AZ102" s="17">
        <v>0.29621255451513778</v>
      </c>
      <c r="BA102" s="17">
        <v>0.30229372400230758</v>
      </c>
      <c r="BC102" s="17">
        <v>0.220754475085848</v>
      </c>
      <c r="BD102" s="17">
        <v>0.23698869334362399</v>
      </c>
      <c r="BE102" s="17">
        <v>0.26780936227866581</v>
      </c>
      <c r="BF102" s="17">
        <v>0.25581951194107</v>
      </c>
      <c r="BG102" s="17">
        <v>0.31181294663564713</v>
      </c>
      <c r="BH102" s="17">
        <v>0.19373250530491121</v>
      </c>
      <c r="BI102" s="17">
        <v>0.1047657083165061</v>
      </c>
      <c r="BJ102" s="17">
        <v>0.37772653001790429</v>
      </c>
      <c r="BK102" s="17">
        <v>0.3158090583198771</v>
      </c>
      <c r="BL102" s="17">
        <v>0.25789269976330598</v>
      </c>
      <c r="BM102" s="17">
        <v>0.2928316017351788</v>
      </c>
      <c r="BN102" s="17">
        <v>0.47521618156864082</v>
      </c>
      <c r="BP102" s="17">
        <v>0.39595276335659241</v>
      </c>
      <c r="BQ102" s="17">
        <v>0.29397070467566871</v>
      </c>
      <c r="BR102" s="17">
        <v>0.4666507032736576</v>
      </c>
      <c r="BS102" s="17">
        <v>0.36812425706185231</v>
      </c>
      <c r="BT102" s="17">
        <v>0.1571859456239085</v>
      </c>
      <c r="BU102" s="17">
        <v>0.41153801370907478</v>
      </c>
      <c r="BV102" s="17">
        <v>0.30913946372052359</v>
      </c>
      <c r="BW102" s="17">
        <v>0.34618757576919318</v>
      </c>
      <c r="BX102" s="17">
        <v>0.24963558525066809</v>
      </c>
      <c r="BY102" s="17">
        <v>0.32025513816345319</v>
      </c>
    </row>
    <row r="103" spans="2:77" ht="15.95">
      <c r="B103" s="16" t="s">
        <v>139</v>
      </c>
      <c r="C103" s="17">
        <v>4.0368822826574773E-2</v>
      </c>
      <c r="D103" s="17">
        <v>3.7757067544295198E-2</v>
      </c>
      <c r="E103" s="17">
        <v>4.5638776217947208E-2</v>
      </c>
      <c r="F103" s="17">
        <v>6.5123243072551448E-2</v>
      </c>
      <c r="H103" s="17">
        <v>3.2552034417929782E-2</v>
      </c>
      <c r="I103" s="17">
        <v>3.8516138498197662E-2</v>
      </c>
      <c r="J103" s="17">
        <v>7.4899932544818942E-2</v>
      </c>
      <c r="K103" s="17">
        <v>3.8616104065226337E-2</v>
      </c>
      <c r="L103" s="17">
        <v>3.7530276299161718E-2</v>
      </c>
      <c r="M103" s="17">
        <v>3.552532718729684E-2</v>
      </c>
      <c r="N103" s="17">
        <v>2.250249923645509E-2</v>
      </c>
      <c r="O103" s="17">
        <v>5.1332938511165091E-2</v>
      </c>
      <c r="P103" s="17">
        <v>2.5091490758791621E-2</v>
      </c>
      <c r="Q103" s="17">
        <v>5.1784728963754863E-2</v>
      </c>
      <c r="R103" s="17">
        <v>5.4293769211825743E-2</v>
      </c>
      <c r="S103" s="17">
        <v>3.1674130395929083E-2</v>
      </c>
      <c r="U103" s="17">
        <v>2.7605166229496721E-2</v>
      </c>
      <c r="V103" s="17">
        <v>4.4850269536869047E-2</v>
      </c>
      <c r="W103" s="17">
        <v>4.299929374512048E-2</v>
      </c>
      <c r="X103" s="17">
        <v>6.0718535950746097E-2</v>
      </c>
      <c r="Y103" s="17">
        <v>4.2740077577836488E-2</v>
      </c>
      <c r="Z103" s="17">
        <v>4.5699269728770878E-2</v>
      </c>
      <c r="AA103" s="17">
        <v>4.2541805465323698E-2</v>
      </c>
      <c r="AB103" s="17">
        <v>2.271916145105678E-2</v>
      </c>
      <c r="AC103" s="17">
        <v>4.2706368371551763E-2</v>
      </c>
      <c r="AD103" s="17">
        <v>4.1022266799197772E-2</v>
      </c>
      <c r="AE103" s="17">
        <v>0</v>
      </c>
      <c r="AG103" s="17">
        <v>4.0663530175335381E-2</v>
      </c>
      <c r="AH103" s="17">
        <v>4.0138606594497167E-2</v>
      </c>
      <c r="AJ103" s="17">
        <v>3.421908960304465E-2</v>
      </c>
      <c r="AK103" s="17">
        <v>6.7528559982884609E-2</v>
      </c>
      <c r="AL103" s="17">
        <v>4.2558756216536507E-2</v>
      </c>
      <c r="AM103" s="17">
        <v>2.8641449435760649E-2</v>
      </c>
      <c r="AN103" s="17">
        <v>4.6518537103266602E-2</v>
      </c>
      <c r="AO103" s="17">
        <v>2.578525936293153E-2</v>
      </c>
      <c r="AP103" s="17">
        <v>5.9694329343981341E-2</v>
      </c>
      <c r="AQ103" s="17">
        <v>6.3774335159427625E-2</v>
      </c>
      <c r="AR103" s="17">
        <v>4.8148298926361167E-2</v>
      </c>
      <c r="AS103" s="17">
        <v>1.7297222251509231E-2</v>
      </c>
      <c r="AT103" s="17">
        <v>2.1934518653607991E-2</v>
      </c>
      <c r="AU103" s="17">
        <v>4.3399207180495017E-2</v>
      </c>
      <c r="AV103" s="17">
        <v>2.5188359703316801E-2</v>
      </c>
      <c r="AX103" s="17">
        <v>4.3131652478551732E-2</v>
      </c>
      <c r="AY103" s="17">
        <v>1.7297222251509231E-2</v>
      </c>
      <c r="AZ103" s="17">
        <v>2.1934518653607991E-2</v>
      </c>
      <c r="BA103" s="17">
        <v>4.3399207180495017E-2</v>
      </c>
      <c r="BC103" s="17">
        <v>4.9070930655779443E-2</v>
      </c>
      <c r="BD103" s="17">
        <v>3.1302236911518772E-3</v>
      </c>
      <c r="BE103" s="17">
        <v>1.676026492049686E-2</v>
      </c>
      <c r="BF103" s="17">
        <v>1.356484616387546E-2</v>
      </c>
      <c r="BG103" s="17">
        <v>0.15105911738503719</v>
      </c>
      <c r="BH103" s="17">
        <v>4.5582913153317389E-2</v>
      </c>
      <c r="BI103" s="17">
        <v>3.6882543235976097E-2</v>
      </c>
      <c r="BJ103" s="17">
        <v>2.692149501870799E-2</v>
      </c>
      <c r="BK103" s="17">
        <v>2.738936976573635E-2</v>
      </c>
      <c r="BL103" s="17">
        <v>1.084488546861445E-2</v>
      </c>
      <c r="BM103" s="17">
        <v>3.5042966123721431E-2</v>
      </c>
      <c r="BN103" s="17">
        <v>4.222290174185199E-2</v>
      </c>
      <c r="BP103" s="17">
        <v>3.0282290459506998E-2</v>
      </c>
      <c r="BQ103" s="17">
        <v>3.7999139141876963E-2</v>
      </c>
      <c r="BR103" s="17">
        <v>2.3409435361501491E-2</v>
      </c>
      <c r="BS103" s="17">
        <v>5.3745471163052262E-2</v>
      </c>
      <c r="BT103" s="17">
        <v>1.8702606784646351E-2</v>
      </c>
      <c r="BU103" s="17">
        <v>6.0886826706306317E-2</v>
      </c>
      <c r="BV103" s="17">
        <v>2.481415714897045E-2</v>
      </c>
      <c r="BW103" s="17">
        <v>4.2202386329543137E-2</v>
      </c>
      <c r="BX103" s="17">
        <v>6.5850286539368655E-2</v>
      </c>
      <c r="BY103" s="17">
        <v>4.2263772186665743E-2</v>
      </c>
    </row>
    <row r="104" spans="2:77" ht="15.95">
      <c r="B104" s="16" t="s">
        <v>140</v>
      </c>
      <c r="C104" s="17">
        <v>1.8509056728854219E-2</v>
      </c>
      <c r="D104" s="17">
        <v>1.517643677508509E-2</v>
      </c>
      <c r="E104" s="17">
        <v>2.3916413083240971E-2</v>
      </c>
      <c r="F104" s="17">
        <v>2.62112858513214E-2</v>
      </c>
      <c r="H104" s="17">
        <v>4.7263034008709078E-2</v>
      </c>
      <c r="I104" s="17">
        <v>2.3256588301862349E-2</v>
      </c>
      <c r="J104" s="17">
        <v>1.8557486996992379E-2</v>
      </c>
      <c r="K104" s="17">
        <v>0</v>
      </c>
      <c r="L104" s="17">
        <v>2.7540615520226169E-2</v>
      </c>
      <c r="M104" s="17">
        <v>4.4382093893055368E-3</v>
      </c>
      <c r="N104" s="17">
        <v>0</v>
      </c>
      <c r="O104" s="17">
        <v>8.4401922899483891E-3</v>
      </c>
      <c r="P104" s="17">
        <v>5.2723493097367033E-3</v>
      </c>
      <c r="Q104" s="17">
        <v>2.8913847215445911E-2</v>
      </c>
      <c r="R104" s="17">
        <v>2.04488662930935E-3</v>
      </c>
      <c r="S104" s="17">
        <v>2.8156589770201908E-2</v>
      </c>
      <c r="U104" s="17">
        <v>4.1891347241533233E-2</v>
      </c>
      <c r="V104" s="17">
        <v>1.0662558131583519E-2</v>
      </c>
      <c r="W104" s="17">
        <v>2.2131700829332669E-2</v>
      </c>
      <c r="X104" s="17">
        <v>2.367341925410562E-2</v>
      </c>
      <c r="Y104" s="17">
        <v>1.249707982093216E-2</v>
      </c>
      <c r="Z104" s="17">
        <v>0</v>
      </c>
      <c r="AA104" s="17">
        <v>9.9746563561881451E-3</v>
      </c>
      <c r="AB104" s="17">
        <v>1.610623215885499E-2</v>
      </c>
      <c r="AC104" s="17">
        <v>1.350855196242378E-2</v>
      </c>
      <c r="AD104" s="17">
        <v>2.7360502316836361E-2</v>
      </c>
      <c r="AE104" s="17">
        <v>0</v>
      </c>
      <c r="AG104" s="17">
        <v>1.7418478769781431E-2</v>
      </c>
      <c r="AH104" s="17">
        <v>1.9360982375026491E-2</v>
      </c>
      <c r="AJ104" s="17">
        <v>1.043336605466531E-2</v>
      </c>
      <c r="AK104" s="17">
        <v>1.3374172925444549E-2</v>
      </c>
      <c r="AL104" s="17">
        <v>0</v>
      </c>
      <c r="AM104" s="17">
        <v>9.101668331902674E-3</v>
      </c>
      <c r="AN104" s="17">
        <v>2.3283600351883749E-2</v>
      </c>
      <c r="AO104" s="17">
        <v>2.363156295874216E-2</v>
      </c>
      <c r="AP104" s="17">
        <v>1.0978862881196131E-2</v>
      </c>
      <c r="AQ104" s="17">
        <v>9.677511649451593E-3</v>
      </c>
      <c r="AR104" s="17">
        <v>1.8539743236391761E-2</v>
      </c>
      <c r="AS104" s="17">
        <v>0</v>
      </c>
      <c r="AT104" s="17">
        <v>6.6535316493375957E-3</v>
      </c>
      <c r="AU104" s="17">
        <v>3.4748095877973291E-2</v>
      </c>
      <c r="AV104" s="17">
        <v>4.9661662927747478E-2</v>
      </c>
      <c r="AX104" s="17">
        <v>1.8936105785294189E-2</v>
      </c>
      <c r="AY104" s="17">
        <v>0</v>
      </c>
      <c r="AZ104" s="17">
        <v>6.6535316493375957E-3</v>
      </c>
      <c r="BA104" s="17">
        <v>3.4748095877973291E-2</v>
      </c>
      <c r="BC104" s="17">
        <v>1.298373176757921E-2</v>
      </c>
      <c r="BD104" s="17">
        <v>2.7334903410245859E-2</v>
      </c>
      <c r="BE104" s="17">
        <v>2.1705510103624051E-2</v>
      </c>
      <c r="BF104" s="17">
        <v>5.8315559280700008E-2</v>
      </c>
      <c r="BG104" s="17">
        <v>0</v>
      </c>
      <c r="BH104" s="17">
        <v>1.4552827650542929E-2</v>
      </c>
      <c r="BI104" s="17">
        <v>1.9609356679235392E-2</v>
      </c>
      <c r="BJ104" s="17">
        <v>2.2418763038211279E-2</v>
      </c>
      <c r="BK104" s="17">
        <v>3.903484021099983E-2</v>
      </c>
      <c r="BL104" s="17">
        <v>1.4370946635872741E-2</v>
      </c>
      <c r="BM104" s="17">
        <v>1.0117425078113289E-2</v>
      </c>
      <c r="BN104" s="17">
        <v>1.93880903566119E-2</v>
      </c>
      <c r="BP104" s="17">
        <v>1.2544752164660739E-2</v>
      </c>
      <c r="BQ104" s="17">
        <v>0</v>
      </c>
      <c r="BR104" s="17">
        <v>3.6443720659224278E-2</v>
      </c>
      <c r="BS104" s="17">
        <v>1.1767551399372691E-2</v>
      </c>
      <c r="BT104" s="17">
        <v>6.9786540005540489E-3</v>
      </c>
      <c r="BU104" s="17">
        <v>1.221698272075954E-2</v>
      </c>
      <c r="BV104" s="17">
        <v>2.875542281578496E-2</v>
      </c>
      <c r="BW104" s="17">
        <v>1.7361746769265121E-2</v>
      </c>
      <c r="BX104" s="17">
        <v>0</v>
      </c>
      <c r="BY104" s="17">
        <v>2.5399176468403371E-2</v>
      </c>
    </row>
    <row r="105" spans="2:77" ht="15.95">
      <c r="B105" s="16" t="s">
        <v>55</v>
      </c>
      <c r="C105" s="17">
        <v>2.7357571950627609E-2</v>
      </c>
      <c r="D105" s="17">
        <v>2.3261649256008189E-2</v>
      </c>
      <c r="E105" s="17">
        <v>4.5337348550021389E-2</v>
      </c>
      <c r="F105" s="17">
        <v>4.4802611093489242E-3</v>
      </c>
      <c r="H105" s="17">
        <v>6.8345518675755626E-2</v>
      </c>
      <c r="I105" s="17">
        <v>2.5815428463951691E-2</v>
      </c>
      <c r="J105" s="17">
        <v>4.6039867864057213E-2</v>
      </c>
      <c r="K105" s="17">
        <v>2.2017031343455361E-2</v>
      </c>
      <c r="L105" s="17">
        <v>3.2065808295637412E-2</v>
      </c>
      <c r="M105" s="17">
        <v>1.182372921439926E-2</v>
      </c>
      <c r="N105" s="17">
        <v>0</v>
      </c>
      <c r="O105" s="17">
        <v>1.365906409841193E-2</v>
      </c>
      <c r="P105" s="17">
        <v>9.6630099844730883E-3</v>
      </c>
      <c r="Q105" s="17">
        <v>2.247986044461207E-2</v>
      </c>
      <c r="R105" s="17">
        <v>8.7512197351923282E-3</v>
      </c>
      <c r="S105" s="17">
        <v>3.3694642344375733E-2</v>
      </c>
      <c r="U105" s="17">
        <v>6.6710414600238813E-2</v>
      </c>
      <c r="V105" s="17">
        <v>1.5636100180295841E-2</v>
      </c>
      <c r="W105" s="17">
        <v>1.8394145797131198E-2</v>
      </c>
      <c r="X105" s="17">
        <v>3.6338620000717088E-2</v>
      </c>
      <c r="Y105" s="17">
        <v>2.575847372359168E-2</v>
      </c>
      <c r="Z105" s="17">
        <v>0</v>
      </c>
      <c r="AA105" s="17">
        <v>1.6583814409826168E-2</v>
      </c>
      <c r="AB105" s="17">
        <v>0</v>
      </c>
      <c r="AC105" s="17">
        <v>2.7233311437648108E-2</v>
      </c>
      <c r="AD105" s="17">
        <v>5.9996033666108367E-2</v>
      </c>
      <c r="AE105" s="17">
        <v>0.25934705689904142</v>
      </c>
      <c r="AG105" s="17">
        <v>2.074126912910491E-2</v>
      </c>
      <c r="AH105" s="17">
        <v>3.2526022321006778E-2</v>
      </c>
      <c r="AJ105" s="17">
        <v>2.446939000148695E-2</v>
      </c>
      <c r="AK105" s="17">
        <v>3.6623282621315263E-2</v>
      </c>
      <c r="AL105" s="17">
        <v>5.1991859817347753E-2</v>
      </c>
      <c r="AM105" s="17">
        <v>3.7850774584624949E-2</v>
      </c>
      <c r="AN105" s="17">
        <v>4.3295100726383491E-2</v>
      </c>
      <c r="AO105" s="17">
        <v>5.6551795095911593E-2</v>
      </c>
      <c r="AP105" s="17">
        <v>5.296371187681094E-2</v>
      </c>
      <c r="AQ105" s="17">
        <v>4.009021227879235E-2</v>
      </c>
      <c r="AR105" s="17">
        <v>4.3711065604325292E-2</v>
      </c>
      <c r="AS105" s="17">
        <v>8.4917764405808158E-2</v>
      </c>
      <c r="AT105" s="17">
        <v>5.4218891382296318E-2</v>
      </c>
      <c r="AU105" s="17">
        <v>5.2677675719908702E-2</v>
      </c>
      <c r="AV105" s="17">
        <v>1.059990686084856E-2</v>
      </c>
      <c r="AX105" s="17">
        <v>2.572340865346906E-2</v>
      </c>
      <c r="AY105" s="17">
        <v>8.4917764405808158E-2</v>
      </c>
      <c r="AZ105" s="17">
        <v>5.4218891382296318E-2</v>
      </c>
      <c r="BA105" s="17">
        <v>5.2677675719908702E-2</v>
      </c>
      <c r="BC105" s="17">
        <v>1.494508905831494E-2</v>
      </c>
      <c r="BD105" s="17">
        <v>1.8266539815408239E-2</v>
      </c>
      <c r="BE105" s="17">
        <v>0</v>
      </c>
      <c r="BF105" s="17">
        <v>0</v>
      </c>
      <c r="BG105" s="17">
        <v>8.6319439226377314E-3</v>
      </c>
      <c r="BH105" s="17">
        <v>7.7532012475889584E-3</v>
      </c>
      <c r="BI105" s="17">
        <v>2.0815865871240041E-2</v>
      </c>
      <c r="BJ105" s="17">
        <v>2.9809872515351929E-2</v>
      </c>
      <c r="BK105" s="17">
        <v>1.294627441420758E-2</v>
      </c>
      <c r="BL105" s="17">
        <v>2.4363975141460239E-2</v>
      </c>
      <c r="BM105" s="17">
        <v>2.592029948647041E-2</v>
      </c>
      <c r="BN105" s="17">
        <v>5.8650316718055373E-2</v>
      </c>
      <c r="BP105" s="17">
        <v>4.6897379875449931E-2</v>
      </c>
      <c r="BQ105" s="17">
        <v>2.862247127802028E-2</v>
      </c>
      <c r="BR105" s="17">
        <v>4.8735333517267117E-2</v>
      </c>
      <c r="BS105" s="17">
        <v>1.4199997333207389E-2</v>
      </c>
      <c r="BT105" s="17">
        <v>1.158956502571936E-2</v>
      </c>
      <c r="BU105" s="17">
        <v>4.8709461365045052E-2</v>
      </c>
      <c r="BV105" s="17">
        <v>0</v>
      </c>
      <c r="BW105" s="17">
        <v>1.9717044863031372E-2</v>
      </c>
      <c r="BX105" s="17">
        <v>1.686955651736111E-2</v>
      </c>
      <c r="BY105" s="17">
        <v>2.696594998256626E-2</v>
      </c>
    </row>
    <row r="107" spans="2:77" ht="32.1">
      <c r="B107" s="14" t="s">
        <v>141</v>
      </c>
    </row>
    <row r="108" spans="2:77" ht="15.95">
      <c r="B108" s="15" t="s">
        <v>16</v>
      </c>
    </row>
    <row r="109" spans="2:77" ht="32.1">
      <c r="B109" s="16" t="s">
        <v>142</v>
      </c>
      <c r="C109" s="17">
        <v>6.6731096711576995E-2</v>
      </c>
      <c r="D109" s="17">
        <v>7.1611094714151058E-2</v>
      </c>
      <c r="E109" s="17">
        <v>6.1343196593917217E-2</v>
      </c>
      <c r="F109" s="17">
        <v>1.4211391733558841E-2</v>
      </c>
      <c r="H109" s="17">
        <v>8.6902607803341789E-2</v>
      </c>
      <c r="I109" s="17">
        <v>5.9122167380757068E-2</v>
      </c>
      <c r="J109" s="17">
        <v>6.4470211803926286E-2</v>
      </c>
      <c r="K109" s="17">
        <v>8.3750559116998385E-2</v>
      </c>
      <c r="L109" s="17">
        <v>4.3472581023196837E-2</v>
      </c>
      <c r="M109" s="17">
        <v>3.9127973967481758E-2</v>
      </c>
      <c r="N109" s="17">
        <v>4.0405634202834682E-2</v>
      </c>
      <c r="O109" s="17">
        <v>0.10604311804445141</v>
      </c>
      <c r="P109" s="17">
        <v>4.6002915497356002E-2</v>
      </c>
      <c r="Q109" s="17">
        <v>7.9092522059830916E-2</v>
      </c>
      <c r="R109" s="17">
        <v>9.4607107330530876E-2</v>
      </c>
      <c r="S109" s="17">
        <v>6.3608579445158575E-2</v>
      </c>
      <c r="U109" s="17">
        <v>9.4944438884717985E-2</v>
      </c>
      <c r="V109" s="17">
        <v>5.7471539284355617E-2</v>
      </c>
      <c r="W109" s="17">
        <v>4.812758051495588E-2</v>
      </c>
      <c r="X109" s="17">
        <v>4.856901994138315E-2</v>
      </c>
      <c r="Y109" s="17">
        <v>8.4378811701631695E-2</v>
      </c>
      <c r="Z109" s="17">
        <v>4.9042573789289882E-2</v>
      </c>
      <c r="AA109" s="17">
        <v>4.3921713232313413E-2</v>
      </c>
      <c r="AB109" s="17">
        <v>6.0178661966430423E-2</v>
      </c>
      <c r="AC109" s="17">
        <v>9.0067529507788652E-2</v>
      </c>
      <c r="AD109" s="17">
        <v>8.6943258913663987E-2</v>
      </c>
      <c r="AE109" s="17">
        <v>0.17368618556254989</v>
      </c>
      <c r="AG109" s="17">
        <v>7.3878912111114858E-2</v>
      </c>
      <c r="AH109" s="17">
        <v>6.1147445215311083E-2</v>
      </c>
      <c r="AJ109" s="17">
        <v>8.0636464055320253E-2</v>
      </c>
      <c r="AK109" s="17">
        <v>6.5760238790197184E-2</v>
      </c>
      <c r="AL109" s="17">
        <v>5.6620898283775811E-2</v>
      </c>
      <c r="AM109" s="17">
        <v>4.6652148992202637E-2</v>
      </c>
      <c r="AN109" s="17">
        <v>5.1420977801982709E-2</v>
      </c>
      <c r="AO109" s="17">
        <v>5.8192778485906482E-2</v>
      </c>
      <c r="AP109" s="17">
        <v>7.4813916832242852E-2</v>
      </c>
      <c r="AQ109" s="17">
        <v>5.3893820376113469E-2</v>
      </c>
      <c r="AR109" s="17">
        <v>6.8054072135901408E-2</v>
      </c>
      <c r="AS109" s="17">
        <v>6.5548398624088886E-2</v>
      </c>
      <c r="AT109" s="17">
        <v>5.0515769158898181E-2</v>
      </c>
      <c r="AU109" s="17">
        <v>6.5859622408365653E-2</v>
      </c>
      <c r="AV109" s="17">
        <v>8.3194266924435101E-2</v>
      </c>
      <c r="AX109" s="17">
        <v>6.533091815800586E-2</v>
      </c>
      <c r="AY109" s="17">
        <v>6.5548398624088886E-2</v>
      </c>
      <c r="AZ109" s="17">
        <v>5.0515769158898181E-2</v>
      </c>
      <c r="BA109" s="17">
        <v>6.5859622408365653E-2</v>
      </c>
      <c r="BC109" s="17">
        <v>7.0193795185530761E-2</v>
      </c>
      <c r="BD109" s="17">
        <v>0.116158803895031</v>
      </c>
      <c r="BE109" s="17">
        <v>7.5095678661150161E-2</v>
      </c>
      <c r="BF109" s="17">
        <v>0.1084131387008523</v>
      </c>
      <c r="BG109" s="17">
        <v>9.5272655709103884E-2</v>
      </c>
      <c r="BH109" s="17">
        <v>0.1125068440948029</v>
      </c>
      <c r="BI109" s="17">
        <v>0.1157209590070119</v>
      </c>
      <c r="BJ109" s="17">
        <v>5.6068759648488731E-2</v>
      </c>
      <c r="BK109" s="17">
        <v>7.3822648552264641E-2</v>
      </c>
      <c r="BL109" s="17">
        <v>0.11590386666410581</v>
      </c>
      <c r="BM109" s="17">
        <v>8.1580810888225108E-2</v>
      </c>
      <c r="BN109" s="17">
        <v>5.4702069777506253E-2</v>
      </c>
      <c r="BP109" s="17">
        <v>5.6378912578826983E-2</v>
      </c>
      <c r="BQ109" s="17">
        <v>8.8472101008492496E-2</v>
      </c>
      <c r="BR109" s="17">
        <v>4.4455817579673138E-2</v>
      </c>
      <c r="BS109" s="17">
        <v>6.9486011532116518E-2</v>
      </c>
      <c r="BT109" s="17">
        <v>0.1099214927769121</v>
      </c>
      <c r="BU109" s="17">
        <v>6.0886826706306317E-2</v>
      </c>
      <c r="BV109" s="17">
        <v>7.2990742924100155E-2</v>
      </c>
      <c r="BW109" s="17">
        <v>6.7018694343084606E-2</v>
      </c>
      <c r="BX109" s="17">
        <v>9.4189786904404202E-2</v>
      </c>
      <c r="BY109" s="17">
        <v>6.5454457126998752E-2</v>
      </c>
    </row>
    <row r="110" spans="2:77" ht="48">
      <c r="B110" s="16" t="s">
        <v>143</v>
      </c>
      <c r="C110" s="17">
        <v>0.1793983239104848</v>
      </c>
      <c r="D110" s="17">
        <v>0.18378993053834511</v>
      </c>
      <c r="E110" s="17">
        <v>0.1705941086557114</v>
      </c>
      <c r="F110" s="17">
        <v>0.1557262816633555</v>
      </c>
      <c r="H110" s="17">
        <v>0.11694434786046209</v>
      </c>
      <c r="I110" s="17">
        <v>0.23051298563079639</v>
      </c>
      <c r="J110" s="17">
        <v>0.16139591956696711</v>
      </c>
      <c r="K110" s="17">
        <v>0.1690032864594698</v>
      </c>
      <c r="L110" s="17">
        <v>0.23567160795640449</v>
      </c>
      <c r="M110" s="17">
        <v>0.22085354193019549</v>
      </c>
      <c r="N110" s="17">
        <v>0.20823294990311311</v>
      </c>
      <c r="O110" s="17">
        <v>0.17782810138124211</v>
      </c>
      <c r="P110" s="17">
        <v>0.18879920519891771</v>
      </c>
      <c r="Q110" s="17">
        <v>0.20546285071607531</v>
      </c>
      <c r="R110" s="17">
        <v>0.122386848426026</v>
      </c>
      <c r="S110" s="17">
        <v>0.16213257672169909</v>
      </c>
      <c r="U110" s="17">
        <v>0.12168345650695429</v>
      </c>
      <c r="V110" s="17">
        <v>0.14090155148459649</v>
      </c>
      <c r="W110" s="17">
        <v>0.15761490698853731</v>
      </c>
      <c r="X110" s="17">
        <v>0.2694780388030209</v>
      </c>
      <c r="Y110" s="17">
        <v>0.22768804913579271</v>
      </c>
      <c r="Z110" s="17">
        <v>0.17516011747925669</v>
      </c>
      <c r="AA110" s="17">
        <v>0.2013649640671096</v>
      </c>
      <c r="AB110" s="17">
        <v>0.25761367788284267</v>
      </c>
      <c r="AC110" s="17">
        <v>0.13486931000295671</v>
      </c>
      <c r="AD110" s="17">
        <v>0.112212460881275</v>
      </c>
      <c r="AE110" s="17">
        <v>9.080847130335315E-2</v>
      </c>
      <c r="AG110" s="17">
        <v>0.16865911774304329</v>
      </c>
      <c r="AH110" s="17">
        <v>0.18778745838497321</v>
      </c>
      <c r="AJ110" s="17">
        <v>0.21178584164596681</v>
      </c>
      <c r="AK110" s="17">
        <v>0.1725166897180308</v>
      </c>
      <c r="AL110" s="17">
        <v>0.15617293636975971</v>
      </c>
      <c r="AM110" s="17">
        <v>0.16913467323562259</v>
      </c>
      <c r="AN110" s="17">
        <v>0.16214713634386199</v>
      </c>
      <c r="AO110" s="17">
        <v>0.1475370442078924</v>
      </c>
      <c r="AP110" s="17">
        <v>0.1650844166654441</v>
      </c>
      <c r="AQ110" s="17">
        <v>0.17047030793376369</v>
      </c>
      <c r="AR110" s="17">
        <v>0.17812507712615541</v>
      </c>
      <c r="AS110" s="17">
        <v>0.1129665996032731</v>
      </c>
      <c r="AT110" s="17">
        <v>0.20218947055438849</v>
      </c>
      <c r="AU110" s="17">
        <v>0.15879754746095651</v>
      </c>
      <c r="AV110" s="17">
        <v>0.1087352377715199</v>
      </c>
      <c r="AX110" s="17">
        <v>0.18064588485108071</v>
      </c>
      <c r="AY110" s="17">
        <v>0.1129665996032731</v>
      </c>
      <c r="AZ110" s="17">
        <v>0.20218947055438849</v>
      </c>
      <c r="BA110" s="17">
        <v>0.15879754746095651</v>
      </c>
      <c r="BC110" s="17">
        <v>0.20279075149486339</v>
      </c>
      <c r="BD110" s="17">
        <v>0.27016434756976893</v>
      </c>
      <c r="BE110" s="17">
        <v>0.18150746216855501</v>
      </c>
      <c r="BF110" s="17">
        <v>0.18724003758118199</v>
      </c>
      <c r="BG110" s="17">
        <v>0.24820965755958019</v>
      </c>
      <c r="BH110" s="17">
        <v>0.23048126309069891</v>
      </c>
      <c r="BI110" s="17">
        <v>0.27048333641136951</v>
      </c>
      <c r="BJ110" s="17">
        <v>0.17864747629560851</v>
      </c>
      <c r="BK110" s="17">
        <v>0.16907322673606631</v>
      </c>
      <c r="BL110" s="17">
        <v>0.12658818519584381</v>
      </c>
      <c r="BM110" s="17">
        <v>0.1791665251574274</v>
      </c>
      <c r="BN110" s="17">
        <v>0.15887725001967651</v>
      </c>
      <c r="BP110" s="17">
        <v>0.1494988108875335</v>
      </c>
      <c r="BQ110" s="17">
        <v>0.22897354815704329</v>
      </c>
      <c r="BR110" s="17">
        <v>0.1381821772785928</v>
      </c>
      <c r="BS110" s="17">
        <v>0.1638855082579678</v>
      </c>
      <c r="BT110" s="17">
        <v>0.25748715963582869</v>
      </c>
      <c r="BU110" s="17">
        <v>0.1339906361333722</v>
      </c>
      <c r="BV110" s="17">
        <v>0.17936220381970691</v>
      </c>
      <c r="BW110" s="17">
        <v>0.19539412345775281</v>
      </c>
      <c r="BX110" s="17">
        <v>0.23270656271268331</v>
      </c>
      <c r="BY110" s="17">
        <v>0.20339630389729929</v>
      </c>
    </row>
    <row r="111" spans="2:77" ht="48">
      <c r="B111" s="16" t="s">
        <v>144</v>
      </c>
      <c r="C111" s="17">
        <v>0.31737227624947328</v>
      </c>
      <c r="D111" s="17">
        <v>0.30994873009021529</v>
      </c>
      <c r="E111" s="17">
        <v>0.33268061967693963</v>
      </c>
      <c r="F111" s="17">
        <v>0.3935016215626076</v>
      </c>
      <c r="H111" s="17">
        <v>0.21793854053103071</v>
      </c>
      <c r="I111" s="17">
        <v>0.22690656596685291</v>
      </c>
      <c r="J111" s="17">
        <v>0.28508435520235148</v>
      </c>
      <c r="K111" s="17">
        <v>0.3524299397964672</v>
      </c>
      <c r="L111" s="17">
        <v>0.30908881315887521</v>
      </c>
      <c r="M111" s="17">
        <v>0.29563492955563442</v>
      </c>
      <c r="N111" s="17">
        <v>0.28705129124182011</v>
      </c>
      <c r="O111" s="17">
        <v>0.27296770259436082</v>
      </c>
      <c r="P111" s="17">
        <v>0.37434309557476608</v>
      </c>
      <c r="Q111" s="17">
        <v>0.35762431250293542</v>
      </c>
      <c r="R111" s="17">
        <v>0.3471067214750993</v>
      </c>
      <c r="S111" s="17">
        <v>0.39371938803384859</v>
      </c>
      <c r="U111" s="17">
        <v>0.20163044118354259</v>
      </c>
      <c r="V111" s="17">
        <v>0.25445427527719722</v>
      </c>
      <c r="W111" s="17">
        <v>0.33327299766387147</v>
      </c>
      <c r="X111" s="17">
        <v>0.24507959858827369</v>
      </c>
      <c r="Y111" s="17">
        <v>0.31956478351394518</v>
      </c>
      <c r="Z111" s="17">
        <v>0.3845678298773782</v>
      </c>
      <c r="AA111" s="17">
        <v>0.37065245103320238</v>
      </c>
      <c r="AB111" s="17">
        <v>0.34766309494009418</v>
      </c>
      <c r="AC111" s="17">
        <v>0.40378003379698513</v>
      </c>
      <c r="AD111" s="17">
        <v>0.30025115016537812</v>
      </c>
      <c r="AE111" s="17">
        <v>0.17365003877721391</v>
      </c>
      <c r="AG111" s="17">
        <v>0.36227706795258308</v>
      </c>
      <c r="AH111" s="17">
        <v>0.28229404697696198</v>
      </c>
      <c r="AJ111" s="17">
        <v>0.3529600234122004</v>
      </c>
      <c r="AK111" s="17">
        <v>0.27976194081562827</v>
      </c>
      <c r="AL111" s="17">
        <v>0.34992594976476521</v>
      </c>
      <c r="AM111" s="17">
        <v>0.33161701428148821</v>
      </c>
      <c r="AN111" s="17">
        <v>0.32647719172609557</v>
      </c>
      <c r="AO111" s="17">
        <v>0.27967989932753062</v>
      </c>
      <c r="AP111" s="17">
        <v>0.32160035567560757</v>
      </c>
      <c r="AQ111" s="17">
        <v>0.33426936668579998</v>
      </c>
      <c r="AR111" s="17">
        <v>0.26789245922817129</v>
      </c>
      <c r="AS111" s="17">
        <v>0.33246998089093821</v>
      </c>
      <c r="AT111" s="17">
        <v>0.29780597578803519</v>
      </c>
      <c r="AU111" s="17">
        <v>0.27780706970161129</v>
      </c>
      <c r="AV111" s="17">
        <v>0.31667378108429228</v>
      </c>
      <c r="AX111" s="17">
        <v>0.32245575475740512</v>
      </c>
      <c r="AY111" s="17">
        <v>0.33246998089093821</v>
      </c>
      <c r="AZ111" s="17">
        <v>0.29780597578803519</v>
      </c>
      <c r="BA111" s="17">
        <v>0.27780706970161129</v>
      </c>
      <c r="BC111" s="17">
        <v>0.36408529533099188</v>
      </c>
      <c r="BD111" s="17">
        <v>0.3483839821623268</v>
      </c>
      <c r="BE111" s="17">
        <v>0.38623499373841158</v>
      </c>
      <c r="BF111" s="17">
        <v>0.30445358243116311</v>
      </c>
      <c r="BG111" s="17">
        <v>0.29739906863027171</v>
      </c>
      <c r="BH111" s="17">
        <v>0.34022717670361308</v>
      </c>
      <c r="BI111" s="17">
        <v>0.31932853395969418</v>
      </c>
      <c r="BJ111" s="17">
        <v>0.30883631080945673</v>
      </c>
      <c r="BK111" s="17">
        <v>0.29012498486913502</v>
      </c>
      <c r="BL111" s="17">
        <v>0.42618079884329862</v>
      </c>
      <c r="BM111" s="17">
        <v>0.36769995469369171</v>
      </c>
      <c r="BN111" s="17">
        <v>0.29636492519214142</v>
      </c>
      <c r="BP111" s="17">
        <v>0.31247913451492171</v>
      </c>
      <c r="BQ111" s="17">
        <v>0.31648716295484558</v>
      </c>
      <c r="BR111" s="17">
        <v>0.30752500364995222</v>
      </c>
      <c r="BS111" s="17">
        <v>0.36982887839957901</v>
      </c>
      <c r="BT111" s="17">
        <v>0.32257226982377568</v>
      </c>
      <c r="BU111" s="17">
        <v>0.29937008298491868</v>
      </c>
      <c r="BV111" s="17">
        <v>0.38329676979270721</v>
      </c>
      <c r="BW111" s="17">
        <v>0.28778996791994099</v>
      </c>
      <c r="BX111" s="17">
        <v>0.3063856711028814</v>
      </c>
      <c r="BY111" s="17">
        <v>0.28170111101466211</v>
      </c>
    </row>
    <row r="112" spans="2:77" ht="32.1">
      <c r="B112" s="16" t="s">
        <v>145</v>
      </c>
      <c r="C112" s="17">
        <v>0.29470207534580728</v>
      </c>
      <c r="D112" s="17">
        <v>0.29020045327641131</v>
      </c>
      <c r="E112" s="17">
        <v>0.31822641241696747</v>
      </c>
      <c r="F112" s="17">
        <v>0.27989121626661118</v>
      </c>
      <c r="H112" s="17">
        <v>0.20901793012356801</v>
      </c>
      <c r="I112" s="17">
        <v>0.2352853892465718</v>
      </c>
      <c r="J112" s="17">
        <v>0.27469901517385381</v>
      </c>
      <c r="K112" s="17">
        <v>0.25494626025167472</v>
      </c>
      <c r="L112" s="17">
        <v>0.28566772790574319</v>
      </c>
      <c r="M112" s="17">
        <v>0.34933413938428892</v>
      </c>
      <c r="N112" s="17">
        <v>0.36878349306002561</v>
      </c>
      <c r="O112" s="17">
        <v>0.35826375557125101</v>
      </c>
      <c r="P112" s="17">
        <v>0.2564508936541533</v>
      </c>
      <c r="Q112" s="17">
        <v>0.32668391155933552</v>
      </c>
      <c r="R112" s="17">
        <v>0.37212301960416938</v>
      </c>
      <c r="S112" s="17">
        <v>0.29697435435201108</v>
      </c>
      <c r="U112" s="17">
        <v>0.1783500890466011</v>
      </c>
      <c r="V112" s="17">
        <v>0.35496764236910983</v>
      </c>
      <c r="W112" s="17">
        <v>0.2904650242636328</v>
      </c>
      <c r="X112" s="17">
        <v>0.32079087903474213</v>
      </c>
      <c r="Y112" s="17">
        <v>0.27820502311223988</v>
      </c>
      <c r="Z112" s="17">
        <v>0.33054585227217298</v>
      </c>
      <c r="AA112" s="17">
        <v>0.31532863918688042</v>
      </c>
      <c r="AB112" s="17">
        <v>0.28130682818278541</v>
      </c>
      <c r="AC112" s="17">
        <v>0.29909880111249881</v>
      </c>
      <c r="AD112" s="17">
        <v>0.34810852057062319</v>
      </c>
      <c r="AE112" s="17">
        <v>0.30250824745784161</v>
      </c>
      <c r="AG112" s="17">
        <v>0.31643807050315459</v>
      </c>
      <c r="AH112" s="17">
        <v>0.27772259069221678</v>
      </c>
      <c r="AJ112" s="17">
        <v>0.27232001538476608</v>
      </c>
      <c r="AK112" s="17">
        <v>0.34446767413833312</v>
      </c>
      <c r="AL112" s="17">
        <v>0.27524181854164631</v>
      </c>
      <c r="AM112" s="17">
        <v>0.30897196014529932</v>
      </c>
      <c r="AN112" s="17">
        <v>0.34146677962713001</v>
      </c>
      <c r="AO112" s="17">
        <v>0.30533721902832173</v>
      </c>
      <c r="AP112" s="17">
        <v>0.26005903137726288</v>
      </c>
      <c r="AQ112" s="17">
        <v>0.30604201087935212</v>
      </c>
      <c r="AR112" s="17">
        <v>0.304777225499198</v>
      </c>
      <c r="AS112" s="17">
        <v>0.35011319525007872</v>
      </c>
      <c r="AT112" s="17">
        <v>0.30106804177912211</v>
      </c>
      <c r="AU112" s="17">
        <v>0.29438446467601481</v>
      </c>
      <c r="AV112" s="17">
        <v>0.33206559809695368</v>
      </c>
      <c r="AX112" s="17">
        <v>0.29630511792289932</v>
      </c>
      <c r="AY112" s="17">
        <v>0.35011319525007872</v>
      </c>
      <c r="AZ112" s="17">
        <v>0.30106804177912211</v>
      </c>
      <c r="BA112" s="17">
        <v>0.29438446467601481</v>
      </c>
      <c r="BC112" s="17">
        <v>0.30311282185309762</v>
      </c>
      <c r="BD112" s="17">
        <v>0.17468245999089449</v>
      </c>
      <c r="BE112" s="17">
        <v>0.2514228985539797</v>
      </c>
      <c r="BF112" s="17">
        <v>0.23761128287299049</v>
      </c>
      <c r="BG112" s="17">
        <v>0.25346481479181981</v>
      </c>
      <c r="BH112" s="17">
        <v>0.25359126020217498</v>
      </c>
      <c r="BI112" s="17">
        <v>0.22301369518957431</v>
      </c>
      <c r="BJ112" s="17">
        <v>0.30967028186531292</v>
      </c>
      <c r="BK112" s="17">
        <v>0.2974671700209775</v>
      </c>
      <c r="BL112" s="17">
        <v>0.26140362203932388</v>
      </c>
      <c r="BM112" s="17">
        <v>0.29211628779380078</v>
      </c>
      <c r="BN112" s="17">
        <v>0.28589259209847229</v>
      </c>
      <c r="BP112" s="17">
        <v>0.31045749900825309</v>
      </c>
      <c r="BQ112" s="17">
        <v>0.27016484318189721</v>
      </c>
      <c r="BR112" s="17">
        <v>0.34736141645610369</v>
      </c>
      <c r="BS112" s="17">
        <v>0.28307130770954558</v>
      </c>
      <c r="BT112" s="17">
        <v>0.24850429809821001</v>
      </c>
      <c r="BU112" s="17">
        <v>0.36788723121226391</v>
      </c>
      <c r="BV112" s="17">
        <v>0.23843369089759139</v>
      </c>
      <c r="BW112" s="17">
        <v>0.31534827185647057</v>
      </c>
      <c r="BX112" s="17">
        <v>0.28918639942276753</v>
      </c>
      <c r="BY112" s="17">
        <v>0.27911800760579458</v>
      </c>
    </row>
    <row r="113" spans="2:77" ht="15.95">
      <c r="B113" s="16" t="s">
        <v>146</v>
      </c>
      <c r="C113" s="17">
        <v>9.5782261567077365E-2</v>
      </c>
      <c r="D113" s="17">
        <v>9.2997853590802329E-2</v>
      </c>
      <c r="E113" s="17">
        <v>9.2259584114261217E-2</v>
      </c>
      <c r="F113" s="17">
        <v>0.14256065731462911</v>
      </c>
      <c r="H113" s="17">
        <v>0.133409744537408</v>
      </c>
      <c r="I113" s="17">
        <v>0.113608472230414</v>
      </c>
      <c r="J113" s="17">
        <v>0.17283760335170001</v>
      </c>
      <c r="K113" s="17">
        <v>0.1182807056437022</v>
      </c>
      <c r="L113" s="17">
        <v>8.670920115087441E-2</v>
      </c>
      <c r="M113" s="17">
        <v>9.0611205773093881E-2</v>
      </c>
      <c r="N113" s="17">
        <v>9.5526631592206507E-2</v>
      </c>
      <c r="O113" s="17">
        <v>7.8267007393021462E-2</v>
      </c>
      <c r="P113" s="17">
        <v>0.1236788829467434</v>
      </c>
      <c r="Q113" s="17">
        <v>1.9400994007406479E-2</v>
      </c>
      <c r="R113" s="17">
        <v>5.8875208871942877E-2</v>
      </c>
      <c r="S113" s="17">
        <v>7.4105345771674755E-2</v>
      </c>
      <c r="U113" s="17">
        <v>0.15900421119131619</v>
      </c>
      <c r="V113" s="17">
        <v>0.14716924281572641</v>
      </c>
      <c r="W113" s="17">
        <v>0.1241001987568553</v>
      </c>
      <c r="X113" s="17">
        <v>0.1030652838303947</v>
      </c>
      <c r="Y113" s="17">
        <v>8.6035617499163636E-2</v>
      </c>
      <c r="Z113" s="17">
        <v>5.3504705404313908E-2</v>
      </c>
      <c r="AA113" s="17">
        <v>6.7290504250262798E-2</v>
      </c>
      <c r="AB113" s="17">
        <v>4.9976962908592243E-2</v>
      </c>
      <c r="AC113" s="17">
        <v>5.8272672030727217E-2</v>
      </c>
      <c r="AD113" s="17">
        <v>0.1184041131724802</v>
      </c>
      <c r="AE113" s="17">
        <v>0.17368618556254989</v>
      </c>
      <c r="AG113" s="17">
        <v>6.9820851740145504E-2</v>
      </c>
      <c r="AH113" s="17">
        <v>0.1160625089885052</v>
      </c>
      <c r="AJ113" s="17">
        <v>5.4184626097788222E-2</v>
      </c>
      <c r="AK113" s="17">
        <v>0.12402470074937701</v>
      </c>
      <c r="AL113" s="17">
        <v>0.11203907373620441</v>
      </c>
      <c r="AM113" s="17">
        <v>0.1187547934715914</v>
      </c>
      <c r="AN113" s="17">
        <v>8.5583222080045707E-2</v>
      </c>
      <c r="AO113" s="17">
        <v>0.14764113483937949</v>
      </c>
      <c r="AP113" s="17">
        <v>0.1224715180532624</v>
      </c>
      <c r="AQ113" s="17">
        <v>0.1196193597572351</v>
      </c>
      <c r="AR113" s="17">
        <v>0.1222397801230642</v>
      </c>
      <c r="AS113" s="17">
        <v>0.1130090589585144</v>
      </c>
      <c r="AT113" s="17">
        <v>0.1239464195156607</v>
      </c>
      <c r="AU113" s="17">
        <v>0.17460734287259949</v>
      </c>
      <c r="AV113" s="17">
        <v>0.15317104110739629</v>
      </c>
      <c r="AX113" s="17">
        <v>8.9316802919654922E-2</v>
      </c>
      <c r="AY113" s="17">
        <v>0.1130090589585144</v>
      </c>
      <c r="AZ113" s="17">
        <v>0.1239464195156607</v>
      </c>
      <c r="BA113" s="17">
        <v>0.17460734287259949</v>
      </c>
      <c r="BC113" s="17">
        <v>4.7455342825349377E-2</v>
      </c>
      <c r="BD113" s="17">
        <v>5.1459536864379291E-2</v>
      </c>
      <c r="BE113" s="17">
        <v>8.1764738663815673E-2</v>
      </c>
      <c r="BF113" s="17">
        <v>0.1217396522963059</v>
      </c>
      <c r="BG113" s="17">
        <v>0.1056538033092243</v>
      </c>
      <c r="BH113" s="17">
        <v>4.9336276574647918E-2</v>
      </c>
      <c r="BI113" s="17">
        <v>4.992459859136078E-2</v>
      </c>
      <c r="BJ113" s="17">
        <v>0.10434235584351</v>
      </c>
      <c r="BK113" s="17">
        <v>0.1147376531252093</v>
      </c>
      <c r="BL113" s="17">
        <v>4.7068505410887203E-2</v>
      </c>
      <c r="BM113" s="17">
        <v>4.5912646502582082E-2</v>
      </c>
      <c r="BN113" s="17">
        <v>0.10737144442732451</v>
      </c>
      <c r="BP113" s="17">
        <v>0.1202244025327643</v>
      </c>
      <c r="BQ113" s="17">
        <v>6.1502852418507788E-2</v>
      </c>
      <c r="BR113" s="17">
        <v>8.7643299385909937E-2</v>
      </c>
      <c r="BS113" s="17">
        <v>9.1618034941346557E-2</v>
      </c>
      <c r="BT113" s="17">
        <v>5.2315661703732197E-2</v>
      </c>
      <c r="BU113" s="17">
        <v>0.1256878576218777</v>
      </c>
      <c r="BV113" s="17">
        <v>8.352947218659583E-2</v>
      </c>
      <c r="BW113" s="17">
        <v>7.7653105927423152E-2</v>
      </c>
      <c r="BX113" s="17">
        <v>4.3792466822541558E-2</v>
      </c>
      <c r="BY113" s="17">
        <v>0.1041556863741928</v>
      </c>
    </row>
    <row r="114" spans="2:77" ht="15.95">
      <c r="B114" s="16" t="s">
        <v>131</v>
      </c>
      <c r="C114" s="17">
        <v>4.6013966215580383E-2</v>
      </c>
      <c r="D114" s="17">
        <v>5.1451937790075043E-2</v>
      </c>
      <c r="E114" s="17">
        <v>2.4896078542203031E-2</v>
      </c>
      <c r="F114" s="17">
        <v>1.4108831459237711E-2</v>
      </c>
      <c r="H114" s="17">
        <v>0.23578682914418941</v>
      </c>
      <c r="I114" s="17">
        <v>0.13456441954460779</v>
      </c>
      <c r="J114" s="17">
        <v>4.1512894901201261E-2</v>
      </c>
      <c r="K114" s="17">
        <v>2.1589248731687809E-2</v>
      </c>
      <c r="L114" s="17">
        <v>3.9390068804905712E-2</v>
      </c>
      <c r="M114" s="17">
        <v>4.4382093893055368E-3</v>
      </c>
      <c r="N114" s="17">
        <v>0</v>
      </c>
      <c r="O114" s="17">
        <v>6.630315015673279E-3</v>
      </c>
      <c r="P114" s="17">
        <v>1.0725007128063331E-2</v>
      </c>
      <c r="Q114" s="17">
        <v>1.173540915441634E-2</v>
      </c>
      <c r="R114" s="17">
        <v>4.9010942922314334E-3</v>
      </c>
      <c r="S114" s="17">
        <v>9.4597556756078165E-3</v>
      </c>
      <c r="U114" s="17">
        <v>0.2443873631868678</v>
      </c>
      <c r="V114" s="17">
        <v>4.5035748769014353E-2</v>
      </c>
      <c r="W114" s="17">
        <v>4.6419291812147212E-2</v>
      </c>
      <c r="X114" s="17">
        <v>1.301717980218536E-2</v>
      </c>
      <c r="Y114" s="17">
        <v>4.1277150372269773E-3</v>
      </c>
      <c r="Z114" s="17">
        <v>7.1789211775883741E-3</v>
      </c>
      <c r="AA114" s="17">
        <v>1.4417282302314281E-3</v>
      </c>
      <c r="AB114" s="17">
        <v>3.260774119255073E-3</v>
      </c>
      <c r="AC114" s="17">
        <v>1.3911653549043839E-2</v>
      </c>
      <c r="AD114" s="17">
        <v>3.4080496296579457E-2</v>
      </c>
      <c r="AE114" s="17">
        <v>8.5660871336491431E-2</v>
      </c>
      <c r="AG114" s="17">
        <v>8.925979949958739E-3</v>
      </c>
      <c r="AH114" s="17">
        <v>7.4985949742031766E-2</v>
      </c>
      <c r="AJ114" s="17">
        <v>2.8113029403958122E-2</v>
      </c>
      <c r="AK114" s="17">
        <v>1.346875578843371E-2</v>
      </c>
      <c r="AL114" s="17">
        <v>4.9999323303848639E-2</v>
      </c>
      <c r="AM114" s="17">
        <v>2.4869409873795989E-2</v>
      </c>
      <c r="AN114" s="17">
        <v>3.2904692420883917E-2</v>
      </c>
      <c r="AO114" s="17">
        <v>6.1611924110969211E-2</v>
      </c>
      <c r="AP114" s="17">
        <v>5.5970761396180228E-2</v>
      </c>
      <c r="AQ114" s="17">
        <v>1.5705134367735862E-2</v>
      </c>
      <c r="AR114" s="17">
        <v>5.8911385887509958E-2</v>
      </c>
      <c r="AS114" s="17">
        <v>2.5892766673106509E-2</v>
      </c>
      <c r="AT114" s="17">
        <v>2.4474323203895351E-2</v>
      </c>
      <c r="AU114" s="17">
        <v>2.8543952880452229E-2</v>
      </c>
      <c r="AV114" s="17">
        <v>6.1600750154028388E-3</v>
      </c>
      <c r="AX114" s="17">
        <v>4.594552139095414E-2</v>
      </c>
      <c r="AY114" s="17">
        <v>2.5892766673106509E-2</v>
      </c>
      <c r="AZ114" s="17">
        <v>2.4474323203895351E-2</v>
      </c>
      <c r="BA114" s="17">
        <v>2.8543952880452229E-2</v>
      </c>
      <c r="BC114" s="17">
        <v>1.23619933101671E-2</v>
      </c>
      <c r="BD114" s="17">
        <v>3.9150869517599253E-2</v>
      </c>
      <c r="BE114" s="17">
        <v>2.3974228214087949E-2</v>
      </c>
      <c r="BF114" s="17">
        <v>4.0542306117506297E-2</v>
      </c>
      <c r="BG114" s="17">
        <v>0</v>
      </c>
      <c r="BH114" s="17">
        <v>1.38571793340622E-2</v>
      </c>
      <c r="BI114" s="17">
        <v>2.1528876840989291E-2</v>
      </c>
      <c r="BJ114" s="17">
        <v>4.2434815537623113E-2</v>
      </c>
      <c r="BK114" s="17">
        <v>5.4774316696347372E-2</v>
      </c>
      <c r="BL114" s="17">
        <v>2.2855021846540601E-2</v>
      </c>
      <c r="BM114" s="17">
        <v>3.3523774964273022E-2</v>
      </c>
      <c r="BN114" s="17">
        <v>9.6791718484879066E-2</v>
      </c>
      <c r="BP114" s="17">
        <v>5.0961240477700412E-2</v>
      </c>
      <c r="BQ114" s="17">
        <v>3.4399492279213607E-2</v>
      </c>
      <c r="BR114" s="17">
        <v>7.4832285649768196E-2</v>
      </c>
      <c r="BS114" s="17">
        <v>2.211025915944443E-2</v>
      </c>
      <c r="BT114" s="17">
        <v>9.1991179615413341E-3</v>
      </c>
      <c r="BU114" s="17">
        <v>1.217736534126126E-2</v>
      </c>
      <c r="BV114" s="17">
        <v>4.2387120379298739E-2</v>
      </c>
      <c r="BW114" s="17">
        <v>5.6795836495327857E-2</v>
      </c>
      <c r="BX114" s="17">
        <v>3.3739113034722219E-2</v>
      </c>
      <c r="BY114" s="17">
        <v>6.6174433981052577E-2</v>
      </c>
    </row>
    <row r="116" spans="2:77" ht="80.099999999999994">
      <c r="B116" s="14" t="s">
        <v>147</v>
      </c>
    </row>
    <row r="117" spans="2:77" ht="32.1">
      <c r="B117" s="15" t="s">
        <v>18</v>
      </c>
    </row>
    <row r="118" spans="2:77" ht="48">
      <c r="B118" s="16" t="s">
        <v>148</v>
      </c>
      <c r="C118" s="17">
        <v>0.44094581095679253</v>
      </c>
      <c r="D118" s="17">
        <v>0.46093774328288301</v>
      </c>
      <c r="E118" s="17">
        <v>0.38756902667866289</v>
      </c>
      <c r="F118" s="17">
        <v>0.35409607597846099</v>
      </c>
      <c r="H118" s="17">
        <v>0.37954885537343841</v>
      </c>
      <c r="I118" s="17">
        <v>0.320100957417364</v>
      </c>
      <c r="J118" s="17">
        <v>0.48775549400937679</v>
      </c>
      <c r="K118" s="17">
        <v>0.35439039137293021</v>
      </c>
      <c r="L118" s="17">
        <v>0.34117411816873722</v>
      </c>
      <c r="M118" s="17">
        <v>0.45746142890832098</v>
      </c>
      <c r="N118" s="17">
        <v>0.34018513254241112</v>
      </c>
      <c r="O118" s="17">
        <v>0.46542678032958729</v>
      </c>
      <c r="P118" s="17">
        <v>0.43642865451691581</v>
      </c>
      <c r="Q118" s="17">
        <v>0.5524848443226883</v>
      </c>
      <c r="R118" s="17">
        <v>0.52664365686889858</v>
      </c>
      <c r="S118" s="17">
        <v>0.50988699403558169</v>
      </c>
      <c r="U118" s="17">
        <v>0.45240542034628772</v>
      </c>
      <c r="V118" s="17">
        <v>0.32169466832394128</v>
      </c>
      <c r="W118" s="17">
        <v>0.43924291854009651</v>
      </c>
      <c r="X118" s="17">
        <v>0.34757863721864168</v>
      </c>
      <c r="Y118" s="17">
        <v>0.48984430824310338</v>
      </c>
      <c r="Z118" s="17">
        <v>0.45621071907939009</v>
      </c>
      <c r="AA118" s="17">
        <v>0.46614410916133692</v>
      </c>
      <c r="AB118" s="17">
        <v>0.50475419452383641</v>
      </c>
      <c r="AC118" s="17">
        <v>0.48288816039115312</v>
      </c>
      <c r="AD118" s="17">
        <v>0.32795849016791467</v>
      </c>
      <c r="AE118" s="17">
        <v>0</v>
      </c>
      <c r="AG118" s="17">
        <v>0.50407509806623918</v>
      </c>
      <c r="AH118" s="17">
        <v>0.38357180815673292</v>
      </c>
      <c r="AJ118" s="17">
        <v>0.49795552344496719</v>
      </c>
      <c r="AK118" s="17">
        <v>0.45036305915410191</v>
      </c>
      <c r="AL118" s="17">
        <v>0.54505968391922233</v>
      </c>
      <c r="AM118" s="17">
        <v>0.52084398591126513</v>
      </c>
      <c r="AN118" s="17">
        <v>0.47749051593392339</v>
      </c>
      <c r="AO118" s="17">
        <v>0.46367577669007359</v>
      </c>
      <c r="AP118" s="17">
        <v>0.44116516279422618</v>
      </c>
      <c r="AQ118" s="17">
        <v>0.49955841842271947</v>
      </c>
      <c r="AR118" s="17">
        <v>0.47505860065833511</v>
      </c>
      <c r="AS118" s="17">
        <v>0.5046936551096739</v>
      </c>
      <c r="AT118" s="17">
        <v>0.49631144442647201</v>
      </c>
      <c r="AU118" s="17">
        <v>0.47326256697143743</v>
      </c>
      <c r="AV118" s="17">
        <v>0.6063451080431782</v>
      </c>
      <c r="AX118" s="17">
        <v>0.44690657904858661</v>
      </c>
      <c r="AY118" s="17">
        <v>0.5046936551096739</v>
      </c>
      <c r="AZ118" s="17">
        <v>0.49631144442647201</v>
      </c>
      <c r="BA118" s="17">
        <v>0.47326256697143743</v>
      </c>
      <c r="BC118" s="17">
        <v>0.49980242787976692</v>
      </c>
      <c r="BD118" s="17">
        <v>0.48456057163695992</v>
      </c>
      <c r="BE118" s="17">
        <v>0.51698993827361595</v>
      </c>
      <c r="BF118" s="17">
        <v>0.54168043158846091</v>
      </c>
      <c r="BG118" s="17">
        <v>0.70099373926053044</v>
      </c>
      <c r="BH118" s="17">
        <v>0.50109636647428213</v>
      </c>
      <c r="BI118" s="17">
        <v>0.49888077042150147</v>
      </c>
      <c r="BJ118" s="17">
        <v>0.46794926035824352</v>
      </c>
      <c r="BK118" s="17">
        <v>0.43480833420707832</v>
      </c>
      <c r="BL118" s="17">
        <v>0.41396958587916127</v>
      </c>
      <c r="BM118" s="17">
        <v>0.46850182874965252</v>
      </c>
      <c r="BN118" s="17">
        <v>0.41245921114045381</v>
      </c>
      <c r="BP118" s="17">
        <v>0.47635845168447272</v>
      </c>
      <c r="BQ118" s="17">
        <v>0.45652162966044818</v>
      </c>
      <c r="BR118" s="17">
        <v>0.40712609485576717</v>
      </c>
      <c r="BS118" s="17">
        <v>0.45264209337857181</v>
      </c>
      <c r="BT118" s="17">
        <v>0.51982452203877128</v>
      </c>
      <c r="BU118" s="17">
        <v>0.45838810957291692</v>
      </c>
      <c r="BV118" s="17">
        <v>0.46111571204113683</v>
      </c>
      <c r="BW118" s="17">
        <v>0.3925126728511002</v>
      </c>
      <c r="BX118" s="17">
        <v>0.36925686102388761</v>
      </c>
      <c r="BY118" s="17">
        <v>0.40973062281867573</v>
      </c>
    </row>
    <row r="119" spans="2:77" ht="32.1">
      <c r="B119" s="16" t="s">
        <v>149</v>
      </c>
      <c r="C119" s="17">
        <v>0.25213181890971842</v>
      </c>
      <c r="D119" s="17">
        <v>0.25125215098636899</v>
      </c>
      <c r="E119" s="17">
        <v>0.2537986336285985</v>
      </c>
      <c r="F119" s="17">
        <v>0.2832002195928992</v>
      </c>
      <c r="H119" s="17">
        <v>0.19297360531846419</v>
      </c>
      <c r="I119" s="17">
        <v>0.31620422987996849</v>
      </c>
      <c r="J119" s="17">
        <v>0.22672120992618319</v>
      </c>
      <c r="K119" s="17">
        <v>0.1885059626115943</v>
      </c>
      <c r="L119" s="17">
        <v>0.21843902590024319</v>
      </c>
      <c r="M119" s="17">
        <v>0.24252084695941409</v>
      </c>
      <c r="N119" s="17">
        <v>0.29041766117308848</v>
      </c>
      <c r="O119" s="17">
        <v>0.21881690156123501</v>
      </c>
      <c r="P119" s="17">
        <v>0.1854062594480653</v>
      </c>
      <c r="Q119" s="17">
        <v>0.33611964563009222</v>
      </c>
      <c r="R119" s="17">
        <v>0.33955601609142649</v>
      </c>
      <c r="S119" s="17">
        <v>0.25572886211700452</v>
      </c>
      <c r="U119" s="17">
        <v>0.18365649665426481</v>
      </c>
      <c r="V119" s="17">
        <v>0.19776412860012491</v>
      </c>
      <c r="W119" s="17">
        <v>0.22290351061430089</v>
      </c>
      <c r="X119" s="17">
        <v>0.30050868920874169</v>
      </c>
      <c r="Y119" s="17">
        <v>0.24016091516832419</v>
      </c>
      <c r="Z119" s="17">
        <v>0.26090891877536521</v>
      </c>
      <c r="AA119" s="17">
        <v>0.24500987422853501</v>
      </c>
      <c r="AB119" s="17">
        <v>0.30393897232810918</v>
      </c>
      <c r="AC119" s="17">
        <v>0.26420789631194769</v>
      </c>
      <c r="AD119" s="17">
        <v>0.21927299086453481</v>
      </c>
      <c r="AE119" s="17">
        <v>0</v>
      </c>
      <c r="AG119" s="17">
        <v>0.27176006468587621</v>
      </c>
      <c r="AH119" s="17">
        <v>0.23429301413802611</v>
      </c>
      <c r="AJ119" s="17">
        <v>0.29080135193730677</v>
      </c>
      <c r="AK119" s="17">
        <v>0.28325779834597709</v>
      </c>
      <c r="AL119" s="17">
        <v>0.425199621741012</v>
      </c>
      <c r="AM119" s="17">
        <v>0.3206768272655634</v>
      </c>
      <c r="AN119" s="17">
        <v>0.26889632740912572</v>
      </c>
      <c r="AO119" s="17">
        <v>0.28893150182920257</v>
      </c>
      <c r="AP119" s="17">
        <v>0.28215588633704403</v>
      </c>
      <c r="AQ119" s="17">
        <v>0.29416962212880737</v>
      </c>
      <c r="AR119" s="17">
        <v>0.28400079843799247</v>
      </c>
      <c r="AS119" s="17">
        <v>0.34558010301685083</v>
      </c>
      <c r="AT119" s="17">
        <v>0.30393616904741988</v>
      </c>
      <c r="AU119" s="17">
        <v>0.31212092827096011</v>
      </c>
      <c r="AV119" s="17">
        <v>0.29295232006399391</v>
      </c>
      <c r="AX119" s="17">
        <v>0.25070820453727982</v>
      </c>
      <c r="AY119" s="17">
        <v>0.34558010301685083</v>
      </c>
      <c r="AZ119" s="17">
        <v>0.30393616904741988</v>
      </c>
      <c r="BA119" s="17">
        <v>0.31212092827096011</v>
      </c>
      <c r="BC119" s="17">
        <v>0.34496779189959692</v>
      </c>
      <c r="BD119" s="17">
        <v>0.31196058381913427</v>
      </c>
      <c r="BE119" s="17">
        <v>0.30860094208182931</v>
      </c>
      <c r="BF119" s="17">
        <v>0.29452142585751101</v>
      </c>
      <c r="BG119" s="17">
        <v>0.29609363126600358</v>
      </c>
      <c r="BH119" s="17">
        <v>0.34879621089537649</v>
      </c>
      <c r="BI119" s="17">
        <v>0.3289929934044003</v>
      </c>
      <c r="BJ119" s="17">
        <v>0.29023099733769597</v>
      </c>
      <c r="BK119" s="17">
        <v>0.2261017346883904</v>
      </c>
      <c r="BL119" s="17">
        <v>0.34942331671825239</v>
      </c>
      <c r="BM119" s="17">
        <v>0.28537945846107132</v>
      </c>
      <c r="BN119" s="17">
        <v>0.21431248825114041</v>
      </c>
      <c r="BP119" s="17">
        <v>0.2646196544157926</v>
      </c>
      <c r="BQ119" s="17">
        <v>0.2754088532153301</v>
      </c>
      <c r="BR119" s="17">
        <v>0.25113835972688581</v>
      </c>
      <c r="BS119" s="17">
        <v>0.2780193021338529</v>
      </c>
      <c r="BT119" s="17">
        <v>0.2976997757905871</v>
      </c>
      <c r="BU119" s="17">
        <v>0.21909414647235059</v>
      </c>
      <c r="BV119" s="17">
        <v>0.34693762424553071</v>
      </c>
      <c r="BW119" s="17">
        <v>0.24385396884275581</v>
      </c>
      <c r="BX119" s="17">
        <v>0.34101849283587321</v>
      </c>
      <c r="BY119" s="17">
        <v>0.1877194378756602</v>
      </c>
    </row>
    <row r="120" spans="2:77" ht="32.1">
      <c r="B120" s="16" t="s">
        <v>150</v>
      </c>
      <c r="C120" s="17">
        <v>0.30816418589936068</v>
      </c>
      <c r="D120" s="17">
        <v>0.30357049489749588</v>
      </c>
      <c r="E120" s="17">
        <v>0.33492875634360358</v>
      </c>
      <c r="F120" s="17">
        <v>0.26165085349890099</v>
      </c>
      <c r="H120" s="17">
        <v>0.22537470267159171</v>
      </c>
      <c r="I120" s="17">
        <v>0.35671370443467088</v>
      </c>
      <c r="J120" s="17">
        <v>0.18233350561130049</v>
      </c>
      <c r="K120" s="17">
        <v>0.2936925189833734</v>
      </c>
      <c r="L120" s="17">
        <v>0.35041665126747629</v>
      </c>
      <c r="M120" s="17">
        <v>0.2170129017580158</v>
      </c>
      <c r="N120" s="17">
        <v>0.35417546907402658</v>
      </c>
      <c r="O120" s="17">
        <v>0.34772997386405302</v>
      </c>
      <c r="P120" s="17">
        <v>0.2360256754355233</v>
      </c>
      <c r="Q120" s="17">
        <v>0.27781751917852171</v>
      </c>
      <c r="R120" s="17">
        <v>0.41719504313845901</v>
      </c>
      <c r="S120" s="17">
        <v>0.36492507166610821</v>
      </c>
      <c r="U120" s="17">
        <v>0.18320062032759921</v>
      </c>
      <c r="V120" s="17">
        <v>0.30562767877046798</v>
      </c>
      <c r="W120" s="17">
        <v>0.22974673011123509</v>
      </c>
      <c r="X120" s="17">
        <v>0.31545497070418371</v>
      </c>
      <c r="Y120" s="17">
        <v>0.26613619579729858</v>
      </c>
      <c r="Z120" s="17">
        <v>0.29882700869236839</v>
      </c>
      <c r="AA120" s="17">
        <v>0.36731391451855627</v>
      </c>
      <c r="AB120" s="17">
        <v>0.32001551812441259</v>
      </c>
      <c r="AC120" s="17">
        <v>0.38296868470172463</v>
      </c>
      <c r="AD120" s="17">
        <v>0.32081196941351431</v>
      </c>
      <c r="AE120" s="17">
        <v>0</v>
      </c>
      <c r="AG120" s="17">
        <v>0.33549258156157719</v>
      </c>
      <c r="AH120" s="17">
        <v>0.28332722795103449</v>
      </c>
      <c r="AJ120" s="17">
        <v>0.33960038108201068</v>
      </c>
      <c r="AK120" s="17">
        <v>0.28740903616723129</v>
      </c>
      <c r="AL120" s="17">
        <v>0.33349161265169502</v>
      </c>
      <c r="AM120" s="17">
        <v>0.30654561700715138</v>
      </c>
      <c r="AN120" s="17">
        <v>0.32020157456927528</v>
      </c>
      <c r="AO120" s="17">
        <v>0.31075217244894832</v>
      </c>
      <c r="AP120" s="17">
        <v>0.27996791269010007</v>
      </c>
      <c r="AQ120" s="17">
        <v>0.25550339066134808</v>
      </c>
      <c r="AR120" s="17">
        <v>0.3496386009395831</v>
      </c>
      <c r="AS120" s="17">
        <v>0.33266667644105141</v>
      </c>
      <c r="AT120" s="17">
        <v>0.34927357502985518</v>
      </c>
      <c r="AU120" s="17">
        <v>0.3153301771728334</v>
      </c>
      <c r="AV120" s="17">
        <v>0.2372194548084971</v>
      </c>
      <c r="AX120" s="17">
        <v>0.30641466068277268</v>
      </c>
      <c r="AY120" s="17">
        <v>0.33266667644105141</v>
      </c>
      <c r="AZ120" s="17">
        <v>0.34927357502985518</v>
      </c>
      <c r="BA120" s="17">
        <v>0.3153301771728334</v>
      </c>
      <c r="BC120" s="17">
        <v>0.32695602724131578</v>
      </c>
      <c r="BD120" s="17">
        <v>0.35210614167932169</v>
      </c>
      <c r="BE120" s="17">
        <v>0.29068723252450729</v>
      </c>
      <c r="BF120" s="17">
        <v>0.32857730302591109</v>
      </c>
      <c r="BG120" s="17">
        <v>0.30925708235552318</v>
      </c>
      <c r="BH120" s="17">
        <v>0.29912272319436628</v>
      </c>
      <c r="BI120" s="17">
        <v>0.3348577175566862</v>
      </c>
      <c r="BJ120" s="17">
        <v>0.34247261079389418</v>
      </c>
      <c r="BK120" s="17">
        <v>0.26780781253658947</v>
      </c>
      <c r="BL120" s="17">
        <v>0.32294618636481642</v>
      </c>
      <c r="BM120" s="17">
        <v>0.35834459365151528</v>
      </c>
      <c r="BN120" s="17">
        <v>0.24500777644152311</v>
      </c>
      <c r="BP120" s="17">
        <v>0.36589741043179341</v>
      </c>
      <c r="BQ120" s="17">
        <v>0.38377929866545019</v>
      </c>
      <c r="BR120" s="17">
        <v>0.34643486742539409</v>
      </c>
      <c r="BS120" s="17">
        <v>0.26186500981930649</v>
      </c>
      <c r="BT120" s="17">
        <v>0.35205054684637549</v>
      </c>
      <c r="BU120" s="17">
        <v>0.30873206889475341</v>
      </c>
      <c r="BV120" s="17">
        <v>0.35967317817249911</v>
      </c>
      <c r="BW120" s="17">
        <v>0.2415543161914154</v>
      </c>
      <c r="BX120" s="17">
        <v>0.34755994156021802</v>
      </c>
      <c r="BY120" s="17">
        <v>0.28157104140136041</v>
      </c>
    </row>
    <row r="121" spans="2:77" ht="48">
      <c r="B121" s="16" t="s">
        <v>151</v>
      </c>
      <c r="C121" s="17">
        <v>0.29479866297139068</v>
      </c>
      <c r="D121" s="17">
        <v>0.28188882820237859</v>
      </c>
      <c r="E121" s="17">
        <v>0.35375507314118931</v>
      </c>
      <c r="F121" s="17">
        <v>0.19283698836971441</v>
      </c>
      <c r="H121" s="17">
        <v>0.25174831892458982</v>
      </c>
      <c r="I121" s="17">
        <v>5.5739249114338377E-2</v>
      </c>
      <c r="J121" s="17">
        <v>0.14001746690115441</v>
      </c>
      <c r="K121" s="17">
        <v>0.33349211593724798</v>
      </c>
      <c r="L121" s="17">
        <v>0.29463128447939452</v>
      </c>
      <c r="M121" s="17">
        <v>0.1893123684259469</v>
      </c>
      <c r="N121" s="17">
        <v>0.34778496247044388</v>
      </c>
      <c r="O121" s="17">
        <v>0.34901140697105942</v>
      </c>
      <c r="P121" s="17">
        <v>0.24213520675438779</v>
      </c>
      <c r="Q121" s="17">
        <v>0.42740934519623319</v>
      </c>
      <c r="R121" s="17">
        <v>0.29397127505786191</v>
      </c>
      <c r="S121" s="17">
        <v>0.40637705861109719</v>
      </c>
      <c r="U121" s="17">
        <v>0.12751315409255401</v>
      </c>
      <c r="V121" s="17">
        <v>0.14524410892491871</v>
      </c>
      <c r="W121" s="17">
        <v>0.1928550805833851</v>
      </c>
      <c r="X121" s="17">
        <v>0.1809382041890594</v>
      </c>
      <c r="Y121" s="17">
        <v>0.34079063181371239</v>
      </c>
      <c r="Z121" s="17">
        <v>0.27160722680381011</v>
      </c>
      <c r="AA121" s="17">
        <v>0.36820374581992837</v>
      </c>
      <c r="AB121" s="17">
        <v>0.36376645504460459</v>
      </c>
      <c r="AC121" s="17">
        <v>0.34865138241561572</v>
      </c>
      <c r="AD121" s="17">
        <v>0.44522453275414892</v>
      </c>
      <c r="AE121" s="17">
        <v>1</v>
      </c>
      <c r="AG121" s="17">
        <v>0.35339062487313277</v>
      </c>
      <c r="AH121" s="17">
        <v>0.241548332734278</v>
      </c>
      <c r="AJ121" s="17">
        <v>0.31954333735756268</v>
      </c>
      <c r="AK121" s="17">
        <v>0.38297951883949338</v>
      </c>
      <c r="AL121" s="17">
        <v>0.2935942744213057</v>
      </c>
      <c r="AM121" s="17">
        <v>0.33560691664885722</v>
      </c>
      <c r="AN121" s="17">
        <v>0.33335294702534313</v>
      </c>
      <c r="AO121" s="17">
        <v>0.36545554617829629</v>
      </c>
      <c r="AP121" s="17">
        <v>0.29461385202820811</v>
      </c>
      <c r="AQ121" s="17">
        <v>0.33455486325703748</v>
      </c>
      <c r="AR121" s="17">
        <v>0.3756073527253318</v>
      </c>
      <c r="AS121" s="17">
        <v>0.38658826090991599</v>
      </c>
      <c r="AT121" s="17">
        <v>0.30785825943710049</v>
      </c>
      <c r="AU121" s="17">
        <v>0.35309787973511048</v>
      </c>
      <c r="AV121" s="17">
        <v>0.35836371630090103</v>
      </c>
      <c r="AX121" s="17">
        <v>0.30106935172910959</v>
      </c>
      <c r="AY121" s="17">
        <v>0.38658826090991599</v>
      </c>
      <c r="AZ121" s="17">
        <v>0.30785825943710049</v>
      </c>
      <c r="BA121" s="17">
        <v>0.35309787973511048</v>
      </c>
      <c r="BC121" s="17">
        <v>0.30007745390738189</v>
      </c>
      <c r="BD121" s="17">
        <v>0.28357463820982809</v>
      </c>
      <c r="BE121" s="17">
        <v>0.28746324222438879</v>
      </c>
      <c r="BF121" s="17">
        <v>0.25771440314275151</v>
      </c>
      <c r="BG121" s="17">
        <v>0.65586844323799998</v>
      </c>
      <c r="BH121" s="17">
        <v>0.34294412853552342</v>
      </c>
      <c r="BI121" s="17">
        <v>0.25110008852779059</v>
      </c>
      <c r="BJ121" s="17">
        <v>0.29812981240174219</v>
      </c>
      <c r="BK121" s="17">
        <v>0.2365821844593155</v>
      </c>
      <c r="BL121" s="17">
        <v>0.32320119415201831</v>
      </c>
      <c r="BM121" s="17">
        <v>0.30550648474237019</v>
      </c>
      <c r="BN121" s="17">
        <v>0.30220416669438471</v>
      </c>
      <c r="BP121" s="17">
        <v>0.30430209487469811</v>
      </c>
      <c r="BQ121" s="17">
        <v>0.33949709892677649</v>
      </c>
      <c r="BR121" s="17">
        <v>0.35817643834162421</v>
      </c>
      <c r="BS121" s="17">
        <v>0.2881937893606813</v>
      </c>
      <c r="BT121" s="17">
        <v>0.38633669510321528</v>
      </c>
      <c r="BU121" s="17">
        <v>0.45819348209229771</v>
      </c>
      <c r="BV121" s="17">
        <v>0.2348610929008117</v>
      </c>
      <c r="BW121" s="17">
        <v>0.23220776943124841</v>
      </c>
      <c r="BX121" s="17">
        <v>0.21488574687820891</v>
      </c>
      <c r="BY121" s="17">
        <v>0.26129749746482012</v>
      </c>
    </row>
    <row r="122" spans="2:77" ht="32.1">
      <c r="B122" s="16" t="s">
        <v>152</v>
      </c>
      <c r="C122" s="17">
        <v>0.22683087301076671</v>
      </c>
      <c r="D122" s="17">
        <v>0.24803518598912511</v>
      </c>
      <c r="E122" s="17">
        <v>0.16553004983292599</v>
      </c>
      <c r="F122" s="17">
        <v>0.14720130073829549</v>
      </c>
      <c r="H122" s="17">
        <v>0.1562865653221647</v>
      </c>
      <c r="I122" s="17">
        <v>0.1840773257480344</v>
      </c>
      <c r="J122" s="17">
        <v>0.22013772522040709</v>
      </c>
      <c r="K122" s="17">
        <v>0.25168819701463141</v>
      </c>
      <c r="L122" s="17">
        <v>0.1071590203811853</v>
      </c>
      <c r="M122" s="17">
        <v>0.2034843123465824</v>
      </c>
      <c r="N122" s="17">
        <v>0.23697843745954311</v>
      </c>
      <c r="O122" s="17">
        <v>0.20212455483154201</v>
      </c>
      <c r="P122" s="17">
        <v>0.23243162463414219</v>
      </c>
      <c r="Q122" s="17">
        <v>0.22806423985597049</v>
      </c>
      <c r="R122" s="17">
        <v>0.29523710821720311</v>
      </c>
      <c r="S122" s="17">
        <v>0.30944413782105618</v>
      </c>
      <c r="U122" s="17">
        <v>0.24432437375786389</v>
      </c>
      <c r="V122" s="17">
        <v>0.14048882074137331</v>
      </c>
      <c r="W122" s="17">
        <v>0.1317269703187893</v>
      </c>
      <c r="X122" s="17">
        <v>0.22917091837482409</v>
      </c>
      <c r="Y122" s="17">
        <v>0.17662863078053301</v>
      </c>
      <c r="Z122" s="17">
        <v>0.18900101032929981</v>
      </c>
      <c r="AA122" s="17">
        <v>0.24660881995747261</v>
      </c>
      <c r="AB122" s="17">
        <v>0.27234238242964992</v>
      </c>
      <c r="AC122" s="17">
        <v>0.31858363989712379</v>
      </c>
      <c r="AD122" s="17">
        <v>0.22835751147470021</v>
      </c>
      <c r="AE122" s="17">
        <v>0</v>
      </c>
      <c r="AG122" s="17">
        <v>0.26781861658818251</v>
      </c>
      <c r="AH122" s="17">
        <v>0.18957984385370069</v>
      </c>
      <c r="AJ122" s="17">
        <v>0.28205315713520501</v>
      </c>
      <c r="AK122" s="17">
        <v>0.25759385980755339</v>
      </c>
      <c r="AL122" s="17">
        <v>0.35495106820403438</v>
      </c>
      <c r="AM122" s="17">
        <v>0.27040670939255179</v>
      </c>
      <c r="AN122" s="17">
        <v>0.28338987320154913</v>
      </c>
      <c r="AO122" s="17">
        <v>0.25030510452030891</v>
      </c>
      <c r="AP122" s="17">
        <v>0.26761502795522052</v>
      </c>
      <c r="AQ122" s="17">
        <v>0.24398325004396279</v>
      </c>
      <c r="AR122" s="17">
        <v>0.32156028475425541</v>
      </c>
      <c r="AS122" s="17">
        <v>0.30158881645957653</v>
      </c>
      <c r="AT122" s="17">
        <v>0.37064484070997822</v>
      </c>
      <c r="AU122" s="17">
        <v>0.3901419321163489</v>
      </c>
      <c r="AV122" s="17">
        <v>0.32480929322079838</v>
      </c>
      <c r="AX122" s="17">
        <v>0.22475696891299651</v>
      </c>
      <c r="AY122" s="17">
        <v>0.30158881645957653</v>
      </c>
      <c r="AZ122" s="17">
        <v>0.37064484070997822</v>
      </c>
      <c r="BA122" s="17">
        <v>0.3901419321163489</v>
      </c>
      <c r="BC122" s="17">
        <v>0.29226086451262162</v>
      </c>
      <c r="BD122" s="17">
        <v>0.416089808961983</v>
      </c>
      <c r="BE122" s="17">
        <v>0.26884567058399073</v>
      </c>
      <c r="BF122" s="17">
        <v>0.33792313354239017</v>
      </c>
      <c r="BG122" s="17">
        <v>0.23032975565006639</v>
      </c>
      <c r="BH122" s="17">
        <v>0.34022603717428851</v>
      </c>
      <c r="BI122" s="17">
        <v>0.3046855153601471</v>
      </c>
      <c r="BJ122" s="17">
        <v>0.18460302596892131</v>
      </c>
      <c r="BK122" s="17">
        <v>0.20970871496818189</v>
      </c>
      <c r="BL122" s="17">
        <v>0.33238368796773959</v>
      </c>
      <c r="BM122" s="17">
        <v>0.34641112311683298</v>
      </c>
      <c r="BN122" s="17">
        <v>0.19589715051133261</v>
      </c>
      <c r="BP122" s="17">
        <v>0.1519923682981352</v>
      </c>
      <c r="BQ122" s="17">
        <v>0.28927912330044209</v>
      </c>
      <c r="BR122" s="17">
        <v>0.15129281770084221</v>
      </c>
      <c r="BS122" s="17">
        <v>0.25299090549513792</v>
      </c>
      <c r="BT122" s="17">
        <v>0.31040861331252789</v>
      </c>
      <c r="BU122" s="17">
        <v>0.14955872693785391</v>
      </c>
      <c r="BV122" s="17">
        <v>0.26299836222358541</v>
      </c>
      <c r="BW122" s="17">
        <v>0.35604215297041958</v>
      </c>
      <c r="BX122" s="17">
        <v>0.19687515388162399</v>
      </c>
      <c r="BY122" s="17">
        <v>0.20801465960793949</v>
      </c>
    </row>
    <row r="123" spans="2:77" ht="63.95">
      <c r="B123" s="16" t="s">
        <v>153</v>
      </c>
      <c r="C123" s="17">
        <v>0.25237193989921008</v>
      </c>
      <c r="D123" s="17">
        <v>0.25120601920303143</v>
      </c>
      <c r="E123" s="17">
        <v>0.25485079862487181</v>
      </c>
      <c r="F123" s="17">
        <v>0.28489662154783257</v>
      </c>
      <c r="H123" s="17">
        <v>0.20384768255160429</v>
      </c>
      <c r="I123" s="17">
        <v>0.19676084356929779</v>
      </c>
      <c r="J123" s="17">
        <v>0.25080417476568873</v>
      </c>
      <c r="K123" s="17">
        <v>0.1562817115839954</v>
      </c>
      <c r="L123" s="17">
        <v>0.17284059864924939</v>
      </c>
      <c r="M123" s="17">
        <v>0.2183003345941317</v>
      </c>
      <c r="N123" s="17">
        <v>0.2151064080515869</v>
      </c>
      <c r="O123" s="17">
        <v>0.2422613537820581</v>
      </c>
      <c r="P123" s="17">
        <v>0.30448292781017189</v>
      </c>
      <c r="Q123" s="17">
        <v>0.38462618580607832</v>
      </c>
      <c r="R123" s="17">
        <v>0.36441591713120491</v>
      </c>
      <c r="S123" s="17">
        <v>0.26293180316980402</v>
      </c>
      <c r="U123" s="17">
        <v>0.18320062032759921</v>
      </c>
      <c r="V123" s="17">
        <v>8.2301244617237923E-2</v>
      </c>
      <c r="W123" s="17">
        <v>0.20641330439691369</v>
      </c>
      <c r="X123" s="17">
        <v>0.26977918644910948</v>
      </c>
      <c r="Y123" s="17">
        <v>0.3028015171377364</v>
      </c>
      <c r="Z123" s="17">
        <v>0.29757105377530702</v>
      </c>
      <c r="AA123" s="17">
        <v>0.26549306367458442</v>
      </c>
      <c r="AB123" s="17">
        <v>0.26689271876468129</v>
      </c>
      <c r="AC123" s="17">
        <v>0.23575882564322509</v>
      </c>
      <c r="AD123" s="17">
        <v>0.33621462314460282</v>
      </c>
      <c r="AE123" s="17">
        <v>0</v>
      </c>
      <c r="AG123" s="17">
        <v>0.311116962053404</v>
      </c>
      <c r="AH123" s="17">
        <v>0.19898250339692561</v>
      </c>
      <c r="AJ123" s="17">
        <v>0.32630003096801291</v>
      </c>
      <c r="AK123" s="17">
        <v>0.2049980339015002</v>
      </c>
      <c r="AL123" s="17">
        <v>0.25440618139593291</v>
      </c>
      <c r="AM123" s="17">
        <v>0.24804179050647129</v>
      </c>
      <c r="AN123" s="17">
        <v>0.2405243366899886</v>
      </c>
      <c r="AO123" s="17">
        <v>0.25410920575272772</v>
      </c>
      <c r="AP123" s="17">
        <v>0.27558269663692492</v>
      </c>
      <c r="AQ123" s="17">
        <v>0.2210016380160825</v>
      </c>
      <c r="AR123" s="17">
        <v>0.30280739427754871</v>
      </c>
      <c r="AS123" s="17">
        <v>0.2877401518053504</v>
      </c>
      <c r="AT123" s="17">
        <v>0.28718382778317753</v>
      </c>
      <c r="AU123" s="17">
        <v>0.23440968296202111</v>
      </c>
      <c r="AV123" s="17">
        <v>0.25829792555895459</v>
      </c>
      <c r="AX123" s="17">
        <v>0.2534957276443619</v>
      </c>
      <c r="AY123" s="17">
        <v>0.2877401518053504</v>
      </c>
      <c r="AZ123" s="17">
        <v>0.28718382778317753</v>
      </c>
      <c r="BA123" s="17">
        <v>0.23440968296202111</v>
      </c>
      <c r="BC123" s="17">
        <v>0.2245641721920483</v>
      </c>
      <c r="BD123" s="17">
        <v>0.3314078832013691</v>
      </c>
      <c r="BE123" s="17">
        <v>0.31015306408879822</v>
      </c>
      <c r="BF123" s="17">
        <v>0.31460969269737571</v>
      </c>
      <c r="BG123" s="17">
        <v>0.25705593655438552</v>
      </c>
      <c r="BH123" s="17">
        <v>0.36320218881693422</v>
      </c>
      <c r="BI123" s="17">
        <v>0.41394921720133332</v>
      </c>
      <c r="BJ123" s="17">
        <v>0.29103387859677188</v>
      </c>
      <c r="BK123" s="17">
        <v>0.27256559547047038</v>
      </c>
      <c r="BL123" s="17">
        <v>0.36907668735532251</v>
      </c>
      <c r="BM123" s="17">
        <v>0.34355897185294437</v>
      </c>
      <c r="BN123" s="17">
        <v>0.19889949588851441</v>
      </c>
      <c r="BP123" s="17">
        <v>0.204404398618552</v>
      </c>
      <c r="BQ123" s="17">
        <v>0.26165142019064402</v>
      </c>
      <c r="BR123" s="17">
        <v>0.26406610013991311</v>
      </c>
      <c r="BS123" s="17">
        <v>0.24755584274659209</v>
      </c>
      <c r="BT123" s="17">
        <v>0.37469313061279208</v>
      </c>
      <c r="BU123" s="17">
        <v>0.24890857811961181</v>
      </c>
      <c r="BV123" s="17">
        <v>0.26548985508074918</v>
      </c>
      <c r="BW123" s="17">
        <v>0.25066260619508751</v>
      </c>
      <c r="BX123" s="17">
        <v>0.1891509310580379</v>
      </c>
      <c r="BY123" s="17">
        <v>0.2457003216234657</v>
      </c>
    </row>
    <row r="124" spans="2:77" ht="32.1">
      <c r="B124" s="16" t="s">
        <v>154</v>
      </c>
      <c r="C124" s="17">
        <v>0.18627841504726669</v>
      </c>
      <c r="D124" s="17">
        <v>0.16261973511950831</v>
      </c>
      <c r="E124" s="17">
        <v>0.24901460796507399</v>
      </c>
      <c r="F124" s="17">
        <v>0.31428236693225181</v>
      </c>
      <c r="H124" s="17">
        <v>0.109926903828026</v>
      </c>
      <c r="I124" s="17">
        <v>0.1227605302805161</v>
      </c>
      <c r="J124" s="17">
        <v>7.2169605656615107E-2</v>
      </c>
      <c r="K124" s="17">
        <v>0.21079144574613479</v>
      </c>
      <c r="L124" s="17">
        <v>0.26001937352517468</v>
      </c>
      <c r="M124" s="17">
        <v>0.1681637127272724</v>
      </c>
      <c r="N124" s="17">
        <v>0.25182101368573839</v>
      </c>
      <c r="O124" s="17">
        <v>0.23521931550051309</v>
      </c>
      <c r="P124" s="17">
        <v>0.1909034401664392</v>
      </c>
      <c r="Q124" s="17">
        <v>0.21479273714974481</v>
      </c>
      <c r="R124" s="17">
        <v>0.15354944178386881</v>
      </c>
      <c r="S124" s="17">
        <v>0.19314805530767101</v>
      </c>
      <c r="U124" s="17">
        <v>0.12830492043753769</v>
      </c>
      <c r="V124" s="17">
        <v>4.7381876860065703E-2</v>
      </c>
      <c r="W124" s="17">
        <v>0.2367807026770935</v>
      </c>
      <c r="X124" s="17">
        <v>0.15124605864424859</v>
      </c>
      <c r="Y124" s="17">
        <v>0.18465218820832391</v>
      </c>
      <c r="Z124" s="17">
        <v>0.1534222126535815</v>
      </c>
      <c r="AA124" s="17">
        <v>0.201807584909795</v>
      </c>
      <c r="AB124" s="17">
        <v>0.22408544082271539</v>
      </c>
      <c r="AC124" s="17">
        <v>0.16472483693582191</v>
      </c>
      <c r="AD124" s="17">
        <v>0.29062306874898608</v>
      </c>
      <c r="AE124" s="17">
        <v>0</v>
      </c>
      <c r="AG124" s="17">
        <v>0.19278819521015669</v>
      </c>
      <c r="AH124" s="17">
        <v>0.18036210959864191</v>
      </c>
      <c r="AJ124" s="17">
        <v>0.173955169232688</v>
      </c>
      <c r="AK124" s="17">
        <v>0.2394572483468641</v>
      </c>
      <c r="AL124" s="17">
        <v>0.25130545161475659</v>
      </c>
      <c r="AM124" s="17">
        <v>0.180802097017467</v>
      </c>
      <c r="AN124" s="17">
        <v>0.1950682811876201</v>
      </c>
      <c r="AO124" s="17">
        <v>0.1853614148004781</v>
      </c>
      <c r="AP124" s="17">
        <v>0.2182280598441895</v>
      </c>
      <c r="AQ124" s="17">
        <v>0.17253113926763611</v>
      </c>
      <c r="AR124" s="17">
        <v>0.15716627966434399</v>
      </c>
      <c r="AS124" s="17">
        <v>0.15472521064918421</v>
      </c>
      <c r="AT124" s="17">
        <v>0.1919227291521067</v>
      </c>
      <c r="AU124" s="17">
        <v>0.2275138167902046</v>
      </c>
      <c r="AV124" s="17">
        <v>7.6922082295597868E-2</v>
      </c>
      <c r="AX124" s="17">
        <v>0.18213535564748259</v>
      </c>
      <c r="AY124" s="17">
        <v>0.15472521064918421</v>
      </c>
      <c r="AZ124" s="17">
        <v>0.1919227291521067</v>
      </c>
      <c r="BA124" s="17">
        <v>0.2275138167902046</v>
      </c>
      <c r="BC124" s="17">
        <v>0.22737018157475469</v>
      </c>
      <c r="BD124" s="17">
        <v>0.35967973914101808</v>
      </c>
      <c r="BE124" s="17">
        <v>0.17411727897430859</v>
      </c>
      <c r="BF124" s="17">
        <v>0.21040750743218109</v>
      </c>
      <c r="BG124" s="17">
        <v>0.42219609362424382</v>
      </c>
      <c r="BH124" s="17">
        <v>0.166295884020875</v>
      </c>
      <c r="BI124" s="17">
        <v>0.23328145512707951</v>
      </c>
      <c r="BJ124" s="17">
        <v>0.24874989844699499</v>
      </c>
      <c r="BK124" s="17">
        <v>0.27280212799997922</v>
      </c>
      <c r="BL124" s="17">
        <v>0.35234717079464289</v>
      </c>
      <c r="BM124" s="17">
        <v>0.19287589234310321</v>
      </c>
      <c r="BN124" s="17">
        <v>0.16967073857587761</v>
      </c>
      <c r="BP124" s="17">
        <v>0.26768377872575527</v>
      </c>
      <c r="BQ124" s="17">
        <v>0.13743631402312559</v>
      </c>
      <c r="BR124" s="17">
        <v>0.24585268707432781</v>
      </c>
      <c r="BS124" s="17">
        <v>0.17569817303990379</v>
      </c>
      <c r="BT124" s="17">
        <v>0.12932551077041199</v>
      </c>
      <c r="BU124" s="17">
        <v>0.23297713527263941</v>
      </c>
      <c r="BV124" s="17">
        <v>0.1088972247465759</v>
      </c>
      <c r="BW124" s="17">
        <v>0.1384270680468507</v>
      </c>
      <c r="BX124" s="17">
        <v>0.222609969701795</v>
      </c>
      <c r="BY124" s="17">
        <v>0.18313417519970779</v>
      </c>
    </row>
    <row r="125" spans="2:77" ht="32.1">
      <c r="B125" s="16" t="s">
        <v>155</v>
      </c>
      <c r="C125" s="17">
        <v>0.30904956330370159</v>
      </c>
      <c r="D125" s="17">
        <v>0.33289953496687041</v>
      </c>
      <c r="E125" s="17">
        <v>0.2182501672688103</v>
      </c>
      <c r="F125" s="17">
        <v>0.29235604766443563</v>
      </c>
      <c r="H125" s="17">
        <v>0.2077780367269364</v>
      </c>
      <c r="I125" s="17">
        <v>0.20725073603168301</v>
      </c>
      <c r="J125" s="17">
        <v>0.31530986489380569</v>
      </c>
      <c r="K125" s="17">
        <v>0.28582630084599592</v>
      </c>
      <c r="L125" s="17">
        <v>0.25797957673948552</v>
      </c>
      <c r="M125" s="17">
        <v>0.24193733031324369</v>
      </c>
      <c r="N125" s="17">
        <v>0.18179387511416331</v>
      </c>
      <c r="O125" s="17">
        <v>0.1778118395204818</v>
      </c>
      <c r="P125" s="17">
        <v>0.43538135874207501</v>
      </c>
      <c r="Q125" s="17">
        <v>0.42414164986682262</v>
      </c>
      <c r="R125" s="17">
        <v>0.49771275502420848</v>
      </c>
      <c r="S125" s="17">
        <v>0.31477707479331951</v>
      </c>
      <c r="U125" s="17">
        <v>0.23942238436351651</v>
      </c>
      <c r="V125" s="17">
        <v>0.24121188547574751</v>
      </c>
      <c r="W125" s="17">
        <v>0.23037577977414769</v>
      </c>
      <c r="X125" s="17">
        <v>0.28180338283692069</v>
      </c>
      <c r="Y125" s="17">
        <v>0.29149997525271992</v>
      </c>
      <c r="Z125" s="17">
        <v>0.36072255937790421</v>
      </c>
      <c r="AA125" s="17">
        <v>0.28690324114333898</v>
      </c>
      <c r="AB125" s="17">
        <v>0.38634031805010888</v>
      </c>
      <c r="AC125" s="17">
        <v>0.38996053630048633</v>
      </c>
      <c r="AD125" s="17">
        <v>0.25861820622037379</v>
      </c>
      <c r="AE125" s="17">
        <v>0</v>
      </c>
      <c r="AG125" s="17">
        <v>0.37964064256262731</v>
      </c>
      <c r="AH125" s="17">
        <v>0.2448940347922007</v>
      </c>
      <c r="AJ125" s="17">
        <v>0.38333162017389782</v>
      </c>
      <c r="AK125" s="17">
        <v>0.37036778386907238</v>
      </c>
      <c r="AL125" s="17">
        <v>0.36163776544012022</v>
      </c>
      <c r="AM125" s="17">
        <v>0.38239980028166798</v>
      </c>
      <c r="AN125" s="17">
        <v>0.30467993131359589</v>
      </c>
      <c r="AO125" s="17">
        <v>0.34586967977844751</v>
      </c>
      <c r="AP125" s="17">
        <v>0.3336133448171768</v>
      </c>
      <c r="AQ125" s="17">
        <v>0.30583840192942402</v>
      </c>
      <c r="AR125" s="17">
        <v>0.3796648811933177</v>
      </c>
      <c r="AS125" s="17">
        <v>0.38823166583840951</v>
      </c>
      <c r="AT125" s="17">
        <v>0.36224839956100069</v>
      </c>
      <c r="AU125" s="17">
        <v>0.34242488546249911</v>
      </c>
      <c r="AV125" s="17">
        <v>0.44099918719939968</v>
      </c>
      <c r="AX125" s="17">
        <v>0.31517696200939171</v>
      </c>
      <c r="AY125" s="17">
        <v>0.38823166583840951</v>
      </c>
      <c r="AZ125" s="17">
        <v>0.36224839956100069</v>
      </c>
      <c r="BA125" s="17">
        <v>0.34242488546249911</v>
      </c>
      <c r="BC125" s="17">
        <v>0.2983157560209943</v>
      </c>
      <c r="BD125" s="17">
        <v>0.34234247275848928</v>
      </c>
      <c r="BE125" s="17">
        <v>0.35897917512534422</v>
      </c>
      <c r="BF125" s="17">
        <v>0.36938297572731688</v>
      </c>
      <c r="BG125" s="17">
        <v>0.3092972049037005</v>
      </c>
      <c r="BH125" s="17">
        <v>0.45982900938849641</v>
      </c>
      <c r="BI125" s="17">
        <v>0.36328093459907201</v>
      </c>
      <c r="BJ125" s="17">
        <v>0.25506254264782791</v>
      </c>
      <c r="BK125" s="17">
        <v>0.33890982275954951</v>
      </c>
      <c r="BL125" s="17">
        <v>0.39312338770179017</v>
      </c>
      <c r="BM125" s="17">
        <v>0.42678791093258572</v>
      </c>
      <c r="BN125" s="17">
        <v>0.2724516912908081</v>
      </c>
      <c r="BP125" s="17">
        <v>0.24814356675689739</v>
      </c>
      <c r="BQ125" s="17">
        <v>0.43771559586607123</v>
      </c>
      <c r="BR125" s="17">
        <v>0.20629726999627121</v>
      </c>
      <c r="BS125" s="17">
        <v>0.25491057283149438</v>
      </c>
      <c r="BT125" s="17">
        <v>0.49108622861095541</v>
      </c>
      <c r="BU125" s="17">
        <v>0.17305633075718821</v>
      </c>
      <c r="BV125" s="17">
        <v>0.34421575757579698</v>
      </c>
      <c r="BW125" s="17">
        <v>0.35783749355993871</v>
      </c>
      <c r="BX125" s="17">
        <v>0.41574020213476492</v>
      </c>
      <c r="BY125" s="17">
        <v>0.33648641925868977</v>
      </c>
    </row>
    <row r="126" spans="2:77" ht="15.95">
      <c r="B126" s="16" t="s">
        <v>55</v>
      </c>
      <c r="C126" s="17">
        <v>4.2924272964692846E-3</v>
      </c>
      <c r="D126" s="17">
        <v>2.8740702856564068E-3</v>
      </c>
      <c r="E126" s="17">
        <v>1.001459691454566E-2</v>
      </c>
      <c r="F126" s="17">
        <v>0</v>
      </c>
      <c r="H126" s="17">
        <v>0</v>
      </c>
      <c r="I126" s="17">
        <v>0</v>
      </c>
      <c r="J126" s="17">
        <v>3.5562915215999732E-2</v>
      </c>
      <c r="K126" s="17">
        <v>0</v>
      </c>
      <c r="L126" s="17">
        <v>0</v>
      </c>
      <c r="M126" s="17">
        <v>1.520388821574202E-2</v>
      </c>
      <c r="N126" s="17">
        <v>0</v>
      </c>
      <c r="O126" s="17">
        <v>0</v>
      </c>
      <c r="P126" s="17">
        <v>0</v>
      </c>
      <c r="Q126" s="17">
        <v>0</v>
      </c>
      <c r="R126" s="17">
        <v>7.6915716540291099E-3</v>
      </c>
      <c r="S126" s="17">
        <v>0</v>
      </c>
      <c r="U126" s="17">
        <v>0</v>
      </c>
      <c r="V126" s="17">
        <v>0</v>
      </c>
      <c r="W126" s="17">
        <v>0</v>
      </c>
      <c r="X126" s="17">
        <v>1.506226590128828E-2</v>
      </c>
      <c r="Y126" s="17">
        <v>0</v>
      </c>
      <c r="Z126" s="17">
        <v>0</v>
      </c>
      <c r="AA126" s="17">
        <v>1.0293568658345201E-2</v>
      </c>
      <c r="AB126" s="17">
        <v>4.4039701850004231E-3</v>
      </c>
      <c r="AC126" s="17">
        <v>6.1780195510095764E-3</v>
      </c>
      <c r="AD126" s="17">
        <v>0</v>
      </c>
      <c r="AE126" s="17">
        <v>0</v>
      </c>
      <c r="AG126" s="17">
        <v>1.561150491508778E-3</v>
      </c>
      <c r="AH126" s="17">
        <v>6.7747028017171966E-3</v>
      </c>
      <c r="AJ126" s="17">
        <v>4.0296262396856243E-3</v>
      </c>
      <c r="AK126" s="17">
        <v>6.1838722062042949E-3</v>
      </c>
      <c r="AL126" s="17">
        <v>0</v>
      </c>
      <c r="AM126" s="17">
        <v>0</v>
      </c>
      <c r="AN126" s="17">
        <v>0</v>
      </c>
      <c r="AO126" s="17">
        <v>1.0662308506800789E-2</v>
      </c>
      <c r="AP126" s="17">
        <v>4.558827019673921E-3</v>
      </c>
      <c r="AQ126" s="17">
        <v>1.1105818359985109E-2</v>
      </c>
      <c r="AR126" s="17">
        <v>0</v>
      </c>
      <c r="AS126" s="17">
        <v>0</v>
      </c>
      <c r="AT126" s="17">
        <v>0</v>
      </c>
      <c r="AU126" s="17">
        <v>0</v>
      </c>
      <c r="AV126" s="17">
        <v>0</v>
      </c>
      <c r="AX126" s="17">
        <v>4.7097093644022751E-3</v>
      </c>
      <c r="AY126" s="17">
        <v>0</v>
      </c>
      <c r="AZ126" s="17">
        <v>0</v>
      </c>
      <c r="BA126" s="17">
        <v>0</v>
      </c>
      <c r="BC126" s="17">
        <v>9.4228067600779317E-3</v>
      </c>
      <c r="BD126" s="17">
        <v>0</v>
      </c>
      <c r="BE126" s="17">
        <v>0</v>
      </c>
      <c r="BF126" s="17">
        <v>0</v>
      </c>
      <c r="BG126" s="17">
        <v>0</v>
      </c>
      <c r="BH126" s="17">
        <v>0</v>
      </c>
      <c r="BI126" s="17">
        <v>0</v>
      </c>
      <c r="BJ126" s="17">
        <v>9.5245187370153091E-3</v>
      </c>
      <c r="BK126" s="17">
        <v>0</v>
      </c>
      <c r="BL126" s="17">
        <v>0</v>
      </c>
      <c r="BM126" s="17">
        <v>0</v>
      </c>
      <c r="BN126" s="17">
        <v>1.296390903731681E-2</v>
      </c>
      <c r="BP126" s="17">
        <v>5.3865899874565868E-3</v>
      </c>
      <c r="BQ126" s="17">
        <v>0</v>
      </c>
      <c r="BR126" s="17">
        <v>9.9849946606051388E-3</v>
      </c>
      <c r="BS126" s="17">
        <v>7.3309571682290157E-3</v>
      </c>
      <c r="BT126" s="17">
        <v>0</v>
      </c>
      <c r="BU126" s="17">
        <v>0</v>
      </c>
      <c r="BV126" s="17">
        <v>0</v>
      </c>
      <c r="BW126" s="17">
        <v>0</v>
      </c>
      <c r="BX126" s="17">
        <v>0</v>
      </c>
      <c r="BY126" s="17">
        <v>5.1261113897889121E-3</v>
      </c>
    </row>
    <row r="128" spans="2:77" ht="80.099999999999994">
      <c r="B128" s="14" t="s">
        <v>156</v>
      </c>
    </row>
    <row r="129" spans="2:77" ht="80.099999999999994">
      <c r="B129" s="15" t="s">
        <v>19</v>
      </c>
    </row>
    <row r="130" spans="2:77" ht="32.1">
      <c r="B130" s="16" t="s">
        <v>157</v>
      </c>
      <c r="C130" s="17">
        <v>0.18276445574709349</v>
      </c>
      <c r="D130" s="17">
        <v>0.2375679919425123</v>
      </c>
      <c r="E130" s="17">
        <v>6.7685747108512648E-2</v>
      </c>
      <c r="F130" s="17">
        <v>0.2882791478909531</v>
      </c>
      <c r="H130" s="17">
        <v>0.18800333898658031</v>
      </c>
      <c r="I130" s="17">
        <v>0.16577697764001509</v>
      </c>
      <c r="J130" s="17">
        <v>0</v>
      </c>
      <c r="K130" s="17">
        <v>0.28789003826042292</v>
      </c>
      <c r="L130" s="17">
        <v>0.13805808300411479</v>
      </c>
      <c r="M130" s="17">
        <v>6.1293649628717001E-2</v>
      </c>
      <c r="N130" s="17">
        <v>4.080125274744089E-2</v>
      </c>
      <c r="O130" s="17">
        <v>0.20462526949369331</v>
      </c>
      <c r="P130" s="17">
        <v>0.35338813169653338</v>
      </c>
      <c r="Q130" s="17">
        <v>0.2605438597481225</v>
      </c>
      <c r="R130" s="17">
        <v>0.19260188326808481</v>
      </c>
      <c r="S130" s="17">
        <v>0.1988828355489114</v>
      </c>
      <c r="U130" s="17">
        <v>9.2469114904358551E-2</v>
      </c>
      <c r="V130" s="17">
        <v>0.15013052971386509</v>
      </c>
      <c r="W130" s="17">
        <v>0</v>
      </c>
      <c r="X130" s="17">
        <v>0.190635790342703</v>
      </c>
      <c r="Y130" s="17">
        <v>0.42031106624347631</v>
      </c>
      <c r="Z130" s="17">
        <v>0.23602554003052309</v>
      </c>
      <c r="AA130" s="17">
        <v>0.27591782449310132</v>
      </c>
      <c r="AB130" s="17">
        <v>0.31125791165055139</v>
      </c>
      <c r="AC130" s="17">
        <v>0.1342109122497559</v>
      </c>
      <c r="AD130" s="17">
        <v>0.1064146866767888</v>
      </c>
      <c r="AE130" s="17">
        <v>0.82089244138698836</v>
      </c>
      <c r="AG130" s="17">
        <v>0.2310448913117594</v>
      </c>
      <c r="AH130" s="17">
        <v>0.13543668602625211</v>
      </c>
      <c r="AJ130" s="17">
        <v>0.27705252581406442</v>
      </c>
      <c r="AK130" s="17">
        <v>0.20851707975052461</v>
      </c>
      <c r="AL130" s="17">
        <v>5.926560308960916E-2</v>
      </c>
      <c r="AM130" s="17">
        <v>0.13468650087034831</v>
      </c>
      <c r="AN130" s="17">
        <v>8.4622263521783855E-2</v>
      </c>
      <c r="AO130" s="17">
        <v>0.16758499144942199</v>
      </c>
      <c r="AP130" s="17">
        <v>0.17255460617665719</v>
      </c>
      <c r="AQ130" s="17">
        <v>0.12866648089193841</v>
      </c>
      <c r="AR130" s="17">
        <v>0.16283417852787779</v>
      </c>
      <c r="AS130" s="17">
        <v>0.2230868161058237</v>
      </c>
      <c r="AT130" s="17">
        <v>0.1691363238709753</v>
      </c>
      <c r="AU130" s="17">
        <v>0.1566676868052832</v>
      </c>
      <c r="AV130" s="17">
        <v>0.32483780857441907</v>
      </c>
      <c r="AX130" s="17">
        <v>0.19184641596579499</v>
      </c>
      <c r="AY130" s="17">
        <v>0.2230868161058237</v>
      </c>
      <c r="AZ130" s="17">
        <v>0.1691363238709753</v>
      </c>
      <c r="BA130" s="17">
        <v>0.1566676868052832</v>
      </c>
      <c r="BC130" s="17">
        <v>0.43765517210929172</v>
      </c>
      <c r="BD130" s="17">
        <v>0.20729858029460399</v>
      </c>
      <c r="BE130" s="17">
        <v>0.25439875592080857</v>
      </c>
      <c r="BF130" s="17">
        <v>0.2502469167847533</v>
      </c>
      <c r="BG130" s="17">
        <v>0.23393975571855999</v>
      </c>
      <c r="BH130" s="17">
        <v>0.45342305515491221</v>
      </c>
      <c r="BI130" s="17">
        <v>0.48237222712419642</v>
      </c>
      <c r="BJ130" s="17">
        <v>7.3204944976853897E-2</v>
      </c>
      <c r="BK130" s="17">
        <v>0.34437828836691631</v>
      </c>
      <c r="BL130" s="17">
        <v>0.1149802595764447</v>
      </c>
      <c r="BM130" s="17">
        <v>0.2183604239267167</v>
      </c>
      <c r="BN130" s="17">
        <v>7.9370832656820073E-2</v>
      </c>
      <c r="BP130" s="17">
        <v>0.1094880816061212</v>
      </c>
      <c r="BQ130" s="17">
        <v>0.1591972152559693</v>
      </c>
      <c r="BR130" s="17">
        <v>0.15340860078723581</v>
      </c>
      <c r="BS130" s="17">
        <v>0.18629339368661341</v>
      </c>
      <c r="BT130" s="17">
        <v>0.79177055722404655</v>
      </c>
      <c r="BU130" s="17">
        <v>5.7871101239738897E-2</v>
      </c>
      <c r="BV130" s="17">
        <v>0.16045631744725211</v>
      </c>
      <c r="BW130" s="17">
        <v>0.141631854797068</v>
      </c>
      <c r="BX130" s="17">
        <v>0.64017565129274379</v>
      </c>
      <c r="BY130" s="17">
        <v>0.24519797953165129</v>
      </c>
    </row>
    <row r="131" spans="2:77" ht="32.1">
      <c r="B131" s="16" t="s">
        <v>158</v>
      </c>
      <c r="C131" s="17">
        <v>0.13700002636505809</v>
      </c>
      <c r="D131" s="17">
        <v>0.1653183993936744</v>
      </c>
      <c r="E131" s="17">
        <v>5.6936594795169007E-2</v>
      </c>
      <c r="F131" s="17">
        <v>0.32569649519074739</v>
      </c>
      <c r="H131" s="17">
        <v>0</v>
      </c>
      <c r="I131" s="17">
        <v>0.12976102998363789</v>
      </c>
      <c r="J131" s="17">
        <v>0</v>
      </c>
      <c r="K131" s="17">
        <v>0.1193490494462173</v>
      </c>
      <c r="L131" s="17">
        <v>0.20856665599095289</v>
      </c>
      <c r="M131" s="17">
        <v>0.41220427214542638</v>
      </c>
      <c r="N131" s="17">
        <v>0</v>
      </c>
      <c r="O131" s="17">
        <v>0.16056861198972081</v>
      </c>
      <c r="P131" s="17">
        <v>0.2435279348481752</v>
      </c>
      <c r="Q131" s="17">
        <v>0.14568132672349199</v>
      </c>
      <c r="R131" s="17">
        <v>4.1037002897720873E-2</v>
      </c>
      <c r="S131" s="17">
        <v>0.13030825156494771</v>
      </c>
      <c r="U131" s="17">
        <v>0</v>
      </c>
      <c r="V131" s="17">
        <v>9.209257060125646E-2</v>
      </c>
      <c r="W131" s="17">
        <v>0.25080853758444033</v>
      </c>
      <c r="X131" s="17">
        <v>0.18173129176697561</v>
      </c>
      <c r="Y131" s="17">
        <v>0.127895726023812</v>
      </c>
      <c r="Z131" s="17">
        <v>0.13626743904612421</v>
      </c>
      <c r="AA131" s="17">
        <v>0.1509240226337161</v>
      </c>
      <c r="AB131" s="17">
        <v>0.14104262157207509</v>
      </c>
      <c r="AC131" s="17">
        <v>0.21823771548473531</v>
      </c>
      <c r="AD131" s="17">
        <v>4.4232397220839909E-2</v>
      </c>
      <c r="AE131" s="17">
        <v>0</v>
      </c>
      <c r="AG131" s="17">
        <v>0.13639810089741369</v>
      </c>
      <c r="AH131" s="17">
        <v>0.1375900746856378</v>
      </c>
      <c r="AJ131" s="17">
        <v>9.4233498518240894E-2</v>
      </c>
      <c r="AK131" s="17">
        <v>9.4427090188193719E-3</v>
      </c>
      <c r="AL131" s="17">
        <v>1.9453942977750129E-2</v>
      </c>
      <c r="AM131" s="17">
        <v>7.5568611727265408E-2</v>
      </c>
      <c r="AN131" s="17">
        <v>9.7858543710916471E-2</v>
      </c>
      <c r="AO131" s="17">
        <v>0.1246283770646012</v>
      </c>
      <c r="AP131" s="17">
        <v>0.15543698392749911</v>
      </c>
      <c r="AQ131" s="17">
        <v>4.2977134890826357E-2</v>
      </c>
      <c r="AR131" s="17">
        <v>7.0149710615794947E-2</v>
      </c>
      <c r="AS131" s="17">
        <v>0.1345183308486734</v>
      </c>
      <c r="AT131" s="17">
        <v>0.1437915102494372</v>
      </c>
      <c r="AU131" s="17">
        <v>0</v>
      </c>
      <c r="AV131" s="17">
        <v>2.6128056215897338E-2</v>
      </c>
      <c r="AX131" s="17">
        <v>0.12639426919407279</v>
      </c>
      <c r="AY131" s="17">
        <v>0.1345183308486734</v>
      </c>
      <c r="AZ131" s="17">
        <v>0.1437915102494372</v>
      </c>
      <c r="BA131" s="17">
        <v>0</v>
      </c>
      <c r="BC131" s="17">
        <v>0.12909692715560561</v>
      </c>
      <c r="BD131" s="17">
        <v>0.37101487720124171</v>
      </c>
      <c r="BE131" s="17">
        <v>0.19936924051915841</v>
      </c>
      <c r="BF131" s="17">
        <v>0.26925123183759408</v>
      </c>
      <c r="BG131" s="17">
        <v>0</v>
      </c>
      <c r="BH131" s="17">
        <v>0.219732793979416</v>
      </c>
      <c r="BI131" s="17">
        <v>0.25632434115365971</v>
      </c>
      <c r="BJ131" s="17">
        <v>0.1350800771705728</v>
      </c>
      <c r="BK131" s="17">
        <v>0</v>
      </c>
      <c r="BL131" s="17">
        <v>0.29324988808955899</v>
      </c>
      <c r="BM131" s="17">
        <v>0.14247163016107381</v>
      </c>
      <c r="BN131" s="17">
        <v>0.1187738367772494</v>
      </c>
      <c r="BP131" s="17">
        <v>6.7960031558996714E-2</v>
      </c>
      <c r="BQ131" s="17">
        <v>0.24257033050454641</v>
      </c>
      <c r="BR131" s="17">
        <v>0.1760164458331753</v>
      </c>
      <c r="BS131" s="17">
        <v>0.16024242444367051</v>
      </c>
      <c r="BT131" s="17">
        <v>8.0885207223552635E-2</v>
      </c>
      <c r="BU131" s="17">
        <v>7.366817735504945E-2</v>
      </c>
      <c r="BV131" s="17">
        <v>0.2049206018936518</v>
      </c>
      <c r="BW131" s="17">
        <v>0.276498316287696</v>
      </c>
      <c r="BX131" s="17">
        <v>0</v>
      </c>
      <c r="BY131" s="17">
        <v>9.6569806363416597E-2</v>
      </c>
    </row>
    <row r="132" spans="2:77" ht="15.95">
      <c r="B132" s="16" t="s">
        <v>159</v>
      </c>
      <c r="C132" s="17">
        <v>0.36570423595246693</v>
      </c>
      <c r="D132" s="17">
        <v>0.33859328713619852</v>
      </c>
      <c r="E132" s="17">
        <v>0.41714687050754418</v>
      </c>
      <c r="F132" s="17">
        <v>0.44193955684563269</v>
      </c>
      <c r="H132" s="17">
        <v>0.36176742203182199</v>
      </c>
      <c r="I132" s="17">
        <v>0.16577697764001509</v>
      </c>
      <c r="J132" s="17">
        <v>0.656863958365689</v>
      </c>
      <c r="K132" s="17">
        <v>0.34531421819644509</v>
      </c>
      <c r="L132" s="17">
        <v>0.56046929776404608</v>
      </c>
      <c r="M132" s="17">
        <v>0.29156184925215012</v>
      </c>
      <c r="N132" s="17">
        <v>0.1488029090313929</v>
      </c>
      <c r="O132" s="17">
        <v>0.33852792117253983</v>
      </c>
      <c r="P132" s="17">
        <v>0.1425649540546787</v>
      </c>
      <c r="Q132" s="17">
        <v>0.2092476873830483</v>
      </c>
      <c r="R132" s="17">
        <v>0.30221857920065781</v>
      </c>
      <c r="S132" s="17">
        <v>0.44086935626534762</v>
      </c>
      <c r="U132" s="17">
        <v>0.58177784760313123</v>
      </c>
      <c r="V132" s="17">
        <v>0.70652119352731479</v>
      </c>
      <c r="W132" s="17">
        <v>0.4180142293074004</v>
      </c>
      <c r="X132" s="17">
        <v>0.19632625658014879</v>
      </c>
      <c r="Y132" s="17">
        <v>0.31302664663965918</v>
      </c>
      <c r="Z132" s="17">
        <v>0.1931182809488482</v>
      </c>
      <c r="AA132" s="17">
        <v>0.28794449326674432</v>
      </c>
      <c r="AB132" s="17">
        <v>0.30942000742935177</v>
      </c>
      <c r="AC132" s="17">
        <v>0.35617591329066101</v>
      </c>
      <c r="AD132" s="17">
        <v>0.36079662498702231</v>
      </c>
      <c r="AE132" s="17">
        <v>0.17910755861301161</v>
      </c>
      <c r="AG132" s="17">
        <v>0.32117744412038679</v>
      </c>
      <c r="AH132" s="17">
        <v>0.40935242855035592</v>
      </c>
      <c r="AJ132" s="17">
        <v>0.30342146655758068</v>
      </c>
      <c r="AK132" s="17">
        <v>0.29400715842933051</v>
      </c>
      <c r="AL132" s="17">
        <v>0.41155077144202651</v>
      </c>
      <c r="AM132" s="17">
        <v>0.42418379311530752</v>
      </c>
      <c r="AN132" s="17">
        <v>0.44874573683832553</v>
      </c>
      <c r="AO132" s="17">
        <v>0.36170134097762208</v>
      </c>
      <c r="AP132" s="17">
        <v>0.314587142196874</v>
      </c>
      <c r="AQ132" s="17">
        <v>0.39341481158627289</v>
      </c>
      <c r="AR132" s="17">
        <v>0.36296730483868472</v>
      </c>
      <c r="AS132" s="17">
        <v>0.42651519307405128</v>
      </c>
      <c r="AT132" s="17">
        <v>0.26796823774515272</v>
      </c>
      <c r="AU132" s="17">
        <v>0.2071486466598173</v>
      </c>
      <c r="AV132" s="17">
        <v>0.3037654054593803</v>
      </c>
      <c r="AX132" s="17">
        <v>0.37257594460007948</v>
      </c>
      <c r="AY132" s="17">
        <v>0.42651519307405128</v>
      </c>
      <c r="AZ132" s="17">
        <v>0.26796823774515272</v>
      </c>
      <c r="BA132" s="17">
        <v>0.2071486466598173</v>
      </c>
      <c r="BC132" s="17">
        <v>0.27343463026393439</v>
      </c>
      <c r="BD132" s="17">
        <v>0.79270141970539598</v>
      </c>
      <c r="BE132" s="17">
        <v>0.19936924051915841</v>
      </c>
      <c r="BF132" s="17">
        <v>0.48722574355100079</v>
      </c>
      <c r="BG132" s="17">
        <v>0.57452525251190167</v>
      </c>
      <c r="BH132" s="17">
        <v>0.30622096646577768</v>
      </c>
      <c r="BI132" s="17">
        <v>0.33235688378602568</v>
      </c>
      <c r="BJ132" s="17">
        <v>0.35377950022122528</v>
      </c>
      <c r="BK132" s="17">
        <v>0.38623574164685648</v>
      </c>
      <c r="BL132" s="17">
        <v>0.39748160040008668</v>
      </c>
      <c r="BM132" s="17">
        <v>0.28328100540876261</v>
      </c>
      <c r="BN132" s="17">
        <v>0.38465259402011898</v>
      </c>
      <c r="BP132" s="17">
        <v>0.42290004451648711</v>
      </c>
      <c r="BQ132" s="17">
        <v>0.3987018841856339</v>
      </c>
      <c r="BR132" s="17">
        <v>0.47091198965299652</v>
      </c>
      <c r="BS132" s="17">
        <v>0.38226490957157089</v>
      </c>
      <c r="BT132" s="17">
        <v>8.0885207223552635E-2</v>
      </c>
      <c r="BU132" s="17">
        <v>0.27887563330488718</v>
      </c>
      <c r="BV132" s="17">
        <v>0.2049206018936518</v>
      </c>
      <c r="BW132" s="17">
        <v>0.400881642371262</v>
      </c>
      <c r="BX132" s="17">
        <v>0.1099381740892581</v>
      </c>
      <c r="BY132" s="17">
        <v>0.33026714351410541</v>
      </c>
    </row>
    <row r="133" spans="2:77" ht="32.1">
      <c r="B133" s="16" t="s">
        <v>160</v>
      </c>
      <c r="C133" s="17">
        <v>0.35037497169844772</v>
      </c>
      <c r="D133" s="17">
        <v>0.37142960220426752</v>
      </c>
      <c r="E133" s="17">
        <v>0.33477782678898038</v>
      </c>
      <c r="F133" s="17">
        <v>0.24556851283061079</v>
      </c>
      <c r="H133" s="17">
        <v>8.0322685761891111E-2</v>
      </c>
      <c r="I133" s="17">
        <v>0.34445272187269621</v>
      </c>
      <c r="J133" s="17">
        <v>0.36673340653912878</v>
      </c>
      <c r="K133" s="17">
        <v>0.40410857802302019</v>
      </c>
      <c r="L133" s="17">
        <v>0.15509806018766609</v>
      </c>
      <c r="M133" s="17">
        <v>0.70395569533806335</v>
      </c>
      <c r="N133" s="17">
        <v>0.58511724903429707</v>
      </c>
      <c r="O133" s="17">
        <v>0.56298765519581762</v>
      </c>
      <c r="P133" s="17">
        <v>0.55209727209281645</v>
      </c>
      <c r="Q133" s="17">
        <v>0.29866214152656168</v>
      </c>
      <c r="R133" s="17">
        <v>0.27587756553111648</v>
      </c>
      <c r="S133" s="17">
        <v>0.31567696167473269</v>
      </c>
      <c r="U133" s="17">
        <v>9.3950845133758648E-2</v>
      </c>
      <c r="V133" s="17">
        <v>0.44360933618655002</v>
      </c>
      <c r="W133" s="17">
        <v>0.54551135684805974</v>
      </c>
      <c r="X133" s="17">
        <v>0.36368734615996529</v>
      </c>
      <c r="Y133" s="17">
        <v>0.51765652847112764</v>
      </c>
      <c r="Z133" s="17">
        <v>0.42914382097937132</v>
      </c>
      <c r="AA133" s="17">
        <v>0.40238065496160019</v>
      </c>
      <c r="AB133" s="17">
        <v>0.24944305813921211</v>
      </c>
      <c r="AC133" s="17">
        <v>0.2957689659004516</v>
      </c>
      <c r="AD133" s="17">
        <v>0.29476565063532401</v>
      </c>
      <c r="AE133" s="17">
        <v>0</v>
      </c>
      <c r="AG133" s="17">
        <v>0.35702938496842562</v>
      </c>
      <c r="AH133" s="17">
        <v>0.3438518627996679</v>
      </c>
      <c r="AJ133" s="17">
        <v>0.33268037426566871</v>
      </c>
      <c r="AK133" s="17">
        <v>0.38231252556994871</v>
      </c>
      <c r="AL133" s="17">
        <v>0.20557949207497389</v>
      </c>
      <c r="AM133" s="17">
        <v>0.39566254769404557</v>
      </c>
      <c r="AN133" s="17">
        <v>0.26711548776287369</v>
      </c>
      <c r="AO133" s="17">
        <v>0.2169422300042772</v>
      </c>
      <c r="AP133" s="17">
        <v>0.48444270027067221</v>
      </c>
      <c r="AQ133" s="17">
        <v>0.2018629461958262</v>
      </c>
      <c r="AR133" s="17">
        <v>0.21749004475708239</v>
      </c>
      <c r="AS133" s="17">
        <v>0.26848151867324849</v>
      </c>
      <c r="AT133" s="17">
        <v>0.13695841373369019</v>
      </c>
      <c r="AU133" s="17">
        <v>0.24968616296757479</v>
      </c>
      <c r="AV133" s="17">
        <v>0.1197760087818254</v>
      </c>
      <c r="AX133" s="17">
        <v>0.35765998215141209</v>
      </c>
      <c r="AY133" s="17">
        <v>0.26848151867324849</v>
      </c>
      <c r="AZ133" s="17">
        <v>0.13695841373369019</v>
      </c>
      <c r="BA133" s="17">
        <v>0.24968616296757479</v>
      </c>
      <c r="BC133" s="17">
        <v>0.3456034818180988</v>
      </c>
      <c r="BD133" s="17">
        <v>0</v>
      </c>
      <c r="BE133" s="17">
        <v>0.39907147584020242</v>
      </c>
      <c r="BF133" s="17">
        <v>4.2070589600989021E-2</v>
      </c>
      <c r="BG133" s="17">
        <v>0</v>
      </c>
      <c r="BH133" s="17">
        <v>0.33178887753699371</v>
      </c>
      <c r="BI133" s="17">
        <v>0.25198863871473559</v>
      </c>
      <c r="BJ133" s="17">
        <v>0.31360068313307982</v>
      </c>
      <c r="BK133" s="17">
        <v>0.38821459017036181</v>
      </c>
      <c r="BL133" s="17">
        <v>0.24210282727053489</v>
      </c>
      <c r="BM133" s="17">
        <v>0.30762311652643032</v>
      </c>
      <c r="BN133" s="17">
        <v>0.44474059346898831</v>
      </c>
      <c r="BP133" s="17">
        <v>0.35621599134159249</v>
      </c>
      <c r="BQ133" s="17">
        <v>0.32407231673208109</v>
      </c>
      <c r="BR133" s="17">
        <v>0.44985560201204872</v>
      </c>
      <c r="BS133" s="17">
        <v>0.45760145540370972</v>
      </c>
      <c r="BT133" s="17">
        <v>0.36973670835131378</v>
      </c>
      <c r="BU133" s="17">
        <v>0.29491237868012637</v>
      </c>
      <c r="BV133" s="17">
        <v>0.36537691934090388</v>
      </c>
      <c r="BW133" s="17">
        <v>0.36524305272497809</v>
      </c>
      <c r="BX133" s="17">
        <v>0.60971052332525433</v>
      </c>
      <c r="BY133" s="17">
        <v>0.18604288732891949</v>
      </c>
    </row>
    <row r="134" spans="2:77" ht="32.1">
      <c r="B134" s="16" t="s">
        <v>161</v>
      </c>
      <c r="C134" s="17">
        <v>0.253426925340204</v>
      </c>
      <c r="D134" s="17">
        <v>0.1720737479877949</v>
      </c>
      <c r="E134" s="17">
        <v>0.39547775074855251</v>
      </c>
      <c r="F134" s="17">
        <v>0.2024710957710473</v>
      </c>
      <c r="H134" s="17">
        <v>0.26386292037309189</v>
      </c>
      <c r="I134" s="17">
        <v>0</v>
      </c>
      <c r="J134" s="17">
        <v>0.20178479453032841</v>
      </c>
      <c r="K134" s="17">
        <v>0.2251756125186766</v>
      </c>
      <c r="L134" s="17">
        <v>0.30227074651911789</v>
      </c>
      <c r="M134" s="17">
        <v>6.7574386965801564E-2</v>
      </c>
      <c r="N134" s="17">
        <v>0</v>
      </c>
      <c r="O134" s="17">
        <v>0.32074191720126888</v>
      </c>
      <c r="P134" s="17">
        <v>8.4371560953962671E-2</v>
      </c>
      <c r="Q134" s="17">
        <v>0.34554349615863161</v>
      </c>
      <c r="R134" s="17">
        <v>0.36761997570208721</v>
      </c>
      <c r="S134" s="17">
        <v>0.35087804992138122</v>
      </c>
      <c r="U134" s="17">
        <v>0.21043890201130669</v>
      </c>
      <c r="V134" s="17">
        <v>0.20138623587142851</v>
      </c>
      <c r="W134" s="17">
        <v>1.8237206922269891E-2</v>
      </c>
      <c r="X134" s="17">
        <v>0.22448263369705329</v>
      </c>
      <c r="Y134" s="17">
        <v>0.2290586071841976</v>
      </c>
      <c r="Z134" s="17">
        <v>0.36896465690635077</v>
      </c>
      <c r="AA134" s="17">
        <v>0.21855698373623461</v>
      </c>
      <c r="AB134" s="17">
        <v>0.23827945934802169</v>
      </c>
      <c r="AC134" s="17">
        <v>0.2462484130519792</v>
      </c>
      <c r="AD134" s="17">
        <v>0.51581615431642702</v>
      </c>
      <c r="AE134" s="17">
        <v>1</v>
      </c>
      <c r="AG134" s="17">
        <v>0.31753903273991968</v>
      </c>
      <c r="AH134" s="17">
        <v>0.19057987311617161</v>
      </c>
      <c r="AJ134" s="17">
        <v>0.24233991804488489</v>
      </c>
      <c r="AK134" s="17">
        <v>0.34129979603486149</v>
      </c>
      <c r="AL134" s="17">
        <v>0.33086094570183072</v>
      </c>
      <c r="AM134" s="17">
        <v>0.22830395467460041</v>
      </c>
      <c r="AN134" s="17">
        <v>0.20645721651125359</v>
      </c>
      <c r="AO134" s="17">
        <v>0.12508172705074549</v>
      </c>
      <c r="AP134" s="17">
        <v>0.17215725306996521</v>
      </c>
      <c r="AQ134" s="17">
        <v>0.38568944412733919</v>
      </c>
      <c r="AR134" s="17">
        <v>0.37511208423463971</v>
      </c>
      <c r="AS134" s="17">
        <v>0.252322446284591</v>
      </c>
      <c r="AT134" s="17">
        <v>0.27025939968267598</v>
      </c>
      <c r="AU134" s="17">
        <v>0.42724106506800091</v>
      </c>
      <c r="AV134" s="17">
        <v>0.33673500725175132</v>
      </c>
      <c r="AX134" s="17">
        <v>0.25088952573203999</v>
      </c>
      <c r="AY134" s="17">
        <v>0.252322446284591</v>
      </c>
      <c r="AZ134" s="17">
        <v>0.27025939968267598</v>
      </c>
      <c r="BA134" s="17">
        <v>0.42724106506800091</v>
      </c>
      <c r="BC134" s="17">
        <v>0.21674134607260959</v>
      </c>
      <c r="BD134" s="17">
        <v>0.27932605751732442</v>
      </c>
      <c r="BE134" s="17">
        <v>0.199702235321044</v>
      </c>
      <c r="BF134" s="17">
        <v>0.34587210600046259</v>
      </c>
      <c r="BG134" s="17">
        <v>0.23393975571855999</v>
      </c>
      <c r="BH134" s="17">
        <v>0.48810527573596912</v>
      </c>
      <c r="BI134" s="17">
        <v>0.32015302220979419</v>
      </c>
      <c r="BJ134" s="17">
        <v>0.45513334364841063</v>
      </c>
      <c r="BK134" s="17">
        <v>0.16166524178999109</v>
      </c>
      <c r="BL134" s="17">
        <v>0.41800952370221728</v>
      </c>
      <c r="BM134" s="17">
        <v>0.36201491291478338</v>
      </c>
      <c r="BN134" s="17">
        <v>0.1724379000377454</v>
      </c>
      <c r="BP134" s="17">
        <v>0.32111591931754457</v>
      </c>
      <c r="BQ134" s="17">
        <v>0.28723780525793502</v>
      </c>
      <c r="BR134" s="17">
        <v>0.2008935788934354</v>
      </c>
      <c r="BS134" s="17">
        <v>0.1109568478544746</v>
      </c>
      <c r="BT134" s="17">
        <v>0.30645931388273068</v>
      </c>
      <c r="BU134" s="17">
        <v>0.42621198801498611</v>
      </c>
      <c r="BV134" s="17">
        <v>0.36537691934090388</v>
      </c>
      <c r="BW134" s="17">
        <v>0.15628748139820231</v>
      </c>
      <c r="BX134" s="17">
        <v>0.49977234923599623</v>
      </c>
      <c r="BY134" s="17">
        <v>0.30233510849149647</v>
      </c>
    </row>
    <row r="135" spans="2:77" ht="48">
      <c r="B135" s="16" t="s">
        <v>162</v>
      </c>
      <c r="C135" s="17">
        <v>0.15327542684357501</v>
      </c>
      <c r="D135" s="17">
        <v>0.14763867545865059</v>
      </c>
      <c r="E135" s="17">
        <v>0.14304916331741499</v>
      </c>
      <c r="F135" s="17">
        <v>0.13375012380382439</v>
      </c>
      <c r="H135" s="17">
        <v>0.2166800834925513</v>
      </c>
      <c r="I135" s="17">
        <v>0.2475886072661079</v>
      </c>
      <c r="J135" s="17">
        <v>0.20178479453032841</v>
      </c>
      <c r="K135" s="17">
        <v>0.13172327640408479</v>
      </c>
      <c r="L135" s="17">
        <v>0.1095885213164295</v>
      </c>
      <c r="M135" s="17">
        <v>0.20970398020975581</v>
      </c>
      <c r="N135" s="17">
        <v>0</v>
      </c>
      <c r="O135" s="17">
        <v>7.6766840815554363E-2</v>
      </c>
      <c r="P135" s="17">
        <v>0.24993327236775451</v>
      </c>
      <c r="Q135" s="17">
        <v>8.2980314272201816E-2</v>
      </c>
      <c r="R135" s="17">
        <v>0.18960913186946929</v>
      </c>
      <c r="S135" s="17">
        <v>0.1541253384467326</v>
      </c>
      <c r="U135" s="17">
        <v>9.2469114904358551E-2</v>
      </c>
      <c r="V135" s="17">
        <v>0.29339376576805631</v>
      </c>
      <c r="W135" s="17">
        <v>0.16720569172296021</v>
      </c>
      <c r="X135" s="17">
        <v>0.15441032671503069</v>
      </c>
      <c r="Y135" s="17">
        <v>0.20939213515057689</v>
      </c>
      <c r="Z135" s="17">
        <v>0.13389211890064409</v>
      </c>
      <c r="AA135" s="17">
        <v>0.18468104991227041</v>
      </c>
      <c r="AB135" s="17">
        <v>0.14104262157207509</v>
      </c>
      <c r="AC135" s="17">
        <v>9.831573929372639E-2</v>
      </c>
      <c r="AD135" s="17">
        <v>0.12536099136934911</v>
      </c>
      <c r="AE135" s="17">
        <v>0</v>
      </c>
      <c r="AG135" s="17">
        <v>0.14757065211968201</v>
      </c>
      <c r="AH135" s="17">
        <v>0.15886763539107349</v>
      </c>
      <c r="AJ135" s="17">
        <v>0.13798064678839189</v>
      </c>
      <c r="AK135" s="17">
        <v>0.16387814090990471</v>
      </c>
      <c r="AL135" s="17">
        <v>0.15897169743883061</v>
      </c>
      <c r="AM135" s="17">
        <v>0.12936264859819649</v>
      </c>
      <c r="AN135" s="17">
        <v>0.20415596680611681</v>
      </c>
      <c r="AO135" s="17">
        <v>0.22140294365367619</v>
      </c>
      <c r="AP135" s="17">
        <v>0.19163492871865109</v>
      </c>
      <c r="AQ135" s="17">
        <v>0.12182436851500771</v>
      </c>
      <c r="AR135" s="17">
        <v>0.1088531282344546</v>
      </c>
      <c r="AS135" s="17">
        <v>0.34452858916438728</v>
      </c>
      <c r="AT135" s="17">
        <v>0.14834469034296091</v>
      </c>
      <c r="AU135" s="17">
        <v>0.25802812316325818</v>
      </c>
      <c r="AV135" s="17">
        <v>0.27766227648604852</v>
      </c>
      <c r="AX135" s="17">
        <v>0.14948773641344601</v>
      </c>
      <c r="AY135" s="17">
        <v>0.34452858916438728</v>
      </c>
      <c r="AZ135" s="17">
        <v>0.14834469034296091</v>
      </c>
      <c r="BA135" s="17">
        <v>0.25802812316325818</v>
      </c>
      <c r="BC135" s="17">
        <v>0.1644553332554736</v>
      </c>
      <c r="BD135" s="17">
        <v>0.41459716058920792</v>
      </c>
      <c r="BE135" s="17">
        <v>0.34212877083277998</v>
      </c>
      <c r="BF135" s="17">
        <v>0.41238894939290682</v>
      </c>
      <c r="BG135" s="17">
        <v>0.38306998353907667</v>
      </c>
      <c r="BH135" s="17">
        <v>0.30171101588784138</v>
      </c>
      <c r="BI135" s="17">
        <v>0.2534352725848365</v>
      </c>
      <c r="BJ135" s="17">
        <v>0.13700517365386389</v>
      </c>
      <c r="BK135" s="17">
        <v>0.1723765224743645</v>
      </c>
      <c r="BL135" s="17">
        <v>0.18820722316916999</v>
      </c>
      <c r="BM135" s="17">
        <v>0.29736566288143529</v>
      </c>
      <c r="BN135" s="17">
        <v>8.9181740577259583E-2</v>
      </c>
      <c r="BP135" s="17">
        <v>5.2863963023744541E-2</v>
      </c>
      <c r="BQ135" s="17">
        <v>5.3238380483534693E-2</v>
      </c>
      <c r="BR135" s="17">
        <v>0.17315260480128519</v>
      </c>
      <c r="BS135" s="17">
        <v>0.18130409502733319</v>
      </c>
      <c r="BT135" s="17">
        <v>6.3540543340327965E-2</v>
      </c>
      <c r="BU135" s="17">
        <v>7.366817735504945E-2</v>
      </c>
      <c r="BV135" s="17">
        <v>0.36537691934090388</v>
      </c>
      <c r="BW135" s="17">
        <v>0.26973292298125601</v>
      </c>
      <c r="BX135" s="17">
        <v>0</v>
      </c>
      <c r="BY135" s="17">
        <v>0.16414262596200771</v>
      </c>
    </row>
    <row r="136" spans="2:77" ht="15.95">
      <c r="B136" s="16" t="s">
        <v>163</v>
      </c>
      <c r="C136" s="17">
        <v>5.4579849114458519E-2</v>
      </c>
      <c r="D136" s="17">
        <v>7.8089966767971114E-2</v>
      </c>
      <c r="E136" s="17">
        <v>2.0810008082531899E-2</v>
      </c>
      <c r="F136" s="17">
        <v>0</v>
      </c>
      <c r="H136" s="17">
        <v>0.1230374738189106</v>
      </c>
      <c r="I136" s="17">
        <v>0.27823214881586039</v>
      </c>
      <c r="J136" s="17">
        <v>0</v>
      </c>
      <c r="K136" s="17">
        <v>0</v>
      </c>
      <c r="L136" s="17">
        <v>6.1477419465949597E-2</v>
      </c>
      <c r="M136" s="17">
        <v>2.18198557090695E-2</v>
      </c>
      <c r="N136" s="17">
        <v>0.45065323862651208</v>
      </c>
      <c r="O136" s="17">
        <v>0</v>
      </c>
      <c r="P136" s="17">
        <v>0</v>
      </c>
      <c r="Q136" s="17">
        <v>0</v>
      </c>
      <c r="R136" s="17">
        <v>4.9177841399509217E-2</v>
      </c>
      <c r="S136" s="17">
        <v>2.820907666430068E-2</v>
      </c>
      <c r="U136" s="17">
        <v>0.1849382298087171</v>
      </c>
      <c r="V136" s="17">
        <v>0</v>
      </c>
      <c r="W136" s="17">
        <v>0.10184005278375</v>
      </c>
      <c r="X136" s="17">
        <v>0.1109546843376986</v>
      </c>
      <c r="Y136" s="17">
        <v>0</v>
      </c>
      <c r="Z136" s="17">
        <v>4.0905456073312189E-2</v>
      </c>
      <c r="AA136" s="17">
        <v>0</v>
      </c>
      <c r="AB136" s="17">
        <v>0</v>
      </c>
      <c r="AC136" s="17">
        <v>0</v>
      </c>
      <c r="AD136" s="17">
        <v>8.1173530585692585E-2</v>
      </c>
      <c r="AE136" s="17">
        <v>0</v>
      </c>
      <c r="AG136" s="17">
        <v>1.8985717199806729E-2</v>
      </c>
      <c r="AH136" s="17">
        <v>8.9471640353863902E-2</v>
      </c>
      <c r="AJ136" s="17">
        <v>2.26520173581625E-2</v>
      </c>
      <c r="AK136" s="17">
        <v>3.3875757566087482E-2</v>
      </c>
      <c r="AL136" s="17">
        <v>6.9791100700585904E-2</v>
      </c>
      <c r="AM136" s="17">
        <v>7.5093305418701475E-2</v>
      </c>
      <c r="AN136" s="17">
        <v>5.8783947276802161E-2</v>
      </c>
      <c r="AO136" s="17">
        <v>7.3635178829927206E-2</v>
      </c>
      <c r="AP136" s="17">
        <v>9.8698399189092303E-2</v>
      </c>
      <c r="AQ136" s="17">
        <v>5.3482833157063682E-2</v>
      </c>
      <c r="AR136" s="17">
        <v>3.4147994013952132E-2</v>
      </c>
      <c r="AS136" s="17">
        <v>0.1048829438939483</v>
      </c>
      <c r="AT136" s="17">
        <v>0.181804638333177</v>
      </c>
      <c r="AU136" s="17">
        <v>6.5122102480966018E-2</v>
      </c>
      <c r="AV136" s="17">
        <v>9.3734509480152245E-2</v>
      </c>
      <c r="AX136" s="17">
        <v>4.3344180409123079E-2</v>
      </c>
      <c r="AY136" s="17">
        <v>0.1048829438939483</v>
      </c>
      <c r="AZ136" s="17">
        <v>0.181804638333177</v>
      </c>
      <c r="BA136" s="17">
        <v>6.5122102480966018E-2</v>
      </c>
      <c r="BC136" s="17">
        <v>0</v>
      </c>
      <c r="BD136" s="17">
        <v>0</v>
      </c>
      <c r="BE136" s="17">
        <v>0.1471605277198306</v>
      </c>
      <c r="BF136" s="17">
        <v>2.3764432893223799E-2</v>
      </c>
      <c r="BG136" s="17">
        <v>0</v>
      </c>
      <c r="BH136" s="17">
        <v>0</v>
      </c>
      <c r="BI136" s="17">
        <v>0</v>
      </c>
      <c r="BJ136" s="17">
        <v>3.3162215229080028E-2</v>
      </c>
      <c r="BK136" s="17">
        <v>0</v>
      </c>
      <c r="BL136" s="17">
        <v>0</v>
      </c>
      <c r="BM136" s="17">
        <v>0</v>
      </c>
      <c r="BN136" s="17">
        <v>0.1100465553724687</v>
      </c>
      <c r="BP136" s="17">
        <v>4.7196006535434487E-2</v>
      </c>
      <c r="BQ136" s="17">
        <v>5.3238380483534693E-2</v>
      </c>
      <c r="BR136" s="17">
        <v>0</v>
      </c>
      <c r="BS136" s="17">
        <v>0.1006435914005457</v>
      </c>
      <c r="BT136" s="17">
        <v>0</v>
      </c>
      <c r="BU136" s="17">
        <v>0</v>
      </c>
      <c r="BV136" s="17">
        <v>0.26924616131819218</v>
      </c>
      <c r="BW136" s="17">
        <v>6.7323716529707853E-2</v>
      </c>
      <c r="BX136" s="17">
        <v>0</v>
      </c>
      <c r="BY136" s="17">
        <v>4.2340277716430182E-2</v>
      </c>
    </row>
    <row r="137" spans="2:77" ht="15.95">
      <c r="B137" s="16" t="s">
        <v>55</v>
      </c>
      <c r="C137" s="17">
        <v>1.9896111356347581E-2</v>
      </c>
      <c r="D137" s="17">
        <v>2.0160415360382891E-2</v>
      </c>
      <c r="E137" s="17">
        <v>2.3347081452869359E-2</v>
      </c>
      <c r="F137" s="17">
        <v>0</v>
      </c>
      <c r="H137" s="17">
        <v>0.13982652184193611</v>
      </c>
      <c r="I137" s="17">
        <v>0</v>
      </c>
      <c r="J137" s="17">
        <v>0</v>
      </c>
      <c r="K137" s="17">
        <v>0</v>
      </c>
      <c r="L137" s="17">
        <v>3.2142282722694732E-2</v>
      </c>
      <c r="M137" s="17">
        <v>0</v>
      </c>
      <c r="N137" s="17">
        <v>0</v>
      </c>
      <c r="O137" s="17">
        <v>0</v>
      </c>
      <c r="P137" s="17">
        <v>0</v>
      </c>
      <c r="Q137" s="17">
        <v>3.3234445325147098E-2</v>
      </c>
      <c r="R137" s="17">
        <v>0</v>
      </c>
      <c r="S137" s="17">
        <v>7.8631482147935271E-3</v>
      </c>
      <c r="U137" s="17">
        <v>0</v>
      </c>
      <c r="V137" s="17">
        <v>0</v>
      </c>
      <c r="W137" s="17">
        <v>8.3602845861480077E-2</v>
      </c>
      <c r="X137" s="17">
        <v>5.6366314178837647E-2</v>
      </c>
      <c r="Y137" s="17">
        <v>0</v>
      </c>
      <c r="Z137" s="17">
        <v>0</v>
      </c>
      <c r="AA137" s="17">
        <v>0</v>
      </c>
      <c r="AB137" s="17">
        <v>0</v>
      </c>
      <c r="AC137" s="17">
        <v>2.5880093591397708E-2</v>
      </c>
      <c r="AD137" s="17">
        <v>1.356450570579343E-2</v>
      </c>
      <c r="AE137" s="17">
        <v>0</v>
      </c>
      <c r="AG137" s="17">
        <v>1.077657846262539E-2</v>
      </c>
      <c r="AH137" s="17">
        <v>2.883569832791984E-2</v>
      </c>
      <c r="AJ137" s="17">
        <v>1.513346230207336E-2</v>
      </c>
      <c r="AK137" s="17">
        <v>2.141840747156876E-2</v>
      </c>
      <c r="AL137" s="17">
        <v>4.4126370599336003E-2</v>
      </c>
      <c r="AM137" s="17">
        <v>2.6311666670586639E-2</v>
      </c>
      <c r="AN137" s="17">
        <v>1.384554058659535E-2</v>
      </c>
      <c r="AO137" s="17">
        <v>6.1769015163532462E-2</v>
      </c>
      <c r="AP137" s="17">
        <v>1.8614084479983611E-2</v>
      </c>
      <c r="AQ137" s="17">
        <v>3.3815247114611487E-2</v>
      </c>
      <c r="AR137" s="17">
        <v>5.3997094123701218E-2</v>
      </c>
      <c r="AS137" s="17">
        <v>0</v>
      </c>
      <c r="AT137" s="17">
        <v>0</v>
      </c>
      <c r="AU137" s="17">
        <v>0</v>
      </c>
      <c r="AV137" s="17">
        <v>0</v>
      </c>
      <c r="AX137" s="17">
        <v>2.1487491778033919E-2</v>
      </c>
      <c r="AY137" s="17">
        <v>0</v>
      </c>
      <c r="AZ137" s="17">
        <v>0</v>
      </c>
      <c r="BA137" s="17">
        <v>0</v>
      </c>
      <c r="BC137" s="17">
        <v>0</v>
      </c>
      <c r="BD137" s="17">
        <v>0</v>
      </c>
      <c r="BE137" s="17">
        <v>0</v>
      </c>
      <c r="BF137" s="17">
        <v>0</v>
      </c>
      <c r="BG137" s="17">
        <v>0</v>
      </c>
      <c r="BH137" s="17">
        <v>0</v>
      </c>
      <c r="BI137" s="17">
        <v>0</v>
      </c>
      <c r="BJ137" s="17">
        <v>3.7205220538132383E-2</v>
      </c>
      <c r="BK137" s="17">
        <v>0</v>
      </c>
      <c r="BL137" s="17">
        <v>2.774821728774762E-2</v>
      </c>
      <c r="BM137" s="17">
        <v>0</v>
      </c>
      <c r="BN137" s="17">
        <v>3.225803674272254E-2</v>
      </c>
      <c r="BP137" s="17">
        <v>5.2949955831967169E-2</v>
      </c>
      <c r="BQ137" s="17">
        <v>5.3065738418656437E-2</v>
      </c>
      <c r="BR137" s="17">
        <v>2.5215293799072461E-2</v>
      </c>
      <c r="BS137" s="17">
        <v>0</v>
      </c>
      <c r="BT137" s="17">
        <v>0</v>
      </c>
      <c r="BU137" s="17">
        <v>0</v>
      </c>
      <c r="BV137" s="17">
        <v>0</v>
      </c>
      <c r="BW137" s="17">
        <v>0</v>
      </c>
      <c r="BX137" s="17">
        <v>0</v>
      </c>
      <c r="BY137" s="17">
        <v>3.2224768410872809E-2</v>
      </c>
    </row>
    <row r="139" spans="2:77" ht="63.95">
      <c r="B139" s="14" t="s">
        <v>164</v>
      </c>
    </row>
    <row r="140" spans="2:77" ht="15.95">
      <c r="B140" s="15" t="s">
        <v>16</v>
      </c>
    </row>
    <row r="141" spans="2:77" ht="15.95">
      <c r="B141" s="16" t="s">
        <v>165</v>
      </c>
      <c r="C141" s="17">
        <v>0.5364813138118919</v>
      </c>
      <c r="D141" s="17">
        <v>0.53834319829601462</v>
      </c>
      <c r="E141" s="17">
        <v>0.52495511769502823</v>
      </c>
      <c r="F141" s="17">
        <v>0.5344504925903264</v>
      </c>
      <c r="H141" s="17">
        <v>0.54451483618754348</v>
      </c>
      <c r="I141" s="17">
        <v>0.54900529505295337</v>
      </c>
      <c r="J141" s="17">
        <v>0.58252352993976253</v>
      </c>
      <c r="K141" s="17">
        <v>0.56051269598585429</v>
      </c>
      <c r="L141" s="17">
        <v>0.59048321731629205</v>
      </c>
      <c r="M141" s="17">
        <v>0.5044743391204729</v>
      </c>
      <c r="N141" s="17">
        <v>0.54063254565256291</v>
      </c>
      <c r="O141" s="17">
        <v>0.52210915373901168</v>
      </c>
      <c r="P141" s="17">
        <v>0.57682013858551207</v>
      </c>
      <c r="Q141" s="17">
        <v>0.47776193313117499</v>
      </c>
      <c r="R141" s="17">
        <v>0.58723297482638548</v>
      </c>
      <c r="S141" s="17">
        <v>0.46177754821514438</v>
      </c>
      <c r="U141" s="17">
        <v>0.58574218511743126</v>
      </c>
      <c r="V141" s="17">
        <v>0.6573976045329849</v>
      </c>
      <c r="W141" s="17">
        <v>0.56144427341055125</v>
      </c>
      <c r="X141" s="17">
        <v>0.54867266792191416</v>
      </c>
      <c r="Y141" s="17">
        <v>0.56954559525112136</v>
      </c>
      <c r="Z141" s="17">
        <v>0.513058936647251</v>
      </c>
      <c r="AA141" s="17">
        <v>0.50368530207704643</v>
      </c>
      <c r="AB141" s="17">
        <v>0.44266670449827988</v>
      </c>
      <c r="AC141" s="17">
        <v>0.53187844908888104</v>
      </c>
      <c r="AD141" s="17">
        <v>0.49402133979414908</v>
      </c>
      <c r="AE141" s="17">
        <v>0.34027080713935731</v>
      </c>
      <c r="AG141" s="17">
        <v>0.51425205121218331</v>
      </c>
      <c r="AH141" s="17">
        <v>0.55384612367866248</v>
      </c>
      <c r="AJ141" s="17">
        <v>0.48035886019135049</v>
      </c>
      <c r="AK141" s="17">
        <v>0.54206313159546837</v>
      </c>
      <c r="AL141" s="17">
        <v>0.49220848985416782</v>
      </c>
      <c r="AM141" s="17">
        <v>0.51020979989564375</v>
      </c>
      <c r="AN141" s="17">
        <v>0.56221189763325974</v>
      </c>
      <c r="AO141" s="17">
        <v>0.52976002817557477</v>
      </c>
      <c r="AP141" s="17">
        <v>0.53832446126902722</v>
      </c>
      <c r="AQ141" s="17">
        <v>0.52109270161217247</v>
      </c>
      <c r="AR141" s="17">
        <v>0.50133311962791871</v>
      </c>
      <c r="AS141" s="17">
        <v>0.46923332912242821</v>
      </c>
      <c r="AT141" s="17">
        <v>0.51620910989139701</v>
      </c>
      <c r="AU141" s="17">
        <v>0.47887678394864608</v>
      </c>
      <c r="AV141" s="17">
        <v>0.56662136939450702</v>
      </c>
      <c r="AX141" s="17">
        <v>0.53796436315250673</v>
      </c>
      <c r="AY141" s="17">
        <v>0.46923332912242821</v>
      </c>
      <c r="AZ141" s="17">
        <v>0.51620910989139701</v>
      </c>
      <c r="BA141" s="17">
        <v>0.47887678394864608</v>
      </c>
      <c r="BC141" s="17">
        <v>0.54373282507283371</v>
      </c>
      <c r="BD141" s="17">
        <v>0.44662276386918909</v>
      </c>
      <c r="BE141" s="17">
        <v>0.48410722090181729</v>
      </c>
      <c r="BF141" s="17">
        <v>0.62963218365544282</v>
      </c>
      <c r="BG141" s="17">
        <v>0.55588053769683365</v>
      </c>
      <c r="BH141" s="17">
        <v>0.47246434644605051</v>
      </c>
      <c r="BI141" s="17">
        <v>0.4487127677571161</v>
      </c>
      <c r="BJ141" s="17">
        <v>0.50607316692945692</v>
      </c>
      <c r="BK141" s="17">
        <v>0.54568795242064672</v>
      </c>
      <c r="BL141" s="17">
        <v>0.45354879803776432</v>
      </c>
      <c r="BM141" s="17">
        <v>0.52451212510582557</v>
      </c>
      <c r="BN141" s="17">
        <v>0.57335061784143881</v>
      </c>
      <c r="BP141" s="17">
        <v>0.54932902679439732</v>
      </c>
      <c r="BQ141" s="17">
        <v>0.51337963755415583</v>
      </c>
      <c r="BR141" s="17">
        <v>0.56497352748016783</v>
      </c>
      <c r="BS141" s="17">
        <v>0.54524213141847588</v>
      </c>
      <c r="BT141" s="17">
        <v>0.45995248759778901</v>
      </c>
      <c r="BU141" s="17">
        <v>0.49800328051586917</v>
      </c>
      <c r="BV141" s="17">
        <v>0.52332212946021306</v>
      </c>
      <c r="BW141" s="17">
        <v>0.52062577365309903</v>
      </c>
      <c r="BX141" s="17">
        <v>0.40120543611122872</v>
      </c>
      <c r="BY141" s="17">
        <v>0.55439755133647894</v>
      </c>
    </row>
    <row r="142" spans="2:77" ht="32.1">
      <c r="B142" s="16" t="s">
        <v>166</v>
      </c>
      <c r="C142" s="17">
        <v>0.31150720506553542</v>
      </c>
      <c r="D142" s="17">
        <v>0.33027743097166079</v>
      </c>
      <c r="E142" s="17">
        <v>0.25957120651846638</v>
      </c>
      <c r="F142" s="17">
        <v>0.25622141666758169</v>
      </c>
      <c r="H142" s="17">
        <v>0.32502945343762663</v>
      </c>
      <c r="I142" s="17">
        <v>0.3416424169882466</v>
      </c>
      <c r="J142" s="17">
        <v>0.38768421866015862</v>
      </c>
      <c r="K142" s="17">
        <v>0.30297296223297893</v>
      </c>
      <c r="L142" s="17">
        <v>0.28232955005853422</v>
      </c>
      <c r="M142" s="17">
        <v>0.26768091470700067</v>
      </c>
      <c r="N142" s="17">
        <v>0.2965884825907163</v>
      </c>
      <c r="O142" s="17">
        <v>0.27168349840016381</v>
      </c>
      <c r="P142" s="17">
        <v>0.38813662210472261</v>
      </c>
      <c r="Q142" s="17">
        <v>0.29782992301957029</v>
      </c>
      <c r="R142" s="17">
        <v>0.29535598239168642</v>
      </c>
      <c r="S142" s="17">
        <v>0.29797239717422441</v>
      </c>
      <c r="U142" s="17">
        <v>0.39763703278835277</v>
      </c>
      <c r="V142" s="17">
        <v>0.37769021152831839</v>
      </c>
      <c r="W142" s="17">
        <v>0.28411503801258181</v>
      </c>
      <c r="X142" s="17">
        <v>0.2251335965580322</v>
      </c>
      <c r="Y142" s="17">
        <v>0.26960268886283839</v>
      </c>
      <c r="Z142" s="17">
        <v>0.37040034882666117</v>
      </c>
      <c r="AA142" s="17">
        <v>0.30042343773174041</v>
      </c>
      <c r="AB142" s="17">
        <v>0.28530898666350168</v>
      </c>
      <c r="AC142" s="17">
        <v>0.32865326445962562</v>
      </c>
      <c r="AD142" s="17">
        <v>0.2639203687560025</v>
      </c>
      <c r="AE142" s="17">
        <v>0.21157426069927701</v>
      </c>
      <c r="AG142" s="17">
        <v>0.3097918451867086</v>
      </c>
      <c r="AH142" s="17">
        <v>0.31284719095194552</v>
      </c>
      <c r="AJ142" s="17">
        <v>0.31862436737423339</v>
      </c>
      <c r="AK142" s="17">
        <v>0.39304149202313038</v>
      </c>
      <c r="AL142" s="17">
        <v>0.33268782164841448</v>
      </c>
      <c r="AM142" s="17">
        <v>0.30585897517203858</v>
      </c>
      <c r="AN142" s="17">
        <v>0.33130906303963381</v>
      </c>
      <c r="AO142" s="17">
        <v>0.27940981094538492</v>
      </c>
      <c r="AP142" s="17">
        <v>0.36712758966827369</v>
      </c>
      <c r="AQ142" s="17">
        <v>0.35076822200713342</v>
      </c>
      <c r="AR142" s="17">
        <v>0.32698804243300272</v>
      </c>
      <c r="AS142" s="17">
        <v>0.35626070469579352</v>
      </c>
      <c r="AT142" s="17">
        <v>0.38501876785646161</v>
      </c>
      <c r="AU142" s="17">
        <v>0.38052070819049072</v>
      </c>
      <c r="AV142" s="17">
        <v>0.42998028527674081</v>
      </c>
      <c r="AX142" s="17">
        <v>0.3076427543274759</v>
      </c>
      <c r="AY142" s="17">
        <v>0.35626070469579352</v>
      </c>
      <c r="AZ142" s="17">
        <v>0.38501876785646161</v>
      </c>
      <c r="BA142" s="17">
        <v>0.38052070819049072</v>
      </c>
      <c r="BC142" s="17">
        <v>0.33952847741672337</v>
      </c>
      <c r="BD142" s="17">
        <v>0.41019597352231563</v>
      </c>
      <c r="BE142" s="17">
        <v>0.28560033534404361</v>
      </c>
      <c r="BF142" s="17">
        <v>0.29101260629749121</v>
      </c>
      <c r="BG142" s="17">
        <v>0.22197059824115861</v>
      </c>
      <c r="BH142" s="17">
        <v>0.3233007161127579</v>
      </c>
      <c r="BI142" s="17">
        <v>0.33330183004532687</v>
      </c>
      <c r="BJ142" s="17">
        <v>0.29488756123702098</v>
      </c>
      <c r="BK142" s="17">
        <v>0.36735723482700749</v>
      </c>
      <c r="BL142" s="17">
        <v>0.3275321146252933</v>
      </c>
      <c r="BM142" s="17">
        <v>0.33717081787644021</v>
      </c>
      <c r="BN142" s="17">
        <v>0.35801033042606512</v>
      </c>
      <c r="BP142" s="17">
        <v>0.26653245458067831</v>
      </c>
      <c r="BQ142" s="17">
        <v>0.30124356870884378</v>
      </c>
      <c r="BR142" s="17">
        <v>0.35688750774474021</v>
      </c>
      <c r="BS142" s="17">
        <v>0.32003916089072321</v>
      </c>
      <c r="BT142" s="17">
        <v>0.29708032024455872</v>
      </c>
      <c r="BU142" s="17">
        <v>0.23144917624296049</v>
      </c>
      <c r="BV142" s="17">
        <v>0.25621361407872922</v>
      </c>
      <c r="BW142" s="17">
        <v>0.30019450394574709</v>
      </c>
      <c r="BX142" s="17">
        <v>0.31041597428310291</v>
      </c>
      <c r="BY142" s="17">
        <v>0.35355065195015428</v>
      </c>
    </row>
    <row r="143" spans="2:77" ht="32.1">
      <c r="B143" s="16" t="s">
        <v>167</v>
      </c>
      <c r="C143" s="17">
        <v>0.2195416886570819</v>
      </c>
      <c r="D143" s="17">
        <v>0.20471944565529859</v>
      </c>
      <c r="E143" s="17">
        <v>0.27996230855223481</v>
      </c>
      <c r="F143" s="17">
        <v>0.18061277553858379</v>
      </c>
      <c r="H143" s="17">
        <v>0.14337433501510019</v>
      </c>
      <c r="I143" s="17">
        <v>0.11928482408124549</v>
      </c>
      <c r="J143" s="17">
        <v>0.1459143714330379</v>
      </c>
      <c r="K143" s="17">
        <v>0.19055138899375501</v>
      </c>
      <c r="L143" s="17">
        <v>0.22636221588290781</v>
      </c>
      <c r="M143" s="17">
        <v>0.21221719692861299</v>
      </c>
      <c r="N143" s="17">
        <v>0.20750643996045909</v>
      </c>
      <c r="O143" s="17">
        <v>0.34540637014202791</v>
      </c>
      <c r="P143" s="17">
        <v>0.23230252477340449</v>
      </c>
      <c r="Q143" s="17">
        <v>0.21164726859178051</v>
      </c>
      <c r="R143" s="17">
        <v>0.22940013198641951</v>
      </c>
      <c r="S143" s="17">
        <v>0.32052125479047161</v>
      </c>
      <c r="U143" s="17">
        <v>9.4383251918468081E-2</v>
      </c>
      <c r="V143" s="17">
        <v>0.14819801289295989</v>
      </c>
      <c r="W143" s="17">
        <v>0.2448279140811109</v>
      </c>
      <c r="X143" s="17">
        <v>0.24542281826240889</v>
      </c>
      <c r="Y143" s="17">
        <v>0.20551420321073779</v>
      </c>
      <c r="Z143" s="17">
        <v>0.20023162890613611</v>
      </c>
      <c r="AA143" s="17">
        <v>0.25343800071969719</v>
      </c>
      <c r="AB143" s="17">
        <v>0.19510706267812061</v>
      </c>
      <c r="AC143" s="17">
        <v>0.29061742049135858</v>
      </c>
      <c r="AD143" s="17">
        <v>0.32430592188603041</v>
      </c>
      <c r="AE143" s="17">
        <v>0.30234658521729418</v>
      </c>
      <c r="AG143" s="17">
        <v>0.2708348690996753</v>
      </c>
      <c r="AH143" s="17">
        <v>0.17947304841980879</v>
      </c>
      <c r="AJ143" s="17">
        <v>0.23636798078281679</v>
      </c>
      <c r="AK143" s="17">
        <v>0.26939133607834992</v>
      </c>
      <c r="AL143" s="17">
        <v>0.26991893286312352</v>
      </c>
      <c r="AM143" s="17">
        <v>0.23567818416381911</v>
      </c>
      <c r="AN143" s="17">
        <v>0.25941798922037329</v>
      </c>
      <c r="AO143" s="17">
        <v>0.24968904739944209</v>
      </c>
      <c r="AP143" s="17">
        <v>0.23973180800929961</v>
      </c>
      <c r="AQ143" s="17">
        <v>0.27917061708135699</v>
      </c>
      <c r="AR143" s="17">
        <v>0.24778398850813169</v>
      </c>
      <c r="AS143" s="17">
        <v>0.25407023941331119</v>
      </c>
      <c r="AT143" s="17">
        <v>0.22587939747165431</v>
      </c>
      <c r="AU143" s="17">
        <v>0.28545594783555872</v>
      </c>
      <c r="AV143" s="17">
        <v>0.21207318023403859</v>
      </c>
      <c r="AX143" s="17">
        <v>0.21931920370416941</v>
      </c>
      <c r="AY143" s="17">
        <v>0.25407023941331119</v>
      </c>
      <c r="AZ143" s="17">
        <v>0.22587939747165431</v>
      </c>
      <c r="BA143" s="17">
        <v>0.28545594783555872</v>
      </c>
      <c r="BC143" s="17">
        <v>0.20709754717429291</v>
      </c>
      <c r="BD143" s="17">
        <v>0.17228547442624409</v>
      </c>
      <c r="BE143" s="17">
        <v>0.17079361580659869</v>
      </c>
      <c r="BF143" s="17">
        <v>0.11078789659881839</v>
      </c>
      <c r="BG143" s="17">
        <v>0.34760642455617402</v>
      </c>
      <c r="BH143" s="17">
        <v>0.18631948328106041</v>
      </c>
      <c r="BI143" s="17">
        <v>0.22806136420528991</v>
      </c>
      <c r="BJ143" s="17">
        <v>0.26500376902656719</v>
      </c>
      <c r="BK143" s="17">
        <v>0.1868086260896189</v>
      </c>
      <c r="BL143" s="17">
        <v>0.19772828318247609</v>
      </c>
      <c r="BM143" s="17">
        <v>0.21578970531711619</v>
      </c>
      <c r="BN143" s="17">
        <v>0.21326098972329111</v>
      </c>
      <c r="BP143" s="17">
        <v>0.28795974510851657</v>
      </c>
      <c r="BQ143" s="17">
        <v>0.18418913426429079</v>
      </c>
      <c r="BR143" s="17">
        <v>0.26169736090641033</v>
      </c>
      <c r="BS143" s="17">
        <v>0.20808128841888479</v>
      </c>
      <c r="BT143" s="17">
        <v>0.18792976731023939</v>
      </c>
      <c r="BU143" s="17">
        <v>0.35322282965557322</v>
      </c>
      <c r="BV143" s="17">
        <v>0.21378619453348419</v>
      </c>
      <c r="BW143" s="17">
        <v>0.18366815039782339</v>
      </c>
      <c r="BX143" s="17">
        <v>0.2381534559527598</v>
      </c>
      <c r="BY143" s="17">
        <v>0.16787328283450489</v>
      </c>
    </row>
    <row r="144" spans="2:77" ht="15.95">
      <c r="B144" s="16" t="s">
        <v>168</v>
      </c>
      <c r="C144" s="17">
        <v>0.2360556565772734</v>
      </c>
      <c r="D144" s="17">
        <v>0.20091170975049749</v>
      </c>
      <c r="E144" s="17">
        <v>0.36217461689667851</v>
      </c>
      <c r="F144" s="17">
        <v>0.2042537481800539</v>
      </c>
      <c r="H144" s="17">
        <v>0.14648696280367071</v>
      </c>
      <c r="I144" s="17">
        <v>0.13401515876118419</v>
      </c>
      <c r="J144" s="17">
        <v>0.13844919268289629</v>
      </c>
      <c r="K144" s="17">
        <v>0.26442075480163402</v>
      </c>
      <c r="L144" s="17">
        <v>0.27027019018169962</v>
      </c>
      <c r="M144" s="17">
        <v>0.26860129873836702</v>
      </c>
      <c r="N144" s="17">
        <v>0.2390554670943513</v>
      </c>
      <c r="O144" s="17">
        <v>0.28609980354620279</v>
      </c>
      <c r="P144" s="17">
        <v>0.23583016875403739</v>
      </c>
      <c r="Q144" s="17">
        <v>0.25727257486961419</v>
      </c>
      <c r="R144" s="17">
        <v>0.24660047830786441</v>
      </c>
      <c r="S144" s="17">
        <v>0.29587271024852602</v>
      </c>
      <c r="U144" s="17">
        <v>0.1009832955897374</v>
      </c>
      <c r="V144" s="17">
        <v>0.20808177113844789</v>
      </c>
      <c r="W144" s="17">
        <v>0.1701799473014762</v>
      </c>
      <c r="X144" s="17">
        <v>0.23005450933393609</v>
      </c>
      <c r="Y144" s="17">
        <v>0.2420322689081007</v>
      </c>
      <c r="Z144" s="17">
        <v>0.26335551156302628</v>
      </c>
      <c r="AA144" s="17">
        <v>0.2603984595083027</v>
      </c>
      <c r="AB144" s="17">
        <v>0.2495476414206276</v>
      </c>
      <c r="AC144" s="17">
        <v>0.24223778934086851</v>
      </c>
      <c r="AD144" s="17">
        <v>0.44807003434228859</v>
      </c>
      <c r="AE144" s="17">
        <v>0.31754056848774059</v>
      </c>
      <c r="AG144" s="17">
        <v>0.26825746949285839</v>
      </c>
      <c r="AH144" s="17">
        <v>0.21090059998750679</v>
      </c>
      <c r="AJ144" s="17">
        <v>0.21050849004262381</v>
      </c>
      <c r="AK144" s="17">
        <v>0.2907598297033222</v>
      </c>
      <c r="AL144" s="17">
        <v>0.28785636815673921</v>
      </c>
      <c r="AM144" s="17">
        <v>0.24278215147719551</v>
      </c>
      <c r="AN144" s="17">
        <v>0.26124341210105573</v>
      </c>
      <c r="AO144" s="17">
        <v>0.31402353799070221</v>
      </c>
      <c r="AP144" s="17">
        <v>0.24741138882250699</v>
      </c>
      <c r="AQ144" s="17">
        <v>0.25007355503634682</v>
      </c>
      <c r="AR144" s="17">
        <v>0.22007393847067319</v>
      </c>
      <c r="AS144" s="17">
        <v>0.24457700602605081</v>
      </c>
      <c r="AT144" s="17">
        <v>0.26114566782105098</v>
      </c>
      <c r="AU144" s="17">
        <v>0.27359517676035672</v>
      </c>
      <c r="AV144" s="17">
        <v>0.13925960839517401</v>
      </c>
      <c r="AX144" s="17">
        <v>0.2341761600310803</v>
      </c>
      <c r="AY144" s="17">
        <v>0.24457700602605081</v>
      </c>
      <c r="AZ144" s="17">
        <v>0.26114566782105098</v>
      </c>
      <c r="BA144" s="17">
        <v>0.27359517676035672</v>
      </c>
      <c r="BC144" s="17">
        <v>0.2013858106387641</v>
      </c>
      <c r="BD144" s="17">
        <v>0.28333368076829579</v>
      </c>
      <c r="BE144" s="17">
        <v>0.26702275688258459</v>
      </c>
      <c r="BF144" s="17">
        <v>0.2061648072936591</v>
      </c>
      <c r="BG144" s="17">
        <v>0.36520724199243643</v>
      </c>
      <c r="BH144" s="17">
        <v>0.16084832653234621</v>
      </c>
      <c r="BI144" s="17">
        <v>0.2348195458114436</v>
      </c>
      <c r="BJ144" s="17">
        <v>0.32259324807026379</v>
      </c>
      <c r="BK144" s="17">
        <v>0.20220824991326719</v>
      </c>
      <c r="BL144" s="17">
        <v>0.31840313877270721</v>
      </c>
      <c r="BM144" s="17">
        <v>0.2435916492162892</v>
      </c>
      <c r="BN144" s="17">
        <v>0.2373874780543081</v>
      </c>
      <c r="BP144" s="17">
        <v>0.32958419367776248</v>
      </c>
      <c r="BQ144" s="17">
        <v>0.17906375957748349</v>
      </c>
      <c r="BR144" s="17">
        <v>0.27228405534103223</v>
      </c>
      <c r="BS144" s="17">
        <v>0.19352572489618949</v>
      </c>
      <c r="BT144" s="17">
        <v>0.1652641536290422</v>
      </c>
      <c r="BU144" s="17">
        <v>0.45447672183593191</v>
      </c>
      <c r="BV144" s="17">
        <v>0.29071820312439889</v>
      </c>
      <c r="BW144" s="17">
        <v>0.19010547476152401</v>
      </c>
      <c r="BX144" s="17">
        <v>0.1883379385226204</v>
      </c>
      <c r="BY144" s="17">
        <v>0.17762938963524069</v>
      </c>
    </row>
    <row r="145" spans="2:77" ht="32.1">
      <c r="B145" s="16" t="s">
        <v>169</v>
      </c>
      <c r="C145" s="17">
        <v>0.22597341956761571</v>
      </c>
      <c r="D145" s="17">
        <v>0.22894947848516431</v>
      </c>
      <c r="E145" s="17">
        <v>0.21987157915803349</v>
      </c>
      <c r="F145" s="17">
        <v>0.1945352490094503</v>
      </c>
      <c r="H145" s="17">
        <v>0.14476504712406379</v>
      </c>
      <c r="I145" s="17">
        <v>0.19239925360005289</v>
      </c>
      <c r="J145" s="17">
        <v>0.1387130447860816</v>
      </c>
      <c r="K145" s="17">
        <v>0.19033493899337381</v>
      </c>
      <c r="L145" s="17">
        <v>0.18258080777059241</v>
      </c>
      <c r="M145" s="17">
        <v>0.19724599598525511</v>
      </c>
      <c r="N145" s="17">
        <v>0.2390757252097499</v>
      </c>
      <c r="O145" s="17">
        <v>0.20149399468505061</v>
      </c>
      <c r="P145" s="17">
        <v>0.26080284095951428</v>
      </c>
      <c r="Q145" s="17">
        <v>0.28882805512812632</v>
      </c>
      <c r="R145" s="17">
        <v>0.31110134629165193</v>
      </c>
      <c r="S145" s="17">
        <v>0.30725800028708272</v>
      </c>
      <c r="U145" s="17">
        <v>0.1760773657913382</v>
      </c>
      <c r="V145" s="17">
        <v>0.13356674656647941</v>
      </c>
      <c r="W145" s="17">
        <v>0.1629481166556225</v>
      </c>
      <c r="X145" s="17">
        <v>0.18560969611159431</v>
      </c>
      <c r="Y145" s="17">
        <v>0.22989590763209819</v>
      </c>
      <c r="Z145" s="17">
        <v>0.22610573001911499</v>
      </c>
      <c r="AA145" s="17">
        <v>0.27734372935435181</v>
      </c>
      <c r="AB145" s="17">
        <v>0.29646892316470042</v>
      </c>
      <c r="AC145" s="17">
        <v>0.2816441417089221</v>
      </c>
      <c r="AD145" s="17">
        <v>0.25495495062925849</v>
      </c>
      <c r="AE145" s="17">
        <v>0.21157426069927701</v>
      </c>
      <c r="AG145" s="17">
        <v>0.28574765932798191</v>
      </c>
      <c r="AH145" s="17">
        <v>0.17927963907382979</v>
      </c>
      <c r="AJ145" s="17">
        <v>0.29863542385691411</v>
      </c>
      <c r="AK145" s="17">
        <v>0.2171991197116129</v>
      </c>
      <c r="AL145" s="17">
        <v>0.20281000040959909</v>
      </c>
      <c r="AM145" s="17">
        <v>0.24389734369825561</v>
      </c>
      <c r="AN145" s="17">
        <v>0.25526950931601888</v>
      </c>
      <c r="AO145" s="17">
        <v>0.23246482973443339</v>
      </c>
      <c r="AP145" s="17">
        <v>0.20978275392814391</v>
      </c>
      <c r="AQ145" s="17">
        <v>0.26039885752473652</v>
      </c>
      <c r="AR145" s="17">
        <v>0.30670383183899569</v>
      </c>
      <c r="AS145" s="17">
        <v>0.29029041454862231</v>
      </c>
      <c r="AT145" s="17">
        <v>0.20765688320636619</v>
      </c>
      <c r="AU145" s="17">
        <v>0.25411976029124428</v>
      </c>
      <c r="AV145" s="17">
        <v>0.28789442949126631</v>
      </c>
      <c r="AX145" s="17">
        <v>0.23498811524578059</v>
      </c>
      <c r="AY145" s="17">
        <v>0.29029041454862231</v>
      </c>
      <c r="AZ145" s="17">
        <v>0.20765688320636619</v>
      </c>
      <c r="BA145" s="17">
        <v>0.25411976029124428</v>
      </c>
      <c r="BC145" s="17">
        <v>0.2438362097630799</v>
      </c>
      <c r="BD145" s="17">
        <v>0.2807705591869461</v>
      </c>
      <c r="BE145" s="17">
        <v>0.1811296699878932</v>
      </c>
      <c r="BF145" s="17">
        <v>0.21070458232460229</v>
      </c>
      <c r="BG145" s="17">
        <v>0.18923898175093301</v>
      </c>
      <c r="BH145" s="17">
        <v>0.3334766948521623</v>
      </c>
      <c r="BI145" s="17">
        <v>0.2463986928039186</v>
      </c>
      <c r="BJ145" s="17">
        <v>0.19843589260744651</v>
      </c>
      <c r="BK145" s="17">
        <v>0.21720640463663701</v>
      </c>
      <c r="BL145" s="17">
        <v>0.31770359915693142</v>
      </c>
      <c r="BM145" s="17">
        <v>0.27262198437931923</v>
      </c>
      <c r="BN145" s="17">
        <v>0.18993227805074731</v>
      </c>
      <c r="BP145" s="17">
        <v>0.19649778547411231</v>
      </c>
      <c r="BQ145" s="17">
        <v>0.37511933711109952</v>
      </c>
      <c r="BR145" s="17">
        <v>0.1967488916396799</v>
      </c>
      <c r="BS145" s="17">
        <v>0.20934144489651271</v>
      </c>
      <c r="BT145" s="17">
        <v>0.37923717795117212</v>
      </c>
      <c r="BU145" s="17">
        <v>0.2909880697144277</v>
      </c>
      <c r="BV145" s="17">
        <v>0.19166853447932669</v>
      </c>
      <c r="BW145" s="17">
        <v>0.14721595954936939</v>
      </c>
      <c r="BX145" s="17">
        <v>0.1895497192782867</v>
      </c>
      <c r="BY145" s="17">
        <v>0.23712860601899161</v>
      </c>
    </row>
    <row r="146" spans="2:77" ht="48">
      <c r="B146" s="16" t="s">
        <v>170</v>
      </c>
      <c r="C146" s="17">
        <v>0.16255769963444461</v>
      </c>
      <c r="D146" s="17">
        <v>0.14837678172117821</v>
      </c>
      <c r="E146" s="17">
        <v>0.20566672296275751</v>
      </c>
      <c r="F146" s="17">
        <v>0.2044946549913125</v>
      </c>
      <c r="H146" s="17">
        <v>0.10363913413620759</v>
      </c>
      <c r="I146" s="17">
        <v>0.16587180864730969</v>
      </c>
      <c r="J146" s="17">
        <v>0.18717449745773651</v>
      </c>
      <c r="K146" s="17">
        <v>0.1616433034023716</v>
      </c>
      <c r="L146" s="17">
        <v>0.14788797214302241</v>
      </c>
      <c r="M146" s="17">
        <v>0.16428419597235791</v>
      </c>
      <c r="N146" s="17">
        <v>0.17745498586488051</v>
      </c>
      <c r="O146" s="17">
        <v>0.22500226157904479</v>
      </c>
      <c r="P146" s="17">
        <v>0.12670031452783809</v>
      </c>
      <c r="Q146" s="17">
        <v>0.19450997230675651</v>
      </c>
      <c r="R146" s="17">
        <v>0.19496604274520571</v>
      </c>
      <c r="S146" s="17">
        <v>0.1578306357051821</v>
      </c>
      <c r="U146" s="17">
        <v>0.1094503361636157</v>
      </c>
      <c r="V146" s="17">
        <v>0.1098589496029994</v>
      </c>
      <c r="W146" s="17">
        <v>0.1441265008563454</v>
      </c>
      <c r="X146" s="17">
        <v>0.14650865765083751</v>
      </c>
      <c r="Y146" s="17">
        <v>0.2258781110564102</v>
      </c>
      <c r="Z146" s="17">
        <v>0.15786603935297189</v>
      </c>
      <c r="AA146" s="17">
        <v>0.1701604142208149</v>
      </c>
      <c r="AB146" s="17">
        <v>0.20426525529527109</v>
      </c>
      <c r="AC146" s="17">
        <v>0.14178026299973931</v>
      </c>
      <c r="AD146" s="17">
        <v>0.23824798910683709</v>
      </c>
      <c r="AE146" s="17">
        <v>0</v>
      </c>
      <c r="AG146" s="17">
        <v>0.17351297027855669</v>
      </c>
      <c r="AH146" s="17">
        <v>0.15399978229819811</v>
      </c>
      <c r="AJ146" s="17">
        <v>0.1742000418477429</v>
      </c>
      <c r="AK146" s="17">
        <v>0.1665363374092349</v>
      </c>
      <c r="AL146" s="17">
        <v>0.16068669528801011</v>
      </c>
      <c r="AM146" s="17">
        <v>0.1669814748626732</v>
      </c>
      <c r="AN146" s="17">
        <v>0.15327467356150731</v>
      </c>
      <c r="AO146" s="17">
        <v>0.1935898976152739</v>
      </c>
      <c r="AP146" s="17">
        <v>0.1684852031593142</v>
      </c>
      <c r="AQ146" s="17">
        <v>0.14685902634981979</v>
      </c>
      <c r="AR146" s="17">
        <v>0.1756172907011859</v>
      </c>
      <c r="AS146" s="17">
        <v>0.14372265243614951</v>
      </c>
      <c r="AT146" s="17">
        <v>0.16982472270476859</v>
      </c>
      <c r="AU146" s="17">
        <v>0.20657546458520651</v>
      </c>
      <c r="AV146" s="17">
        <v>0.19010524177519941</v>
      </c>
      <c r="AX146" s="17">
        <v>0.16115801278659109</v>
      </c>
      <c r="AY146" s="17">
        <v>0.14372265243614951</v>
      </c>
      <c r="AZ146" s="17">
        <v>0.16982472270476859</v>
      </c>
      <c r="BA146" s="17">
        <v>0.20657546458520651</v>
      </c>
      <c r="BC146" s="17">
        <v>0.14336293997900931</v>
      </c>
      <c r="BD146" s="17">
        <v>0.13006145614494211</v>
      </c>
      <c r="BE146" s="17">
        <v>0.17714511168027261</v>
      </c>
      <c r="BF146" s="17">
        <v>0.1216924464817855</v>
      </c>
      <c r="BG146" s="17">
        <v>0.19773708900799031</v>
      </c>
      <c r="BH146" s="17">
        <v>0.2261428365023514</v>
      </c>
      <c r="BI146" s="17">
        <v>0.1808099089442044</v>
      </c>
      <c r="BJ146" s="17">
        <v>0.21520333663121699</v>
      </c>
      <c r="BK146" s="17">
        <v>0.1650356695674067</v>
      </c>
      <c r="BL146" s="17">
        <v>0.18247414863408029</v>
      </c>
      <c r="BM146" s="17">
        <v>0.14757197779932171</v>
      </c>
      <c r="BN146" s="17">
        <v>0.1374692361423337</v>
      </c>
      <c r="BP146" s="17">
        <v>0.17852519722613891</v>
      </c>
      <c r="BQ146" s="17">
        <v>0.23467284183333709</v>
      </c>
      <c r="BR146" s="17">
        <v>0.14518643826118829</v>
      </c>
      <c r="BS146" s="17">
        <v>0.1555632909525832</v>
      </c>
      <c r="BT146" s="17">
        <v>0.24291197114731311</v>
      </c>
      <c r="BU146" s="17">
        <v>0.17052273215715599</v>
      </c>
      <c r="BV146" s="17">
        <v>0.1106285994367341</v>
      </c>
      <c r="BW146" s="17">
        <v>0.17895940852571959</v>
      </c>
      <c r="BX146" s="17">
        <v>0.19015849952104291</v>
      </c>
      <c r="BY146" s="17">
        <v>0.14634789658208069</v>
      </c>
    </row>
    <row r="147" spans="2:77" ht="32.1">
      <c r="B147" s="16" t="s">
        <v>171</v>
      </c>
      <c r="C147" s="17">
        <v>0.1029701135992063</v>
      </c>
      <c r="D147" s="17">
        <v>0.1115259091393043</v>
      </c>
      <c r="E147" s="17">
        <v>6.9671773362277506E-2</v>
      </c>
      <c r="F147" s="17">
        <v>0.13207213963320891</v>
      </c>
      <c r="H147" s="17">
        <v>0.1282324631726724</v>
      </c>
      <c r="I147" s="17">
        <v>0.14439298151912761</v>
      </c>
      <c r="J147" s="17">
        <v>0.1888708649796951</v>
      </c>
      <c r="K147" s="17">
        <v>9.3106303365189963E-2</v>
      </c>
      <c r="L147" s="17">
        <v>0.1046014252154996</v>
      </c>
      <c r="M147" s="17">
        <v>0.12923942510497821</v>
      </c>
      <c r="N147" s="17">
        <v>8.4749061742658879E-2</v>
      </c>
      <c r="O147" s="17">
        <v>0.1395584136856402</v>
      </c>
      <c r="P147" s="17">
        <v>7.9677842877238628E-2</v>
      </c>
      <c r="Q147" s="17">
        <v>9.1009522752354077E-2</v>
      </c>
      <c r="R147" s="17">
        <v>3.8853672562150478E-2</v>
      </c>
      <c r="S147" s="17">
        <v>6.4919461964401126E-2</v>
      </c>
      <c r="U147" s="17">
        <v>0.14542110497780039</v>
      </c>
      <c r="V147" s="17">
        <v>9.6582703784937302E-2</v>
      </c>
      <c r="W147" s="17">
        <v>0.1290955490618915</v>
      </c>
      <c r="X147" s="17">
        <v>9.0409135706613297E-2</v>
      </c>
      <c r="Y147" s="17">
        <v>0.1397282687140802</v>
      </c>
      <c r="Z147" s="17">
        <v>7.3649409162392487E-2</v>
      </c>
      <c r="AA147" s="17">
        <v>0.10934015008284891</v>
      </c>
      <c r="AB147" s="17">
        <v>0.10586801468249681</v>
      </c>
      <c r="AC147" s="17">
        <v>4.7865144160610489E-2</v>
      </c>
      <c r="AD147" s="17">
        <v>8.6544968935921618E-2</v>
      </c>
      <c r="AE147" s="17">
        <v>0.17365003877721391</v>
      </c>
      <c r="AG147" s="17">
        <v>7.5041688923888669E-2</v>
      </c>
      <c r="AH147" s="17">
        <v>0.12478693195698989</v>
      </c>
      <c r="AJ147" s="17">
        <v>9.2257722267631473E-2</v>
      </c>
      <c r="AK147" s="17">
        <v>7.0004487031874604E-2</v>
      </c>
      <c r="AL147" s="17">
        <v>5.8345319087890472E-2</v>
      </c>
      <c r="AM147" s="17">
        <v>0.1006026973317061</v>
      </c>
      <c r="AN147" s="17">
        <v>5.785047226490285E-2</v>
      </c>
      <c r="AO147" s="17">
        <v>8.0000748573099564E-2</v>
      </c>
      <c r="AP147" s="17">
        <v>0.1151675413998412</v>
      </c>
      <c r="AQ147" s="17">
        <v>7.3079085871875962E-2</v>
      </c>
      <c r="AR147" s="17">
        <v>7.1833279823627819E-2</v>
      </c>
      <c r="AS147" s="17">
        <v>5.517164017179424E-2</v>
      </c>
      <c r="AT147" s="17">
        <v>9.3116714002899795E-2</v>
      </c>
      <c r="AU147" s="17">
        <v>7.8453771038754408E-2</v>
      </c>
      <c r="AV147" s="17">
        <v>6.049490686322264E-2</v>
      </c>
      <c r="AX147" s="17">
        <v>0.1025962895130519</v>
      </c>
      <c r="AY147" s="17">
        <v>5.517164017179424E-2</v>
      </c>
      <c r="AZ147" s="17">
        <v>9.3116714002899795E-2</v>
      </c>
      <c r="BA147" s="17">
        <v>7.8453771038754408E-2</v>
      </c>
      <c r="BC147" s="17">
        <v>0.11657014816027519</v>
      </c>
      <c r="BD147" s="17">
        <v>0.163965936889539</v>
      </c>
      <c r="BE147" s="17">
        <v>0.1061037395974061</v>
      </c>
      <c r="BF147" s="17">
        <v>0.13737066805495321</v>
      </c>
      <c r="BG147" s="17">
        <v>0.12568531125330171</v>
      </c>
      <c r="BH147" s="17">
        <v>0.1154093103947478</v>
      </c>
      <c r="BI147" s="17">
        <v>0.10168459803202599</v>
      </c>
      <c r="BJ147" s="17">
        <v>8.522941135978479E-2</v>
      </c>
      <c r="BK147" s="17">
        <v>0.11057419380774081</v>
      </c>
      <c r="BL147" s="17">
        <v>0.1088344829381199</v>
      </c>
      <c r="BM147" s="17">
        <v>8.828903040257112E-2</v>
      </c>
      <c r="BN147" s="17">
        <v>0.12345862897716819</v>
      </c>
      <c r="BP147" s="17">
        <v>7.0600491885622743E-2</v>
      </c>
      <c r="BQ147" s="17">
        <v>9.9705692704901441E-2</v>
      </c>
      <c r="BR147" s="17">
        <v>0.1069056429700663</v>
      </c>
      <c r="BS147" s="17">
        <v>0.11450477232007319</v>
      </c>
      <c r="BT147" s="17">
        <v>9.9586360322820089E-2</v>
      </c>
      <c r="BU147" s="17">
        <v>3.6532096023783787E-2</v>
      </c>
      <c r="BV147" s="17">
        <v>5.6662548265773507E-2</v>
      </c>
      <c r="BW147" s="17">
        <v>0.139036026561172</v>
      </c>
      <c r="BX147" s="17">
        <v>0.12705247724480651</v>
      </c>
      <c r="BY147" s="17">
        <v>0.12562337228097031</v>
      </c>
    </row>
    <row r="148" spans="2:77" ht="48">
      <c r="B148" s="16" t="s">
        <v>172</v>
      </c>
      <c r="C148" s="17">
        <v>0.1566999762974931</v>
      </c>
      <c r="D148" s="17">
        <v>0.17154237294212779</v>
      </c>
      <c r="E148" s="17">
        <v>0.12593738181927469</v>
      </c>
      <c r="F148" s="17">
        <v>6.4305953913478639E-2</v>
      </c>
      <c r="H148" s="17">
        <v>9.5384466356948819E-2</v>
      </c>
      <c r="I148" s="17">
        <v>0.16843873697964259</v>
      </c>
      <c r="J148" s="17">
        <v>0.1585730044904167</v>
      </c>
      <c r="K148" s="17">
        <v>5.6973556167360738E-2</v>
      </c>
      <c r="L148" s="17">
        <v>0.15437144337631301</v>
      </c>
      <c r="M148" s="17">
        <v>0.21370185889934781</v>
      </c>
      <c r="N148" s="17">
        <v>0.16348069652443531</v>
      </c>
      <c r="O148" s="17">
        <v>0.1806872829323497</v>
      </c>
      <c r="P148" s="17">
        <v>0.14279899968255891</v>
      </c>
      <c r="Q148" s="17">
        <v>0.16531321313995401</v>
      </c>
      <c r="R148" s="17">
        <v>0.19761897160239661</v>
      </c>
      <c r="S148" s="17">
        <v>0.18694651912546481</v>
      </c>
      <c r="U148" s="17">
        <v>0.1196141345793069</v>
      </c>
      <c r="V148" s="17">
        <v>0.14595017248292191</v>
      </c>
      <c r="W148" s="17">
        <v>0.1255596843794691</v>
      </c>
      <c r="X148" s="17">
        <v>0.16312306146860139</v>
      </c>
      <c r="Y148" s="17">
        <v>0.18940539437080309</v>
      </c>
      <c r="Z148" s="17">
        <v>0.1818417178034083</v>
      </c>
      <c r="AA148" s="17">
        <v>0.19587232410335301</v>
      </c>
      <c r="AB148" s="17">
        <v>0.1580553989421081</v>
      </c>
      <c r="AC148" s="17">
        <v>0.15312805424933679</v>
      </c>
      <c r="AD148" s="17">
        <v>0.14957487185915941</v>
      </c>
      <c r="AE148" s="17">
        <v>0</v>
      </c>
      <c r="AG148" s="17">
        <v>0.1769401131975053</v>
      </c>
      <c r="AH148" s="17">
        <v>0.14088900967772189</v>
      </c>
      <c r="AJ148" s="17">
        <v>0.18869372208516449</v>
      </c>
      <c r="AK148" s="17">
        <v>0.1598467595389895</v>
      </c>
      <c r="AL148" s="17">
        <v>0.21081628677932629</v>
      </c>
      <c r="AM148" s="17">
        <v>0.16534729776114149</v>
      </c>
      <c r="AN148" s="17">
        <v>0.14273384350362081</v>
      </c>
      <c r="AO148" s="17">
        <v>0.15698221093166889</v>
      </c>
      <c r="AP148" s="17">
        <v>0.16090834699390741</v>
      </c>
      <c r="AQ148" s="17">
        <v>0.1671355447882093</v>
      </c>
      <c r="AR148" s="17">
        <v>0.16418511140883321</v>
      </c>
      <c r="AS148" s="17">
        <v>0.22409205739804419</v>
      </c>
      <c r="AT148" s="17">
        <v>0.2125228929987924</v>
      </c>
      <c r="AU148" s="17">
        <v>0.1707220836951594</v>
      </c>
      <c r="AV148" s="17">
        <v>0.20444407425625291</v>
      </c>
      <c r="AX148" s="17">
        <v>0.15444530661426509</v>
      </c>
      <c r="AY148" s="17">
        <v>0.22409205739804419</v>
      </c>
      <c r="AZ148" s="17">
        <v>0.2125228929987924</v>
      </c>
      <c r="BA148" s="17">
        <v>0.1707220836951594</v>
      </c>
      <c r="BC148" s="17">
        <v>0.2492618666985327</v>
      </c>
      <c r="BD148" s="17">
        <v>0.18100386564328849</v>
      </c>
      <c r="BE148" s="17">
        <v>0.20849627180968219</v>
      </c>
      <c r="BF148" s="17">
        <v>0.25697885624538419</v>
      </c>
      <c r="BG148" s="17">
        <v>0.19780473084096581</v>
      </c>
      <c r="BH148" s="17">
        <v>0.16237549455666719</v>
      </c>
      <c r="BI148" s="17">
        <v>0.19446559544528541</v>
      </c>
      <c r="BJ148" s="17">
        <v>0.1172854375041712</v>
      </c>
      <c r="BK148" s="17">
        <v>0.14900606370184419</v>
      </c>
      <c r="BL148" s="17">
        <v>0.20112545542839869</v>
      </c>
      <c r="BM148" s="17">
        <v>0.1816553783134113</v>
      </c>
      <c r="BN148" s="17">
        <v>0.118891555912766</v>
      </c>
      <c r="BP148" s="17">
        <v>0.1142667449630089</v>
      </c>
      <c r="BQ148" s="17">
        <v>0.1657091779669545</v>
      </c>
      <c r="BR148" s="17">
        <v>5.4906075496828639E-2</v>
      </c>
      <c r="BS148" s="17">
        <v>0.21834578248502301</v>
      </c>
      <c r="BT148" s="17">
        <v>0.1479632584304246</v>
      </c>
      <c r="BU148" s="17">
        <v>0.123116214969073</v>
      </c>
      <c r="BV148" s="17">
        <v>0.24108988882645799</v>
      </c>
      <c r="BW148" s="17">
        <v>0.19940182513267199</v>
      </c>
      <c r="BX148" s="17">
        <v>9.9678315430668768E-2</v>
      </c>
      <c r="BY148" s="17">
        <v>0.14430051781694009</v>
      </c>
    </row>
    <row r="149" spans="2:77" ht="32.1">
      <c r="B149" s="16" t="s">
        <v>173</v>
      </c>
      <c r="C149" s="17">
        <v>0.25426904446064208</v>
      </c>
      <c r="D149" s="17">
        <v>0.28600469548390323</v>
      </c>
      <c r="E149" s="17">
        <v>0.15447866923321099</v>
      </c>
      <c r="F149" s="17">
        <v>0.23946018174478459</v>
      </c>
      <c r="H149" s="17">
        <v>0.28225697431124241</v>
      </c>
      <c r="I149" s="17">
        <v>0.30259891336656097</v>
      </c>
      <c r="J149" s="17">
        <v>0.24663649088847139</v>
      </c>
      <c r="K149" s="17">
        <v>0.31271656246458862</v>
      </c>
      <c r="L149" s="17">
        <v>0.15731689120783041</v>
      </c>
      <c r="M149" s="17">
        <v>0.25083990150041718</v>
      </c>
      <c r="N149" s="17">
        <v>0.28901358079536948</v>
      </c>
      <c r="O149" s="17">
        <v>0.2008145638225762</v>
      </c>
      <c r="P149" s="17">
        <v>0.26576159200555433</v>
      </c>
      <c r="Q149" s="17">
        <v>0.27784930642546962</v>
      </c>
      <c r="R149" s="17">
        <v>0.33496734926822419</v>
      </c>
      <c r="S149" s="17">
        <v>0.19483756910197969</v>
      </c>
      <c r="U149" s="17">
        <v>0.2975248975633572</v>
      </c>
      <c r="V149" s="17">
        <v>0.24320737081262031</v>
      </c>
      <c r="W149" s="17">
        <v>0.23921833928105021</v>
      </c>
      <c r="X149" s="17">
        <v>0.22840871721936751</v>
      </c>
      <c r="Y149" s="17">
        <v>0.23111194430311821</v>
      </c>
      <c r="Z149" s="17">
        <v>0.29306604306177791</v>
      </c>
      <c r="AA149" s="17">
        <v>0.29091278070832272</v>
      </c>
      <c r="AB149" s="17">
        <v>0.29597412165838488</v>
      </c>
      <c r="AC149" s="17">
        <v>0.2341979554517461</v>
      </c>
      <c r="AD149" s="17">
        <v>0.14957209205477001</v>
      </c>
      <c r="AE149" s="17">
        <v>0.21157426069927701</v>
      </c>
      <c r="AG149" s="17">
        <v>0.24943235725218879</v>
      </c>
      <c r="AH149" s="17">
        <v>0.25804731435974942</v>
      </c>
      <c r="AJ149" s="17">
        <v>0.32256072691544618</v>
      </c>
      <c r="AK149" s="17">
        <v>0.28322314676980992</v>
      </c>
      <c r="AL149" s="17">
        <v>0.28465633376523242</v>
      </c>
      <c r="AM149" s="17">
        <v>0.26439183137455607</v>
      </c>
      <c r="AN149" s="17">
        <v>0.25665950129598508</v>
      </c>
      <c r="AO149" s="17">
        <v>0.23476019000055029</v>
      </c>
      <c r="AP149" s="17">
        <v>0.24094416383367401</v>
      </c>
      <c r="AQ149" s="17">
        <v>0.20501893221071979</v>
      </c>
      <c r="AR149" s="17">
        <v>0.26804939061922911</v>
      </c>
      <c r="AS149" s="17">
        <v>0.22113394676407061</v>
      </c>
      <c r="AT149" s="17">
        <v>0.25981706960388018</v>
      </c>
      <c r="AU149" s="17">
        <v>0.18697443992040641</v>
      </c>
      <c r="AV149" s="17">
        <v>0.25815643174618852</v>
      </c>
      <c r="AX149" s="17">
        <v>0.26268652500856832</v>
      </c>
      <c r="AY149" s="17">
        <v>0.22113394676407061</v>
      </c>
      <c r="AZ149" s="17">
        <v>0.25981706960388018</v>
      </c>
      <c r="BA149" s="17">
        <v>0.18697443992040641</v>
      </c>
      <c r="BC149" s="17">
        <v>0.27903248486628629</v>
      </c>
      <c r="BD149" s="17">
        <v>0.26470743456887003</v>
      </c>
      <c r="BE149" s="17">
        <v>0.36575652276787141</v>
      </c>
      <c r="BF149" s="17">
        <v>0.2894001334406322</v>
      </c>
      <c r="BG149" s="17">
        <v>0.1538956884002482</v>
      </c>
      <c r="BH149" s="17">
        <v>0.34233068329373312</v>
      </c>
      <c r="BI149" s="17">
        <v>0.28189918929324509</v>
      </c>
      <c r="BJ149" s="17">
        <v>0.20686682588140759</v>
      </c>
      <c r="BK149" s="17">
        <v>0.2045551559688808</v>
      </c>
      <c r="BL149" s="17">
        <v>0.26136243845563012</v>
      </c>
      <c r="BM149" s="17">
        <v>0.29870498395982692</v>
      </c>
      <c r="BN149" s="17">
        <v>0.23271244382292081</v>
      </c>
      <c r="BP149" s="17">
        <v>0.21856056674417659</v>
      </c>
      <c r="BQ149" s="17">
        <v>0.29961321016557269</v>
      </c>
      <c r="BR149" s="17">
        <v>0.19296010892416221</v>
      </c>
      <c r="BS149" s="17">
        <v>0.28162096898094358</v>
      </c>
      <c r="BT149" s="17">
        <v>0.3686646241960021</v>
      </c>
      <c r="BU149" s="17">
        <v>0.1083275895955088</v>
      </c>
      <c r="BV149" s="17">
        <v>0.34497488379116598</v>
      </c>
      <c r="BW149" s="17">
        <v>0.22030961197366919</v>
      </c>
      <c r="BX149" s="17">
        <v>0.3339858400823949</v>
      </c>
      <c r="BY149" s="17">
        <v>0.26637518329738591</v>
      </c>
    </row>
    <row r="150" spans="2:77" ht="15.95">
      <c r="B150" s="16" t="s">
        <v>174</v>
      </c>
      <c r="C150" s="17">
        <v>0.17138469864321279</v>
      </c>
      <c r="D150" s="17">
        <v>0.16817536942440389</v>
      </c>
      <c r="E150" s="17">
        <v>0.17542914116491001</v>
      </c>
      <c r="F150" s="17">
        <v>0.23291828398157791</v>
      </c>
      <c r="H150" s="17">
        <v>0.11900721810220299</v>
      </c>
      <c r="I150" s="17">
        <v>0.1119532875355316</v>
      </c>
      <c r="J150" s="17">
        <v>0.11883687951969971</v>
      </c>
      <c r="K150" s="17">
        <v>0.19232795969206479</v>
      </c>
      <c r="L150" s="17">
        <v>0.21480303023223471</v>
      </c>
      <c r="M150" s="17">
        <v>0.1453167055141297</v>
      </c>
      <c r="N150" s="17">
        <v>0.16639638873558371</v>
      </c>
      <c r="O150" s="17">
        <v>0.1132010945837555</v>
      </c>
      <c r="P150" s="17">
        <v>0.21678447265885201</v>
      </c>
      <c r="Q150" s="17">
        <v>0.22529151330934261</v>
      </c>
      <c r="R150" s="17">
        <v>0.19063839940042801</v>
      </c>
      <c r="S150" s="17">
        <v>0.19024411581231301</v>
      </c>
      <c r="U150" s="17">
        <v>0.10804487206727691</v>
      </c>
      <c r="V150" s="17">
        <v>0.16358358761290451</v>
      </c>
      <c r="W150" s="17">
        <v>0.1228557876666984</v>
      </c>
      <c r="X150" s="17">
        <v>0.18906255078176229</v>
      </c>
      <c r="Y150" s="17">
        <v>0.1785044047923709</v>
      </c>
      <c r="Z150" s="17">
        <v>0.15154370353611901</v>
      </c>
      <c r="AA150" s="17">
        <v>0.18411770312963849</v>
      </c>
      <c r="AB150" s="17">
        <v>0.18839903693043969</v>
      </c>
      <c r="AC150" s="17">
        <v>0.27952188059245009</v>
      </c>
      <c r="AD150" s="17">
        <v>0.13829402719045869</v>
      </c>
      <c r="AE150" s="17">
        <v>0.17365003877721391</v>
      </c>
      <c r="AG150" s="17">
        <v>0.1931835576588864</v>
      </c>
      <c r="AH150" s="17">
        <v>0.1543561066950177</v>
      </c>
      <c r="AJ150" s="17">
        <v>0.184242625501635</v>
      </c>
      <c r="AK150" s="17">
        <v>0.14090235045419669</v>
      </c>
      <c r="AL150" s="17">
        <v>0.16777592811124059</v>
      </c>
      <c r="AM150" s="17">
        <v>0.19350012675892181</v>
      </c>
      <c r="AN150" s="17">
        <v>0.16164286914279891</v>
      </c>
      <c r="AO150" s="17">
        <v>0.1724183582501452</v>
      </c>
      <c r="AP150" s="17">
        <v>0.17517975952618961</v>
      </c>
      <c r="AQ150" s="17">
        <v>0.17346545764346299</v>
      </c>
      <c r="AR150" s="17">
        <v>0.19007361366358819</v>
      </c>
      <c r="AS150" s="17">
        <v>0.1463398342736478</v>
      </c>
      <c r="AT150" s="17">
        <v>0.13328388652193621</v>
      </c>
      <c r="AU150" s="17">
        <v>0.163797492340166</v>
      </c>
      <c r="AV150" s="17">
        <v>0.14261240117785479</v>
      </c>
      <c r="AX150" s="17">
        <v>0.17260680223198929</v>
      </c>
      <c r="AY150" s="17">
        <v>0.1463398342736478</v>
      </c>
      <c r="AZ150" s="17">
        <v>0.13328388652193621</v>
      </c>
      <c r="BA150" s="17">
        <v>0.163797492340166</v>
      </c>
      <c r="BC150" s="17">
        <v>0.19762902119314449</v>
      </c>
      <c r="BD150" s="17">
        <v>0.1870926071586011</v>
      </c>
      <c r="BE150" s="17">
        <v>0.1093360926004231</v>
      </c>
      <c r="BF150" s="17">
        <v>0.1953674892879777</v>
      </c>
      <c r="BG150" s="17">
        <v>0.2172858630978321</v>
      </c>
      <c r="BH150" s="17">
        <v>0.1911913749493333</v>
      </c>
      <c r="BI150" s="17">
        <v>0.2454934727293136</v>
      </c>
      <c r="BJ150" s="17">
        <v>0.19519014705584231</v>
      </c>
      <c r="BK150" s="17">
        <v>0.2208973325955933</v>
      </c>
      <c r="BL150" s="17">
        <v>0.26392611686946033</v>
      </c>
      <c r="BM150" s="17">
        <v>0.17420987700227669</v>
      </c>
      <c r="BN150" s="17">
        <v>0.16370257985971021</v>
      </c>
      <c r="BP150" s="17">
        <v>0.19172077027510351</v>
      </c>
      <c r="BQ150" s="17">
        <v>0.224223486956349</v>
      </c>
      <c r="BR150" s="17">
        <v>0.16659830763318531</v>
      </c>
      <c r="BS150" s="17">
        <v>0.18856437136094431</v>
      </c>
      <c r="BT150" s="17">
        <v>0.21150802814481989</v>
      </c>
      <c r="BU150" s="17">
        <v>0.18961532539557421</v>
      </c>
      <c r="BV150" s="17">
        <v>8.1436406248797749E-2</v>
      </c>
      <c r="BW150" s="17">
        <v>0.14454828822139629</v>
      </c>
      <c r="BX150" s="17">
        <v>0.21077929413862209</v>
      </c>
      <c r="BY150" s="17">
        <v>0.1594037582871185</v>
      </c>
    </row>
    <row r="151" spans="2:77" ht="15.95">
      <c r="B151" s="16" t="s">
        <v>55</v>
      </c>
      <c r="C151" s="17">
        <v>1.058465537990665E-2</v>
      </c>
      <c r="D151" s="17">
        <v>1.12693898641301E-2</v>
      </c>
      <c r="E151" s="17">
        <v>1.0408645852997819E-2</v>
      </c>
      <c r="F151" s="17">
        <v>0</v>
      </c>
      <c r="H151" s="17">
        <v>2.7085604658093339E-2</v>
      </c>
      <c r="I151" s="17">
        <v>2.5980205218234371E-2</v>
      </c>
      <c r="J151" s="17">
        <v>1.8798259493687481E-2</v>
      </c>
      <c r="K151" s="17">
        <v>1.6903870098385811E-2</v>
      </c>
      <c r="L151" s="17">
        <v>3.9756486967114802E-3</v>
      </c>
      <c r="M151" s="17">
        <v>8.9989238672148197E-3</v>
      </c>
      <c r="N151" s="17">
        <v>0</v>
      </c>
      <c r="O151" s="17">
        <v>0</v>
      </c>
      <c r="P151" s="17">
        <v>0</v>
      </c>
      <c r="Q151" s="17">
        <v>6.6730705186949209E-3</v>
      </c>
      <c r="R151" s="17">
        <v>4.9010942922314334E-3</v>
      </c>
      <c r="S151" s="17">
        <v>8.0634139543117617E-3</v>
      </c>
      <c r="U151" s="17">
        <v>2.688235401716986E-2</v>
      </c>
      <c r="V151" s="17">
        <v>7.1234901058311014E-3</v>
      </c>
      <c r="W151" s="17">
        <v>9.631000217884822E-3</v>
      </c>
      <c r="X151" s="17">
        <v>2.5510801462212931E-2</v>
      </c>
      <c r="Y151" s="17">
        <v>0</v>
      </c>
      <c r="Z151" s="17">
        <v>5.618092154027669E-3</v>
      </c>
      <c r="AA151" s="17">
        <v>6.6091580536380276E-3</v>
      </c>
      <c r="AB151" s="17">
        <v>3.260774119255073E-3</v>
      </c>
      <c r="AC151" s="17">
        <v>1.035610930545716E-2</v>
      </c>
      <c r="AD151" s="17">
        <v>3.9578244355853087E-3</v>
      </c>
      <c r="AE151" s="17">
        <v>8.5660871336491431E-2</v>
      </c>
      <c r="AG151" s="17">
        <v>5.0095420799202948E-3</v>
      </c>
      <c r="AH151" s="17">
        <v>1.49397608183226E-2</v>
      </c>
      <c r="AJ151" s="17">
        <v>8.0438942981925048E-3</v>
      </c>
      <c r="AK151" s="17">
        <v>0</v>
      </c>
      <c r="AL151" s="17">
        <v>0</v>
      </c>
      <c r="AM151" s="17">
        <v>4.7668685002945571E-3</v>
      </c>
      <c r="AN151" s="17">
        <v>1.1577120119450401E-2</v>
      </c>
      <c r="AO151" s="17">
        <v>1.1830041433791171E-2</v>
      </c>
      <c r="AP151" s="17">
        <v>1.2869458638493401E-2</v>
      </c>
      <c r="AQ151" s="17">
        <v>6.3756240604523626E-3</v>
      </c>
      <c r="AR151" s="17">
        <v>4.4225430929421099E-3</v>
      </c>
      <c r="AS151" s="17">
        <v>0</v>
      </c>
      <c r="AT151" s="17">
        <v>0</v>
      </c>
      <c r="AU151" s="17">
        <v>0</v>
      </c>
      <c r="AV151" s="17">
        <v>0</v>
      </c>
      <c r="AX151" s="17">
        <v>1.1715753261597661E-2</v>
      </c>
      <c r="AY151" s="17">
        <v>0</v>
      </c>
      <c r="AZ151" s="17">
        <v>0</v>
      </c>
      <c r="BA151" s="17">
        <v>0</v>
      </c>
      <c r="BC151" s="17">
        <v>1.946505460616358E-2</v>
      </c>
      <c r="BD151" s="17">
        <v>1.8266539815408239E-2</v>
      </c>
      <c r="BE151" s="17">
        <v>0</v>
      </c>
      <c r="BF151" s="17">
        <v>0</v>
      </c>
      <c r="BG151" s="17">
        <v>0</v>
      </c>
      <c r="BH151" s="17">
        <v>9.0090086711484465E-3</v>
      </c>
      <c r="BI151" s="17">
        <v>1.040901607435203E-2</v>
      </c>
      <c r="BJ151" s="17">
        <v>8.1099565413971317E-3</v>
      </c>
      <c r="BK151" s="17">
        <v>0</v>
      </c>
      <c r="BL151" s="17">
        <v>7.1196705174049338E-3</v>
      </c>
      <c r="BM151" s="17">
        <v>9.6655894178182995E-3</v>
      </c>
      <c r="BN151" s="17">
        <v>1.8482385004149879E-2</v>
      </c>
      <c r="BP151" s="17">
        <v>1.25541963985771E-2</v>
      </c>
      <c r="BQ151" s="17">
        <v>1.155404200238665E-2</v>
      </c>
      <c r="BR151" s="17">
        <v>1.038029878320515E-2</v>
      </c>
      <c r="BS151" s="17">
        <v>7.8492834477986335E-3</v>
      </c>
      <c r="BT151" s="17">
        <v>4.5995589807706671E-3</v>
      </c>
      <c r="BU151" s="17">
        <v>1.221698272075954E-2</v>
      </c>
      <c r="BV151" s="17">
        <v>0</v>
      </c>
      <c r="BW151" s="17">
        <v>2.3236899072598079E-2</v>
      </c>
      <c r="BX151" s="17">
        <v>1.686955651736111E-2</v>
      </c>
      <c r="BY151" s="17">
        <v>1.056376033019385E-2</v>
      </c>
    </row>
    <row r="153" spans="2:77" ht="96">
      <c r="B153" s="14" t="s">
        <v>175</v>
      </c>
    </row>
    <row r="154" spans="2:77" ht="15.95">
      <c r="B154" s="15" t="s">
        <v>16</v>
      </c>
    </row>
    <row r="155" spans="2:77" ht="32.1">
      <c r="B155" s="16" t="s">
        <v>176</v>
      </c>
      <c r="C155" s="17">
        <v>0.42982577540744338</v>
      </c>
      <c r="D155" s="17">
        <v>0.41048594890346718</v>
      </c>
      <c r="E155" s="17">
        <v>0.485695877895158</v>
      </c>
      <c r="F155" s="17">
        <v>0.49473658706989099</v>
      </c>
      <c r="H155" s="17">
        <v>0.36987086090664339</v>
      </c>
      <c r="I155" s="17">
        <v>0.2854433555470457</v>
      </c>
      <c r="J155" s="17">
        <v>0.43021254114834628</v>
      </c>
      <c r="K155" s="17">
        <v>0.43222336233448638</v>
      </c>
      <c r="L155" s="17">
        <v>0.38508729121180119</v>
      </c>
      <c r="M155" s="17">
        <v>0.4739403105403881</v>
      </c>
      <c r="N155" s="17">
        <v>0.39574269049937111</v>
      </c>
      <c r="O155" s="17">
        <v>0.40545351526597723</v>
      </c>
      <c r="P155" s="17">
        <v>0.43906114149500408</v>
      </c>
      <c r="Q155" s="17">
        <v>0.47185835664604492</v>
      </c>
      <c r="R155" s="17">
        <v>0.47826179562642601</v>
      </c>
      <c r="S155" s="17">
        <v>0.49321092797359201</v>
      </c>
      <c r="U155" s="17">
        <v>0.35024766153744979</v>
      </c>
      <c r="V155" s="17">
        <v>0.42626266510224409</v>
      </c>
      <c r="W155" s="17">
        <v>0.38741250052481452</v>
      </c>
      <c r="X155" s="17">
        <v>0.32817302633346179</v>
      </c>
      <c r="Y155" s="17">
        <v>0.43455932494726729</v>
      </c>
      <c r="Z155" s="17">
        <v>0.42092478705813519</v>
      </c>
      <c r="AA155" s="17">
        <v>0.48939152839106143</v>
      </c>
      <c r="AB155" s="17">
        <v>0.45617944154442802</v>
      </c>
      <c r="AC155" s="17">
        <v>0.46447545368187859</v>
      </c>
      <c r="AD155" s="17">
        <v>0.54489279660751044</v>
      </c>
      <c r="AE155" s="17">
        <v>0.70276486796423154</v>
      </c>
      <c r="AG155" s="17">
        <v>0.46816753237530723</v>
      </c>
      <c r="AH155" s="17">
        <v>0.39987438512994439</v>
      </c>
      <c r="AJ155" s="17">
        <v>0.4196166976564169</v>
      </c>
      <c r="AK155" s="17">
        <v>0.45694690020452761</v>
      </c>
      <c r="AL155" s="17">
        <v>0.41859211751906428</v>
      </c>
      <c r="AM155" s="17">
        <v>0.50334522873799137</v>
      </c>
      <c r="AN155" s="17">
        <v>0.42608021306579169</v>
      </c>
      <c r="AO155" s="17">
        <v>0.47427168473800158</v>
      </c>
      <c r="AP155" s="17">
        <v>0.42069338721318378</v>
      </c>
      <c r="AQ155" s="17">
        <v>0.48362560006386501</v>
      </c>
      <c r="AR155" s="17">
        <v>0.48182474556857019</v>
      </c>
      <c r="AS155" s="17">
        <v>0.4552758896192089</v>
      </c>
      <c r="AT155" s="17">
        <v>0.4678336792165127</v>
      </c>
      <c r="AU155" s="17">
        <v>0.4761055506669819</v>
      </c>
      <c r="AV155" s="17">
        <v>0.3319590567013318</v>
      </c>
      <c r="AX155" s="17">
        <v>0.42868744627778449</v>
      </c>
      <c r="AY155" s="17">
        <v>0.4552758896192089</v>
      </c>
      <c r="AZ155" s="17">
        <v>0.4678336792165127</v>
      </c>
      <c r="BA155" s="17">
        <v>0.4761055506669819</v>
      </c>
      <c r="BC155" s="17">
        <v>0.457237097925345</v>
      </c>
      <c r="BD155" s="17">
        <v>0.45986175919961059</v>
      </c>
      <c r="BE155" s="17">
        <v>0.44526016231343118</v>
      </c>
      <c r="BF155" s="17">
        <v>0.46674467507225498</v>
      </c>
      <c r="BG155" s="17">
        <v>0.43896760955859782</v>
      </c>
      <c r="BH155" s="17">
        <v>0.45274811775638019</v>
      </c>
      <c r="BI155" s="17">
        <v>0.44041978669253451</v>
      </c>
      <c r="BJ155" s="17">
        <v>0.49668469073448401</v>
      </c>
      <c r="BK155" s="17">
        <v>0.42920192583132549</v>
      </c>
      <c r="BL155" s="17">
        <v>0.49081468744027068</v>
      </c>
      <c r="BM155" s="17">
        <v>0.4101352699104478</v>
      </c>
      <c r="BN155" s="17">
        <v>0.39986672287174779</v>
      </c>
      <c r="BP155" s="17">
        <v>0.49488620490145763</v>
      </c>
      <c r="BQ155" s="17">
        <v>0.4340546867992392</v>
      </c>
      <c r="BR155" s="17">
        <v>0.45142848116395812</v>
      </c>
      <c r="BS155" s="17">
        <v>0.42110842275314431</v>
      </c>
      <c r="BT155" s="17">
        <v>0.50522051789144584</v>
      </c>
      <c r="BU155" s="17">
        <v>0.60637048749087619</v>
      </c>
      <c r="BV155" s="17">
        <v>0.31673682967942479</v>
      </c>
      <c r="BW155" s="17">
        <v>0.33431375911341582</v>
      </c>
      <c r="BX155" s="17">
        <v>0.40314753584146401</v>
      </c>
      <c r="BY155" s="17">
        <v>0.39597572616517651</v>
      </c>
    </row>
    <row r="156" spans="2:77" ht="15.95">
      <c r="B156" s="16" t="s">
        <v>177</v>
      </c>
      <c r="C156" s="17">
        <v>0.30052805878855482</v>
      </c>
      <c r="D156" s="17">
        <v>0.27028284367642719</v>
      </c>
      <c r="E156" s="17">
        <v>0.40563307251304631</v>
      </c>
      <c r="F156" s="17">
        <v>0.29065417148970052</v>
      </c>
      <c r="H156" s="17">
        <v>0.26343198312250271</v>
      </c>
      <c r="I156" s="17">
        <v>0.20683616292987581</v>
      </c>
      <c r="J156" s="17">
        <v>0.17484424680355351</v>
      </c>
      <c r="K156" s="17">
        <v>0.3168070610552714</v>
      </c>
      <c r="L156" s="17">
        <v>0.31256606585728552</v>
      </c>
      <c r="M156" s="17">
        <v>0.31146024406043549</v>
      </c>
      <c r="N156" s="17">
        <v>0.33339289201404432</v>
      </c>
      <c r="O156" s="17">
        <v>0.34798658081679501</v>
      </c>
      <c r="P156" s="17">
        <v>0.29941106769659981</v>
      </c>
      <c r="Q156" s="17">
        <v>0.3534013737026529</v>
      </c>
      <c r="R156" s="17">
        <v>0.28635948248216581</v>
      </c>
      <c r="S156" s="17">
        <v>0.3551112476365656</v>
      </c>
      <c r="U156" s="17">
        <v>0.18129148837952061</v>
      </c>
      <c r="V156" s="17">
        <v>0.22284048101344031</v>
      </c>
      <c r="W156" s="17">
        <v>0.25637924865626538</v>
      </c>
      <c r="X156" s="17">
        <v>0.34052091493130138</v>
      </c>
      <c r="Y156" s="17">
        <v>0.35934871819131747</v>
      </c>
      <c r="Z156" s="17">
        <v>0.33510267925722748</v>
      </c>
      <c r="AA156" s="17">
        <v>0.2769558699507938</v>
      </c>
      <c r="AB156" s="17">
        <v>0.27825567772140292</v>
      </c>
      <c r="AC156" s="17">
        <v>0.36740038509163758</v>
      </c>
      <c r="AD156" s="17">
        <v>0.43877754171048938</v>
      </c>
      <c r="AE156" s="17">
        <v>0.38816911879433308</v>
      </c>
      <c r="AG156" s="17">
        <v>0.33159955128126839</v>
      </c>
      <c r="AH156" s="17">
        <v>0.27625597342393099</v>
      </c>
      <c r="AJ156" s="17">
        <v>0.29707140798327891</v>
      </c>
      <c r="AK156" s="17">
        <v>0.32186626780445499</v>
      </c>
      <c r="AL156" s="17">
        <v>0.3314267279102564</v>
      </c>
      <c r="AM156" s="17">
        <v>0.30943253783372332</v>
      </c>
      <c r="AN156" s="17">
        <v>0.32962677849296829</v>
      </c>
      <c r="AO156" s="17">
        <v>0.35466176669082389</v>
      </c>
      <c r="AP156" s="17">
        <v>0.27802481185853301</v>
      </c>
      <c r="AQ156" s="17">
        <v>0.34574644150898842</v>
      </c>
      <c r="AR156" s="17">
        <v>0.3494208902288779</v>
      </c>
      <c r="AS156" s="17">
        <v>0.2849795174435546</v>
      </c>
      <c r="AT156" s="17">
        <v>0.34275896460777527</v>
      </c>
      <c r="AU156" s="17">
        <v>0.27937881643952539</v>
      </c>
      <c r="AV156" s="17">
        <v>0.255576836554675</v>
      </c>
      <c r="AX156" s="17">
        <v>0.30393322461125061</v>
      </c>
      <c r="AY156" s="17">
        <v>0.2849795174435546</v>
      </c>
      <c r="AZ156" s="17">
        <v>0.34275896460777527</v>
      </c>
      <c r="BA156" s="17">
        <v>0.27937881643952539</v>
      </c>
      <c r="BC156" s="17">
        <v>0.27933006037441838</v>
      </c>
      <c r="BD156" s="17">
        <v>0.38336776053420962</v>
      </c>
      <c r="BE156" s="17">
        <v>0.26903142390170159</v>
      </c>
      <c r="BF156" s="17">
        <v>0.22122568653989669</v>
      </c>
      <c r="BG156" s="17">
        <v>0.29540884559854819</v>
      </c>
      <c r="BH156" s="17">
        <v>0.27889793648733557</v>
      </c>
      <c r="BI156" s="17">
        <v>0.2486328358071043</v>
      </c>
      <c r="BJ156" s="17">
        <v>0.38365975188399909</v>
      </c>
      <c r="BK156" s="17">
        <v>0.23757955390657179</v>
      </c>
      <c r="BL156" s="17">
        <v>0.38188783987489838</v>
      </c>
      <c r="BM156" s="17">
        <v>0.28954419284008459</v>
      </c>
      <c r="BN156" s="17">
        <v>0.264043032387692</v>
      </c>
      <c r="BP156" s="17">
        <v>0.40536062807411621</v>
      </c>
      <c r="BQ156" s="17">
        <v>0.2391399535203404</v>
      </c>
      <c r="BR156" s="17">
        <v>0.30070421984084189</v>
      </c>
      <c r="BS156" s="17">
        <v>0.27654143069178289</v>
      </c>
      <c r="BT156" s="17">
        <v>0.25887194747385212</v>
      </c>
      <c r="BU156" s="17">
        <v>0.35326244703507148</v>
      </c>
      <c r="BV156" s="17">
        <v>0.26903731344239279</v>
      </c>
      <c r="BW156" s="17">
        <v>0.34130480443907601</v>
      </c>
      <c r="BX156" s="17">
        <v>0.37190624247949722</v>
      </c>
      <c r="BY156" s="17">
        <v>0.25658313815848138</v>
      </c>
    </row>
    <row r="157" spans="2:77" ht="32.1">
      <c r="B157" s="16" t="s">
        <v>178</v>
      </c>
      <c r="C157" s="17">
        <v>0.36015747550402039</v>
      </c>
      <c r="D157" s="17">
        <v>0.3724431879308806</v>
      </c>
      <c r="E157" s="17">
        <v>0.33941136547813261</v>
      </c>
      <c r="F157" s="17">
        <v>0.28047633322235688</v>
      </c>
      <c r="H157" s="17">
        <v>0.33639017759649548</v>
      </c>
      <c r="I157" s="17">
        <v>0.35942320386316168</v>
      </c>
      <c r="J157" s="17">
        <v>0.3166942805613161</v>
      </c>
      <c r="K157" s="17">
        <v>0.39353173358921578</v>
      </c>
      <c r="L157" s="17">
        <v>0.27827513563270412</v>
      </c>
      <c r="M157" s="17">
        <v>0.25570314469449212</v>
      </c>
      <c r="N157" s="17">
        <v>0.42500641599827232</v>
      </c>
      <c r="O157" s="17">
        <v>0.42739003312031032</v>
      </c>
      <c r="P157" s="17">
        <v>0.47020348167618758</v>
      </c>
      <c r="Q157" s="17">
        <v>0.36511097419817201</v>
      </c>
      <c r="R157" s="17">
        <v>0.46829274481846661</v>
      </c>
      <c r="S157" s="17">
        <v>0.33532509900749069</v>
      </c>
      <c r="U157" s="17">
        <v>0.31170476436491751</v>
      </c>
      <c r="V157" s="17">
        <v>0.28450322885175661</v>
      </c>
      <c r="W157" s="17">
        <v>0.34599998486458572</v>
      </c>
      <c r="X157" s="17">
        <v>0.4160797413216113</v>
      </c>
      <c r="Y157" s="17">
        <v>0.30395362203319798</v>
      </c>
      <c r="Z157" s="17">
        <v>0.38297313275573702</v>
      </c>
      <c r="AA157" s="17">
        <v>0.3864857464092441</v>
      </c>
      <c r="AB157" s="17">
        <v>0.46729471689557628</v>
      </c>
      <c r="AC157" s="17">
        <v>0.3354119174539949</v>
      </c>
      <c r="AD157" s="17">
        <v>0.32629611591358509</v>
      </c>
      <c r="AE157" s="17">
        <v>0.48607915408342878</v>
      </c>
      <c r="AG157" s="17">
        <v>0.3984240961631435</v>
      </c>
      <c r="AH157" s="17">
        <v>0.33026477937840898</v>
      </c>
      <c r="AJ157" s="17">
        <v>0.39585841359987811</v>
      </c>
      <c r="AK157" s="17">
        <v>0.39172160533698341</v>
      </c>
      <c r="AL157" s="17">
        <v>0.41671747346103671</v>
      </c>
      <c r="AM157" s="17">
        <v>0.41837802020572129</v>
      </c>
      <c r="AN157" s="17">
        <v>0.32678207327942171</v>
      </c>
      <c r="AO157" s="17">
        <v>0.34989213267226932</v>
      </c>
      <c r="AP157" s="17">
        <v>0.38994833631352149</v>
      </c>
      <c r="AQ157" s="17">
        <v>0.37656022179500759</v>
      </c>
      <c r="AR157" s="17">
        <v>0.39747487361202721</v>
      </c>
      <c r="AS157" s="17">
        <v>0.37921579403955641</v>
      </c>
      <c r="AT157" s="17">
        <v>0.35055590330188707</v>
      </c>
      <c r="AU157" s="17">
        <v>0.37070413789199907</v>
      </c>
      <c r="AV157" s="17">
        <v>0.23080167787233871</v>
      </c>
      <c r="AX157" s="17">
        <v>0.36468463871930468</v>
      </c>
      <c r="AY157" s="17">
        <v>0.37921579403955641</v>
      </c>
      <c r="AZ157" s="17">
        <v>0.35055590330188707</v>
      </c>
      <c r="BA157" s="17">
        <v>0.37070413789199907</v>
      </c>
      <c r="BC157" s="17">
        <v>0.36236682069832232</v>
      </c>
      <c r="BD157" s="17">
        <v>0.34294435933097289</v>
      </c>
      <c r="BE157" s="17">
        <v>0.35565473722918273</v>
      </c>
      <c r="BF157" s="17">
        <v>0.36335405214658317</v>
      </c>
      <c r="BG157" s="17">
        <v>0.45788387533570529</v>
      </c>
      <c r="BH157" s="17">
        <v>0.45504891329093428</v>
      </c>
      <c r="BI157" s="17">
        <v>0.38236106226817879</v>
      </c>
      <c r="BJ157" s="17">
        <v>0.36820284631444788</v>
      </c>
      <c r="BK157" s="17">
        <v>0.43064379446854412</v>
      </c>
      <c r="BL157" s="17">
        <v>0.33120777581361271</v>
      </c>
      <c r="BM157" s="17">
        <v>0.38134326948183822</v>
      </c>
      <c r="BN157" s="17">
        <v>0.31827488231407591</v>
      </c>
      <c r="BP157" s="17">
        <v>0.38809807257025419</v>
      </c>
      <c r="BQ157" s="17">
        <v>0.347454236038371</v>
      </c>
      <c r="BR157" s="17">
        <v>0.30056454857469178</v>
      </c>
      <c r="BS157" s="17">
        <v>0.3144684415007401</v>
      </c>
      <c r="BT157" s="17">
        <v>0.48628319172323758</v>
      </c>
      <c r="BU157" s="17">
        <v>0.33661727263258429</v>
      </c>
      <c r="BV157" s="17">
        <v>0.42572418933795209</v>
      </c>
      <c r="BW157" s="17">
        <v>0.37656480853643193</v>
      </c>
      <c r="BX157" s="17">
        <v>0.36528920376994239</v>
      </c>
      <c r="BY157" s="17">
        <v>0.3618895384569355</v>
      </c>
    </row>
    <row r="158" spans="2:77" ht="15.95">
      <c r="B158" s="16" t="s">
        <v>179</v>
      </c>
      <c r="C158" s="17">
        <v>0.42729192095119239</v>
      </c>
      <c r="D158" s="17">
        <v>0.43378419848556288</v>
      </c>
      <c r="E158" s="17">
        <v>0.40880515240003579</v>
      </c>
      <c r="F158" s="17">
        <v>0.39686131105779382</v>
      </c>
      <c r="H158" s="17">
        <v>0.35120527282743319</v>
      </c>
      <c r="I158" s="17">
        <v>0.3660131028751285</v>
      </c>
      <c r="J158" s="17">
        <v>0.33816619004129822</v>
      </c>
      <c r="K158" s="17">
        <v>0.3863617650443758</v>
      </c>
      <c r="L158" s="17">
        <v>0.39046057608328671</v>
      </c>
      <c r="M158" s="17">
        <v>0.38169601680243159</v>
      </c>
      <c r="N158" s="17">
        <v>0.3829228351337095</v>
      </c>
      <c r="O158" s="17">
        <v>0.39522422544563568</v>
      </c>
      <c r="P158" s="17">
        <v>0.48681109276639323</v>
      </c>
      <c r="Q158" s="17">
        <v>0.44201336342382841</v>
      </c>
      <c r="R158" s="17">
        <v>0.50408825273142899</v>
      </c>
      <c r="S158" s="17">
        <v>0.56464481081496054</v>
      </c>
      <c r="U158" s="17">
        <v>0.39564542489561028</v>
      </c>
      <c r="V158" s="17">
        <v>0.32442256242723072</v>
      </c>
      <c r="W158" s="17">
        <v>0.31442000265034897</v>
      </c>
      <c r="X158" s="17">
        <v>0.34905217163987751</v>
      </c>
      <c r="Y158" s="17">
        <v>0.43823358354623182</v>
      </c>
      <c r="Z158" s="17">
        <v>0.48974899133684768</v>
      </c>
      <c r="AA158" s="17">
        <v>0.46527237288660922</v>
      </c>
      <c r="AB158" s="17">
        <v>0.48260662760703088</v>
      </c>
      <c r="AC158" s="17">
        <v>0.5646636318983741</v>
      </c>
      <c r="AD158" s="17">
        <v>0.4071610025080441</v>
      </c>
      <c r="AE158" s="17">
        <v>0.21157426069927701</v>
      </c>
      <c r="AG158" s="17">
        <v>0.49966944944484282</v>
      </c>
      <c r="AH158" s="17">
        <v>0.37075284255029711</v>
      </c>
      <c r="AJ158" s="17">
        <v>0.52052641624357276</v>
      </c>
      <c r="AK158" s="17">
        <v>0.37633001117877951</v>
      </c>
      <c r="AL158" s="17">
        <v>0.42362430434530368</v>
      </c>
      <c r="AM158" s="17">
        <v>0.44533317085785329</v>
      </c>
      <c r="AN158" s="17">
        <v>0.40391719686206379</v>
      </c>
      <c r="AO158" s="17">
        <v>0.39818377922427761</v>
      </c>
      <c r="AP158" s="17">
        <v>0.42430415813103678</v>
      </c>
      <c r="AQ158" s="17">
        <v>0.42592148586899892</v>
      </c>
      <c r="AR158" s="17">
        <v>0.43741000174162459</v>
      </c>
      <c r="AS158" s="17">
        <v>0.41726512440389207</v>
      </c>
      <c r="AT158" s="17">
        <v>0.43596397952785132</v>
      </c>
      <c r="AU158" s="17">
        <v>0.49088554325106182</v>
      </c>
      <c r="AV158" s="17">
        <v>0.52702932979883677</v>
      </c>
      <c r="AX158" s="17">
        <v>0.43144179739188621</v>
      </c>
      <c r="AY158" s="17">
        <v>0.41726512440389207</v>
      </c>
      <c r="AZ158" s="17">
        <v>0.43596397952785132</v>
      </c>
      <c r="BA158" s="17">
        <v>0.49088554325106182</v>
      </c>
      <c r="BC158" s="17">
        <v>0.48474488073374622</v>
      </c>
      <c r="BD158" s="17">
        <v>0.45166408601787478</v>
      </c>
      <c r="BE158" s="17">
        <v>0.44725733320677008</v>
      </c>
      <c r="BF158" s="17">
        <v>0.43000320114293872</v>
      </c>
      <c r="BG158" s="17">
        <v>0.38192355030104941</v>
      </c>
      <c r="BH158" s="17">
        <v>0.5561815178283257</v>
      </c>
      <c r="BI158" s="17">
        <v>0.53505781492628846</v>
      </c>
      <c r="BJ158" s="17">
        <v>0.33898744929772789</v>
      </c>
      <c r="BK158" s="17">
        <v>0.40117134476962191</v>
      </c>
      <c r="BL158" s="17">
        <v>0.41075271246602818</v>
      </c>
      <c r="BM158" s="17">
        <v>0.47794696762024452</v>
      </c>
      <c r="BN158" s="17">
        <v>0.37292194339003948</v>
      </c>
      <c r="BP158" s="17">
        <v>0.32161453429479031</v>
      </c>
      <c r="BQ158" s="17">
        <v>0.5219233890649595</v>
      </c>
      <c r="BR158" s="17">
        <v>0.38011636287778638</v>
      </c>
      <c r="BS158" s="17">
        <v>0.40558971576674169</v>
      </c>
      <c r="BT158" s="17">
        <v>0.61285613635851899</v>
      </c>
      <c r="BU158" s="17">
        <v>0.46459106031847208</v>
      </c>
      <c r="BV158" s="17">
        <v>0.42298739307719302</v>
      </c>
      <c r="BW158" s="17">
        <v>0.48383502370827303</v>
      </c>
      <c r="BX158" s="17">
        <v>0.48716807551043789</v>
      </c>
      <c r="BY158" s="17">
        <v>0.44158853882076188</v>
      </c>
    </row>
    <row r="159" spans="2:77" ht="15.95">
      <c r="B159" s="16" t="s">
        <v>180</v>
      </c>
      <c r="C159" s="17">
        <v>0.37341980045647127</v>
      </c>
      <c r="D159" s="17">
        <v>0.41585082460702238</v>
      </c>
      <c r="E159" s="17">
        <v>0.2311537196480356</v>
      </c>
      <c r="F159" s="17">
        <v>0.39741460009305463</v>
      </c>
      <c r="H159" s="17">
        <v>0.48136201809155882</v>
      </c>
      <c r="I159" s="17">
        <v>0.44926709099200601</v>
      </c>
      <c r="J159" s="17">
        <v>0.49915276130790392</v>
      </c>
      <c r="K159" s="17">
        <v>0.44580001487386139</v>
      </c>
      <c r="L159" s="17">
        <v>0.39085384660563471</v>
      </c>
      <c r="M159" s="17">
        <v>0.45779344862921029</v>
      </c>
      <c r="N159" s="17">
        <v>0.43087129492182258</v>
      </c>
      <c r="O159" s="17">
        <v>0.37476870130752471</v>
      </c>
      <c r="P159" s="17">
        <v>0.30927970491032569</v>
      </c>
      <c r="Q159" s="17">
        <v>0.27013460205140349</v>
      </c>
      <c r="R159" s="17">
        <v>0.30630540535226219</v>
      </c>
      <c r="S159" s="17">
        <v>0.21214057763208591</v>
      </c>
      <c r="U159" s="17">
        <v>0.59723251911074693</v>
      </c>
      <c r="V159" s="17">
        <v>0.54567284094388169</v>
      </c>
      <c r="W159" s="17">
        <v>0.4316752709338596</v>
      </c>
      <c r="X159" s="17">
        <v>0.43458805926989219</v>
      </c>
      <c r="Y159" s="17">
        <v>0.35424165073713082</v>
      </c>
      <c r="Z159" s="17">
        <v>0.28811268091933911</v>
      </c>
      <c r="AA159" s="17">
        <v>0.35050022914168077</v>
      </c>
      <c r="AB159" s="17">
        <v>0.32151473718553092</v>
      </c>
      <c r="AC159" s="17">
        <v>0.23512639844945371</v>
      </c>
      <c r="AD159" s="17">
        <v>0.15686138720174031</v>
      </c>
      <c r="AE159" s="17">
        <v>8.5660871336491431E-2</v>
      </c>
      <c r="AG159" s="17">
        <v>0.27410667789358922</v>
      </c>
      <c r="AH159" s="17">
        <v>0.45100012876670231</v>
      </c>
      <c r="AJ159" s="17">
        <v>0.34442850555355958</v>
      </c>
      <c r="AK159" s="17">
        <v>0.33646318228084532</v>
      </c>
      <c r="AL159" s="17">
        <v>0.35779904884440711</v>
      </c>
      <c r="AM159" s="17">
        <v>0.31913030068576898</v>
      </c>
      <c r="AN159" s="17">
        <v>0.38604952341910792</v>
      </c>
      <c r="AO159" s="17">
        <v>0.37295927824605751</v>
      </c>
      <c r="AP159" s="17">
        <v>0.35238264415906312</v>
      </c>
      <c r="AQ159" s="17">
        <v>0.31005716509004422</v>
      </c>
      <c r="AR159" s="17">
        <v>0.35258636766886609</v>
      </c>
      <c r="AS159" s="17">
        <v>0.3413557381813852</v>
      </c>
      <c r="AT159" s="17">
        <v>0.31454585177506428</v>
      </c>
      <c r="AU159" s="17">
        <v>0.3192924223475655</v>
      </c>
      <c r="AV159" s="17">
        <v>0.36307407614743398</v>
      </c>
      <c r="AX159" s="17">
        <v>0.37504744453907229</v>
      </c>
      <c r="AY159" s="17">
        <v>0.3413557381813852</v>
      </c>
      <c r="AZ159" s="17">
        <v>0.31454585177506428</v>
      </c>
      <c r="BA159" s="17">
        <v>0.3192924223475655</v>
      </c>
      <c r="BC159" s="17">
        <v>0.29418243120535981</v>
      </c>
      <c r="BD159" s="17">
        <v>0.47159706224604592</v>
      </c>
      <c r="BE159" s="17">
        <v>0.35151908117553998</v>
      </c>
      <c r="BF159" s="17">
        <v>0.47635802505967428</v>
      </c>
      <c r="BG159" s="17">
        <v>0.30135248234829692</v>
      </c>
      <c r="BH159" s="17">
        <v>0.36050567548607709</v>
      </c>
      <c r="BI159" s="17">
        <v>0.3217072097476471</v>
      </c>
      <c r="BJ159" s="17">
        <v>0.33161714190183328</v>
      </c>
      <c r="BK159" s="17">
        <v>0.43167288078901822</v>
      </c>
      <c r="BL159" s="17">
        <v>0.32853071560745672</v>
      </c>
      <c r="BM159" s="17">
        <v>0.36748085821920368</v>
      </c>
      <c r="BN159" s="17">
        <v>0.42411396330133028</v>
      </c>
      <c r="BP159" s="17">
        <v>0.32786262668753202</v>
      </c>
      <c r="BQ159" s="17">
        <v>0.35960953346338642</v>
      </c>
      <c r="BR159" s="17">
        <v>0.36679029842441702</v>
      </c>
      <c r="BS159" s="17">
        <v>0.35628228296254982</v>
      </c>
      <c r="BT159" s="17">
        <v>0.28687246463359478</v>
      </c>
      <c r="BU159" s="17">
        <v>0.1230369802100764</v>
      </c>
      <c r="BV159" s="17">
        <v>0.42126009084601518</v>
      </c>
      <c r="BW159" s="17">
        <v>0.45616218318166307</v>
      </c>
      <c r="BX159" s="17">
        <v>0.36005930528428842</v>
      </c>
      <c r="BY159" s="17">
        <v>0.45331669465993119</v>
      </c>
    </row>
    <row r="160" spans="2:77" ht="15.95">
      <c r="B160" s="16" t="s">
        <v>181</v>
      </c>
      <c r="C160" s="17">
        <v>0.43353383683881092</v>
      </c>
      <c r="D160" s="17">
        <v>0.4238115070751694</v>
      </c>
      <c r="E160" s="17">
        <v>0.43661161354466999</v>
      </c>
      <c r="F160" s="17">
        <v>0.52708375342083658</v>
      </c>
      <c r="H160" s="17">
        <v>0.51976225251852171</v>
      </c>
      <c r="I160" s="17">
        <v>0.42674303490089199</v>
      </c>
      <c r="J160" s="17">
        <v>0.52336843749881923</v>
      </c>
      <c r="K160" s="17">
        <v>0.3973555012421558</v>
      </c>
      <c r="L160" s="17">
        <v>0.46958262535065592</v>
      </c>
      <c r="M160" s="17">
        <v>0.42949366561305558</v>
      </c>
      <c r="N160" s="17">
        <v>0.42897738773933308</v>
      </c>
      <c r="O160" s="17">
        <v>0.38010804379286639</v>
      </c>
      <c r="P160" s="17">
        <v>0.34321284321088952</v>
      </c>
      <c r="Q160" s="17">
        <v>0.45052403690965298</v>
      </c>
      <c r="R160" s="17">
        <v>0.40086398059872758</v>
      </c>
      <c r="S160" s="17">
        <v>0.40051682704495722</v>
      </c>
      <c r="U160" s="17">
        <v>0.48178668113903172</v>
      </c>
      <c r="V160" s="17">
        <v>0.51004554432778626</v>
      </c>
      <c r="W160" s="17">
        <v>0.48694261863910832</v>
      </c>
      <c r="X160" s="17">
        <v>0.44046833284266351</v>
      </c>
      <c r="Y160" s="17">
        <v>0.50749474954879503</v>
      </c>
      <c r="Z160" s="17">
        <v>0.34397367919138377</v>
      </c>
      <c r="AA160" s="17">
        <v>0.36438589316932968</v>
      </c>
      <c r="AB160" s="17">
        <v>0.35472117277348791</v>
      </c>
      <c r="AC160" s="17">
        <v>0.36951905165201099</v>
      </c>
      <c r="AD160" s="17">
        <v>0.53908633160052877</v>
      </c>
      <c r="AE160" s="17">
        <v>0.38538596171703848</v>
      </c>
      <c r="AG160" s="17">
        <v>0.39809850536980579</v>
      </c>
      <c r="AH160" s="17">
        <v>0.46121481774248391</v>
      </c>
      <c r="AJ160" s="17">
        <v>0.36724787031499778</v>
      </c>
      <c r="AK160" s="17">
        <v>0.44107577660506869</v>
      </c>
      <c r="AL160" s="17">
        <v>0.45317964578802789</v>
      </c>
      <c r="AM160" s="17">
        <v>0.40087782777575698</v>
      </c>
      <c r="AN160" s="17">
        <v>0.45556997517169739</v>
      </c>
      <c r="AO160" s="17">
        <v>0.45420364662408191</v>
      </c>
      <c r="AP160" s="17">
        <v>0.45599247632847628</v>
      </c>
      <c r="AQ160" s="17">
        <v>0.35843094566220102</v>
      </c>
      <c r="AR160" s="17">
        <v>0.36598286349457282</v>
      </c>
      <c r="AS160" s="17">
        <v>0.43570038130046118</v>
      </c>
      <c r="AT160" s="17">
        <v>0.41164949828288061</v>
      </c>
      <c r="AU160" s="17">
        <v>0.41344137277843762</v>
      </c>
      <c r="AV160" s="17">
        <v>0.46843996767003099</v>
      </c>
      <c r="AX160" s="17">
        <v>0.4318881397920441</v>
      </c>
      <c r="AY160" s="17">
        <v>0.43570038130046118</v>
      </c>
      <c r="AZ160" s="17">
        <v>0.41164949828288061</v>
      </c>
      <c r="BA160" s="17">
        <v>0.41344137277843762</v>
      </c>
      <c r="BC160" s="17">
        <v>0.41111198907249608</v>
      </c>
      <c r="BD160" s="17">
        <v>0.27538480760525058</v>
      </c>
      <c r="BE160" s="17">
        <v>0.41784266198921022</v>
      </c>
      <c r="BF160" s="17">
        <v>0.35412190291435802</v>
      </c>
      <c r="BG160" s="17">
        <v>0.48773739156315082</v>
      </c>
      <c r="BH160" s="17">
        <v>0.33139427373285668</v>
      </c>
      <c r="BI160" s="17">
        <v>0.32578321680911421</v>
      </c>
      <c r="BJ160" s="17">
        <v>0.39468783097568538</v>
      </c>
      <c r="BK160" s="17">
        <v>0.39497976989878841</v>
      </c>
      <c r="BL160" s="17">
        <v>0.42815779784215319</v>
      </c>
      <c r="BM160" s="17">
        <v>0.40103682040497951</v>
      </c>
      <c r="BN160" s="17">
        <v>0.52146937833615481</v>
      </c>
      <c r="BP160" s="17">
        <v>0.38215469809380898</v>
      </c>
      <c r="BQ160" s="17">
        <v>0.40020261407726432</v>
      </c>
      <c r="BR160" s="17">
        <v>0.47679508850618169</v>
      </c>
      <c r="BS160" s="17">
        <v>0.48690356029982829</v>
      </c>
      <c r="BT160" s="17">
        <v>0.25860720444908308</v>
      </c>
      <c r="BU160" s="17">
        <v>0.49151743365379941</v>
      </c>
      <c r="BV160" s="17">
        <v>0.39999072815765402</v>
      </c>
      <c r="BW160" s="17">
        <v>0.42093177745921728</v>
      </c>
      <c r="BX160" s="17">
        <v>0.3270390862100872</v>
      </c>
      <c r="BY160" s="17">
        <v>0.44562550326146427</v>
      </c>
    </row>
    <row r="161" spans="2:77" ht="32.1">
      <c r="B161" s="16" t="s">
        <v>182</v>
      </c>
      <c r="C161" s="17">
        <v>0.32825572445133749</v>
      </c>
      <c r="D161" s="17">
        <v>0.35808147800982248</v>
      </c>
      <c r="E161" s="17">
        <v>0.22382148542547489</v>
      </c>
      <c r="F161" s="17">
        <v>0.29502677528541588</v>
      </c>
      <c r="H161" s="17">
        <v>0.39372794999489491</v>
      </c>
      <c r="I161" s="17">
        <v>0.53487027130906606</v>
      </c>
      <c r="J161" s="17">
        <v>0.29498946184529351</v>
      </c>
      <c r="K161" s="17">
        <v>0.34031487038219832</v>
      </c>
      <c r="L161" s="17">
        <v>0.29239510623625448</v>
      </c>
      <c r="M161" s="17">
        <v>0.35808787766629058</v>
      </c>
      <c r="N161" s="17">
        <v>0.27016410898932541</v>
      </c>
      <c r="O161" s="17">
        <v>0.37746702871193799</v>
      </c>
      <c r="P161" s="17">
        <v>0.26998160883529582</v>
      </c>
      <c r="Q161" s="17">
        <v>0.35989528656065639</v>
      </c>
      <c r="R161" s="17">
        <v>0.2636615006867713</v>
      </c>
      <c r="S161" s="17">
        <v>0.27313812311544172</v>
      </c>
      <c r="U161" s="17">
        <v>0.45212392032519211</v>
      </c>
      <c r="V161" s="17">
        <v>0.33478906734444253</v>
      </c>
      <c r="W161" s="17">
        <v>0.35112170781506979</v>
      </c>
      <c r="X161" s="17">
        <v>0.32813053514222629</v>
      </c>
      <c r="Y161" s="17">
        <v>0.30915267078780229</v>
      </c>
      <c r="Z161" s="17">
        <v>0.38152908888935522</v>
      </c>
      <c r="AA161" s="17">
        <v>0.34755850674442679</v>
      </c>
      <c r="AB161" s="17">
        <v>0.30511126665964949</v>
      </c>
      <c r="AC161" s="17">
        <v>0.2701413754768448</v>
      </c>
      <c r="AD161" s="17">
        <v>0.160777417661465</v>
      </c>
      <c r="AE161" s="17">
        <v>0.48325985022079809</v>
      </c>
      <c r="AG161" s="17">
        <v>0.29774654106151699</v>
      </c>
      <c r="AH161" s="17">
        <v>0.35208855140087453</v>
      </c>
      <c r="AJ161" s="17">
        <v>0.33624913502874038</v>
      </c>
      <c r="AK161" s="17">
        <v>0.37803493886867362</v>
      </c>
      <c r="AL161" s="17">
        <v>0.33085941892582832</v>
      </c>
      <c r="AM161" s="17">
        <v>0.33871930752655482</v>
      </c>
      <c r="AN161" s="17">
        <v>0.32971875972275039</v>
      </c>
      <c r="AO161" s="17">
        <v>0.34050360885871839</v>
      </c>
      <c r="AP161" s="17">
        <v>0.32157828887596229</v>
      </c>
      <c r="AQ161" s="17">
        <v>0.31001000952280772</v>
      </c>
      <c r="AR161" s="17">
        <v>0.30936746508998048</v>
      </c>
      <c r="AS161" s="17">
        <v>0.39184402800658069</v>
      </c>
      <c r="AT161" s="17">
        <v>0.35012305438783831</v>
      </c>
      <c r="AU161" s="17">
        <v>0.35456737466046068</v>
      </c>
      <c r="AV161" s="17">
        <v>0.41294833336842363</v>
      </c>
      <c r="AX161" s="17">
        <v>0.32446849616348261</v>
      </c>
      <c r="AY161" s="17">
        <v>0.39184402800658069</v>
      </c>
      <c r="AZ161" s="17">
        <v>0.35012305438783831</v>
      </c>
      <c r="BA161" s="17">
        <v>0.35456737466046068</v>
      </c>
      <c r="BC161" s="17">
        <v>0.39190972079992542</v>
      </c>
      <c r="BD161" s="17">
        <v>0.31877669208983872</v>
      </c>
      <c r="BE161" s="17">
        <v>0.31582763725086471</v>
      </c>
      <c r="BF161" s="17">
        <v>0.46013269286251579</v>
      </c>
      <c r="BG161" s="17">
        <v>0.4512821996785919</v>
      </c>
      <c r="BH161" s="17">
        <v>0.3322204913261752</v>
      </c>
      <c r="BI161" s="17">
        <v>0.32385774819976082</v>
      </c>
      <c r="BJ161" s="17">
        <v>0.26995141561081798</v>
      </c>
      <c r="BK161" s="17">
        <v>0.29264951150401097</v>
      </c>
      <c r="BL161" s="17">
        <v>0.37190345722275359</v>
      </c>
      <c r="BM161" s="17">
        <v>0.30517658411441562</v>
      </c>
      <c r="BN161" s="17">
        <v>0.37305105412663042</v>
      </c>
      <c r="BP161" s="17">
        <v>0.27493875957473379</v>
      </c>
      <c r="BQ161" s="17">
        <v>0.31718556379660923</v>
      </c>
      <c r="BR161" s="17">
        <v>0.28564938273773621</v>
      </c>
      <c r="BS161" s="17">
        <v>0.36858520030611702</v>
      </c>
      <c r="BT161" s="17">
        <v>0.38884523952861599</v>
      </c>
      <c r="BU161" s="17">
        <v>0.20009461122590569</v>
      </c>
      <c r="BV161" s="17">
        <v>0.32960082820903458</v>
      </c>
      <c r="BW161" s="17">
        <v>0.34437064254968142</v>
      </c>
      <c r="BX161" s="17">
        <v>0.3090826547956238</v>
      </c>
      <c r="BY161" s="17">
        <v>0.35634426717010509</v>
      </c>
    </row>
    <row r="163" spans="2:77" ht="224.1">
      <c r="B163" s="14" t="s">
        <v>183</v>
      </c>
    </row>
    <row r="164" spans="2:77" ht="15.95">
      <c r="B164" s="15" t="s">
        <v>16</v>
      </c>
    </row>
    <row r="165" spans="2:77" ht="15.95">
      <c r="B165" s="16" t="s">
        <v>184</v>
      </c>
      <c r="C165" s="17">
        <v>0.11787919924990931</v>
      </c>
      <c r="D165" s="17">
        <v>0.11900695631864221</v>
      </c>
      <c r="E165" s="17">
        <v>0.12588113446712301</v>
      </c>
      <c r="F165" s="17">
        <v>6.6011220267229873E-2</v>
      </c>
      <c r="H165" s="17">
        <v>0.1072094504830326</v>
      </c>
      <c r="I165" s="17">
        <v>0.13813938302917689</v>
      </c>
      <c r="J165" s="17">
        <v>0.14397300364162449</v>
      </c>
      <c r="K165" s="17">
        <v>6.8583097738911344E-2</v>
      </c>
      <c r="L165" s="17">
        <v>0.13283403951326189</v>
      </c>
      <c r="M165" s="17">
        <v>0.1486302681437108</v>
      </c>
      <c r="N165" s="17">
        <v>9.2593940692170862E-2</v>
      </c>
      <c r="O165" s="17">
        <v>0.1070081776537582</v>
      </c>
      <c r="P165" s="17">
        <v>8.9950703798255871E-2</v>
      </c>
      <c r="Q165" s="17">
        <v>0.11631215229265091</v>
      </c>
      <c r="R165" s="17">
        <v>9.5787011582985152E-2</v>
      </c>
      <c r="S165" s="17">
        <v>0.1425329138312709</v>
      </c>
      <c r="U165" s="17">
        <v>0.15078653170808209</v>
      </c>
      <c r="V165" s="17">
        <v>0.17261570038122251</v>
      </c>
      <c r="W165" s="17">
        <v>5.693127967270719E-2</v>
      </c>
      <c r="X165" s="17">
        <v>6.2828773733035984E-2</v>
      </c>
      <c r="Y165" s="17">
        <v>0.1008677535995451</v>
      </c>
      <c r="Z165" s="17">
        <v>0.1492764378601994</v>
      </c>
      <c r="AA165" s="17">
        <v>0.11307261056093371</v>
      </c>
      <c r="AB165" s="17">
        <v>8.8228758922517206E-2</v>
      </c>
      <c r="AC165" s="17">
        <v>0.13650226134256449</v>
      </c>
      <c r="AD165" s="17">
        <v>0.1641693496974502</v>
      </c>
      <c r="AE165" s="17">
        <v>3.7888075136727109E-2</v>
      </c>
      <c r="AG165" s="17">
        <v>0.1162440071742749</v>
      </c>
      <c r="AH165" s="17">
        <v>0.119156560537162</v>
      </c>
      <c r="AJ165" s="17">
        <v>0.1017937110539925</v>
      </c>
      <c r="AK165" s="17">
        <v>0.1807729005705272</v>
      </c>
      <c r="AL165" s="17">
        <v>0.1215295722171067</v>
      </c>
      <c r="AM165" s="17">
        <v>0.15818568662331611</v>
      </c>
      <c r="AN165" s="17">
        <v>0.12478542248368341</v>
      </c>
      <c r="AO165" s="17">
        <v>0.15001347257948619</v>
      </c>
      <c r="AP165" s="17">
        <v>0.14206939638820329</v>
      </c>
      <c r="AQ165" s="17">
        <v>0.15753693659527229</v>
      </c>
      <c r="AR165" s="17">
        <v>0.13927846377026329</v>
      </c>
      <c r="AS165" s="17">
        <v>0.14178185136291541</v>
      </c>
      <c r="AT165" s="17">
        <v>0.107443537199719</v>
      </c>
      <c r="AU165" s="17">
        <v>0.1289223218317305</v>
      </c>
      <c r="AV165" s="17">
        <v>0.1073724931750432</v>
      </c>
      <c r="AX165" s="17">
        <v>0.12301144130102561</v>
      </c>
      <c r="AY165" s="17">
        <v>0.14178185136291541</v>
      </c>
      <c r="AZ165" s="17">
        <v>0.107443537199719</v>
      </c>
      <c r="BA165" s="17">
        <v>0.1289223218317305</v>
      </c>
      <c r="BC165" s="17">
        <v>0.1126059704892013</v>
      </c>
      <c r="BD165" s="17">
        <v>6.5365235428031784E-2</v>
      </c>
      <c r="BE165" s="17">
        <v>0.1171524598343921</v>
      </c>
      <c r="BF165" s="17">
        <v>5.812048031817401E-2</v>
      </c>
      <c r="BG165" s="17">
        <v>0.1128602662826925</v>
      </c>
      <c r="BH165" s="17">
        <v>8.1890143630765092E-2</v>
      </c>
      <c r="BI165" s="17">
        <v>8.1782899241961887E-2</v>
      </c>
      <c r="BJ165" s="17">
        <v>0.1193541989649242</v>
      </c>
      <c r="BK165" s="17">
        <v>0.12014943164461191</v>
      </c>
      <c r="BL165" s="17">
        <v>9.0014092221148229E-2</v>
      </c>
      <c r="BM165" s="17">
        <v>0.1038396295329065</v>
      </c>
      <c r="BN165" s="17">
        <v>0.14712573842783591</v>
      </c>
      <c r="BP165" s="17">
        <v>0.1175470932125631</v>
      </c>
      <c r="BQ165" s="17">
        <v>8.2699148333697139E-2</v>
      </c>
      <c r="BR165" s="17">
        <v>0.1033742625312763</v>
      </c>
      <c r="BS165" s="17">
        <v>0.116140470656456</v>
      </c>
      <c r="BT165" s="17">
        <v>0.113252188718393</v>
      </c>
      <c r="BU165" s="17">
        <v>0.2044039507691385</v>
      </c>
      <c r="BV165" s="17">
        <v>7.8176777162916322E-2</v>
      </c>
      <c r="BW165" s="17">
        <v>0.1048247120347309</v>
      </c>
      <c r="BX165" s="17">
        <v>9.8796247452147004E-2</v>
      </c>
      <c r="BY165" s="17">
        <v>0.1222517767302162</v>
      </c>
    </row>
    <row r="166" spans="2:77" ht="15.95">
      <c r="B166" s="16" t="s">
        <v>185</v>
      </c>
      <c r="C166" s="17">
        <v>0.33780895816287171</v>
      </c>
      <c r="D166" s="17">
        <v>0.32401749479364061</v>
      </c>
      <c r="E166" s="17">
        <v>0.371265331177205</v>
      </c>
      <c r="F166" s="17">
        <v>0.43969011781218731</v>
      </c>
      <c r="H166" s="17">
        <v>0.37656311090470718</v>
      </c>
      <c r="I166" s="17">
        <v>0.34547207482536813</v>
      </c>
      <c r="J166" s="17">
        <v>0.41363192115185782</v>
      </c>
      <c r="K166" s="17">
        <v>0.38552344751519291</v>
      </c>
      <c r="L166" s="17">
        <v>0.35243240936899389</v>
      </c>
      <c r="M166" s="17">
        <v>0.36823604341336919</v>
      </c>
      <c r="N166" s="17">
        <v>0.37241034937328737</v>
      </c>
      <c r="O166" s="17">
        <v>0.32523882036247459</v>
      </c>
      <c r="P166" s="17">
        <v>0.30056184651462892</v>
      </c>
      <c r="Q166" s="17">
        <v>0.26143723991297002</v>
      </c>
      <c r="R166" s="17">
        <v>0.25597180001413777</v>
      </c>
      <c r="S166" s="17">
        <v>0.31287213932533681</v>
      </c>
      <c r="U166" s="17">
        <v>0.40765387793399571</v>
      </c>
      <c r="V166" s="17">
        <v>0.35247192540662059</v>
      </c>
      <c r="W166" s="17">
        <v>0.42325346844277412</v>
      </c>
      <c r="X166" s="17">
        <v>0.43114337034515571</v>
      </c>
      <c r="Y166" s="17">
        <v>0.31191853846885259</v>
      </c>
      <c r="Z166" s="17">
        <v>0.28506768014020389</v>
      </c>
      <c r="AA166" s="17">
        <v>0.30740023291746138</v>
      </c>
      <c r="AB166" s="17">
        <v>0.21303797206782801</v>
      </c>
      <c r="AC166" s="17">
        <v>0.30704751585467038</v>
      </c>
      <c r="AD166" s="17">
        <v>0.34719987930167379</v>
      </c>
      <c r="AE166" s="17">
        <v>0.35530312816925619</v>
      </c>
      <c r="AG166" s="17">
        <v>0.29173449236920529</v>
      </c>
      <c r="AH166" s="17">
        <v>0.37380090052404258</v>
      </c>
      <c r="AJ166" s="17">
        <v>0.2397633405852593</v>
      </c>
      <c r="AK166" s="17">
        <v>0.32191486480345882</v>
      </c>
      <c r="AL166" s="17">
        <v>0.3184827156805784</v>
      </c>
      <c r="AM166" s="17">
        <v>0.27420721292474293</v>
      </c>
      <c r="AN166" s="17">
        <v>0.3649227961241282</v>
      </c>
      <c r="AO166" s="17">
        <v>0.36318978928335549</v>
      </c>
      <c r="AP166" s="17">
        <v>0.34469690087141081</v>
      </c>
      <c r="AQ166" s="17">
        <v>0.34186339219321599</v>
      </c>
      <c r="AR166" s="17">
        <v>0.3363191203169289</v>
      </c>
      <c r="AS166" s="17">
        <v>0.31139945677213771</v>
      </c>
      <c r="AT166" s="17">
        <v>0.29294770120164487</v>
      </c>
      <c r="AU166" s="17">
        <v>0.28643387251467778</v>
      </c>
      <c r="AV166" s="17">
        <v>0.32634921580298992</v>
      </c>
      <c r="AX166" s="17">
        <v>0.33275490354094611</v>
      </c>
      <c r="AY166" s="17">
        <v>0.31139945677213771</v>
      </c>
      <c r="AZ166" s="17">
        <v>0.29294770120164487</v>
      </c>
      <c r="BA166" s="17">
        <v>0.28643387251467778</v>
      </c>
      <c r="BC166" s="17">
        <v>0.28810727731459518</v>
      </c>
      <c r="BD166" s="17">
        <v>0.39197874514164283</v>
      </c>
      <c r="BE166" s="17">
        <v>0.2956300433907445</v>
      </c>
      <c r="BF166" s="17">
        <v>0.2805715813270967</v>
      </c>
      <c r="BG166" s="17">
        <v>0.40778514361518953</v>
      </c>
      <c r="BH166" s="17">
        <v>0.19788686893539409</v>
      </c>
      <c r="BI166" s="17">
        <v>0.24549460552483829</v>
      </c>
      <c r="BJ166" s="17">
        <v>0.34968431117022941</v>
      </c>
      <c r="BK166" s="17">
        <v>0.35390022295498941</v>
      </c>
      <c r="BL166" s="17">
        <v>0.26890911530926931</v>
      </c>
      <c r="BM166" s="17">
        <v>0.2882132590915501</v>
      </c>
      <c r="BN166" s="17">
        <v>0.39501041876679821</v>
      </c>
      <c r="BP166" s="17">
        <v>0.38095767671638581</v>
      </c>
      <c r="BQ166" s="17">
        <v>0.3040737051671582</v>
      </c>
      <c r="BR166" s="17">
        <v>0.43223293014099329</v>
      </c>
      <c r="BS166" s="17">
        <v>0.34901935563754782</v>
      </c>
      <c r="BT166" s="17">
        <v>0.16924986461438221</v>
      </c>
      <c r="BU166" s="17">
        <v>0.36290778710302629</v>
      </c>
      <c r="BV166" s="17">
        <v>0.33978338543127118</v>
      </c>
      <c r="BW166" s="17">
        <v>0.33426376606513719</v>
      </c>
      <c r="BX166" s="17">
        <v>0.29217146299207469</v>
      </c>
      <c r="BY166" s="17">
        <v>0.30802815997779842</v>
      </c>
    </row>
    <row r="167" spans="2:77" ht="15.95">
      <c r="B167" s="16" t="s">
        <v>186</v>
      </c>
      <c r="C167" s="17">
        <v>0.14590861924848289</v>
      </c>
      <c r="D167" s="17">
        <v>0.14985333469377879</v>
      </c>
      <c r="E167" s="17">
        <v>0.1310304483987341</v>
      </c>
      <c r="F167" s="17">
        <v>0.17765329327657969</v>
      </c>
      <c r="H167" s="17">
        <v>0.15902377585375921</v>
      </c>
      <c r="I167" s="17">
        <v>0.1384644963071158</v>
      </c>
      <c r="J167" s="17">
        <v>0.16916161239114871</v>
      </c>
      <c r="K167" s="17">
        <v>0.18003249744307531</v>
      </c>
      <c r="L167" s="17">
        <v>0.1454391793432275</v>
      </c>
      <c r="M167" s="17">
        <v>0.16062590597748089</v>
      </c>
      <c r="N167" s="17">
        <v>0.1208457761941847</v>
      </c>
      <c r="O167" s="17">
        <v>0.19151038817394109</v>
      </c>
      <c r="P167" s="17">
        <v>0.16678441588466139</v>
      </c>
      <c r="Q167" s="17">
        <v>0.12665847939851149</v>
      </c>
      <c r="R167" s="17">
        <v>0.1288407148280874</v>
      </c>
      <c r="S167" s="17">
        <v>0.10642637947856511</v>
      </c>
      <c r="U167" s="17">
        <v>0.17606679660651009</v>
      </c>
      <c r="V167" s="17">
        <v>0.18526698071105491</v>
      </c>
      <c r="W167" s="17">
        <v>0.19905505934994061</v>
      </c>
      <c r="X167" s="17">
        <v>0.1172547350230624</v>
      </c>
      <c r="Y167" s="17">
        <v>0.1749845484601055</v>
      </c>
      <c r="Z167" s="17">
        <v>0.16164273475832969</v>
      </c>
      <c r="AA167" s="17">
        <v>8.5208200418422017E-2</v>
      </c>
      <c r="AB167" s="17">
        <v>0.1175842757950681</v>
      </c>
      <c r="AC167" s="17">
        <v>0.118898489454242</v>
      </c>
      <c r="AD167" s="17">
        <v>0.15007615612239431</v>
      </c>
      <c r="AE167" s="17">
        <v>0.22158449721752571</v>
      </c>
      <c r="AG167" s="17">
        <v>0.1334476468273742</v>
      </c>
      <c r="AH167" s="17">
        <v>0.15564274407052989</v>
      </c>
      <c r="AJ167" s="17">
        <v>0.16361052498082301</v>
      </c>
      <c r="AK167" s="17">
        <v>0.13012102078147539</v>
      </c>
      <c r="AL167" s="17">
        <v>0.12897613335325389</v>
      </c>
      <c r="AM167" s="17">
        <v>0.13231922323801121</v>
      </c>
      <c r="AN167" s="17">
        <v>0.16988896463148609</v>
      </c>
      <c r="AO167" s="17">
        <v>0.13775314999807009</v>
      </c>
      <c r="AP167" s="17">
        <v>0.12543830587770399</v>
      </c>
      <c r="AQ167" s="17">
        <v>0.11885698146266099</v>
      </c>
      <c r="AR167" s="17">
        <v>0.1233495066288979</v>
      </c>
      <c r="AS167" s="17">
        <v>0.1578095010483565</v>
      </c>
      <c r="AT167" s="17">
        <v>0.1197578681684419</v>
      </c>
      <c r="AU167" s="17">
        <v>0.13976588714451399</v>
      </c>
      <c r="AV167" s="17">
        <v>0.1548524959297988</v>
      </c>
      <c r="AX167" s="17">
        <v>0.14311016326115381</v>
      </c>
      <c r="AY167" s="17">
        <v>0.1578095010483565</v>
      </c>
      <c r="AZ167" s="17">
        <v>0.1197578681684419</v>
      </c>
      <c r="BA167" s="17">
        <v>0.13976588714451399</v>
      </c>
      <c r="BC167" s="17">
        <v>0.11389544365635131</v>
      </c>
      <c r="BD167" s="17">
        <v>0.1015458892421276</v>
      </c>
      <c r="BE167" s="17">
        <v>0.1302972442104178</v>
      </c>
      <c r="BF167" s="17">
        <v>0.19084607095152789</v>
      </c>
      <c r="BG167" s="17">
        <v>4.8894520684612482E-2</v>
      </c>
      <c r="BH167" s="17">
        <v>0.12177484928899809</v>
      </c>
      <c r="BI167" s="17">
        <v>0.1032717728882345</v>
      </c>
      <c r="BJ167" s="17">
        <v>0.113350703889901</v>
      </c>
      <c r="BK167" s="17">
        <v>0.1367820686093382</v>
      </c>
      <c r="BL167" s="17">
        <v>0.1128928272465617</v>
      </c>
      <c r="BM167" s="17">
        <v>0.1323483998255694</v>
      </c>
      <c r="BN167" s="17">
        <v>0.1778577252827182</v>
      </c>
      <c r="BP167" s="17">
        <v>0.1047295141591098</v>
      </c>
      <c r="BQ167" s="17">
        <v>0.1456404322450317</v>
      </c>
      <c r="BR167" s="17">
        <v>0.16841128103701711</v>
      </c>
      <c r="BS167" s="17">
        <v>0.14351941870684559</v>
      </c>
      <c r="BT167" s="17">
        <v>9.8944236534989391E-2</v>
      </c>
      <c r="BU167" s="17">
        <v>0.13790484034263731</v>
      </c>
      <c r="BV167" s="17">
        <v>0.13629105395150101</v>
      </c>
      <c r="BW167" s="17">
        <v>0.1626930452870867</v>
      </c>
      <c r="BX167" s="17">
        <v>0.1137619723987096</v>
      </c>
      <c r="BY167" s="17">
        <v>0.17126645821800329</v>
      </c>
    </row>
    <row r="168" spans="2:77" ht="15.95">
      <c r="B168" s="16" t="s">
        <v>187</v>
      </c>
      <c r="C168" s="17">
        <v>0.27621998755649768</v>
      </c>
      <c r="D168" s="17">
        <v>0.26986068435725569</v>
      </c>
      <c r="E168" s="17">
        <v>0.29206901515936429</v>
      </c>
      <c r="F168" s="17">
        <v>0.26100656102350023</v>
      </c>
      <c r="H168" s="17">
        <v>0.28438865523430978</v>
      </c>
      <c r="I168" s="17">
        <v>0.33713614499549949</v>
      </c>
      <c r="J168" s="17">
        <v>0.20637347685183019</v>
      </c>
      <c r="K168" s="17">
        <v>0.24485605593724349</v>
      </c>
      <c r="L168" s="17">
        <v>0.2687771495479388</v>
      </c>
      <c r="M168" s="17">
        <v>0.2307994856656829</v>
      </c>
      <c r="N168" s="17">
        <v>0.30715648771475001</v>
      </c>
      <c r="O168" s="17">
        <v>0.29426901212718282</v>
      </c>
      <c r="P168" s="17">
        <v>0.32827537709290799</v>
      </c>
      <c r="Q168" s="17">
        <v>0.27575090178401712</v>
      </c>
      <c r="R168" s="17">
        <v>0.32524066198595419</v>
      </c>
      <c r="S168" s="17">
        <v>0.26222957263312752</v>
      </c>
      <c r="U168" s="17">
        <v>0.22042883421720061</v>
      </c>
      <c r="V168" s="17">
        <v>0.2420413110999351</v>
      </c>
      <c r="W168" s="17">
        <v>0.23688064371511591</v>
      </c>
      <c r="X168" s="17">
        <v>0.31587079786410022</v>
      </c>
      <c r="Y168" s="17">
        <v>0.25551585710938812</v>
      </c>
      <c r="Z168" s="17">
        <v>0.25376986496761822</v>
      </c>
      <c r="AA168" s="17">
        <v>0.32847696698428891</v>
      </c>
      <c r="AB168" s="17">
        <v>0.36176850489095708</v>
      </c>
      <c r="AC168" s="17">
        <v>0.26805363671289623</v>
      </c>
      <c r="AD168" s="17">
        <v>0.25253437332953732</v>
      </c>
      <c r="AE168" s="17">
        <v>0.3473362243397638</v>
      </c>
      <c r="AG168" s="17">
        <v>0.29116593571419402</v>
      </c>
      <c r="AH168" s="17">
        <v>0.26454467683159721</v>
      </c>
      <c r="AJ168" s="17">
        <v>0.31241413847100002</v>
      </c>
      <c r="AK168" s="17">
        <v>0.26956149479455199</v>
      </c>
      <c r="AL168" s="17">
        <v>0.28955450440311709</v>
      </c>
      <c r="AM168" s="17">
        <v>0.30760393944496589</v>
      </c>
      <c r="AN168" s="17">
        <v>0.25603600973726909</v>
      </c>
      <c r="AO168" s="17">
        <v>0.24986026655974061</v>
      </c>
      <c r="AP168" s="17">
        <v>0.27207568492699291</v>
      </c>
      <c r="AQ168" s="17">
        <v>0.24686083167501299</v>
      </c>
      <c r="AR168" s="17">
        <v>0.27443279844884061</v>
      </c>
      <c r="AS168" s="17">
        <v>0.26967914119997682</v>
      </c>
      <c r="AT168" s="17">
        <v>0.28135282846789511</v>
      </c>
      <c r="AU168" s="17">
        <v>0.31319355042328689</v>
      </c>
      <c r="AV168" s="17">
        <v>0.25009428953937402</v>
      </c>
      <c r="AX168" s="17">
        <v>0.27572419141049248</v>
      </c>
      <c r="AY168" s="17">
        <v>0.26967914119997682</v>
      </c>
      <c r="AZ168" s="17">
        <v>0.28135282846789511</v>
      </c>
      <c r="BA168" s="17">
        <v>0.31319355042328689</v>
      </c>
      <c r="BC168" s="17">
        <v>0.33311540323909572</v>
      </c>
      <c r="BD168" s="17">
        <v>0.33142268276119408</v>
      </c>
      <c r="BE168" s="17">
        <v>0.29128838945115398</v>
      </c>
      <c r="BF168" s="17">
        <v>0.30160134573479591</v>
      </c>
      <c r="BG168" s="17">
        <v>0.36000111250078148</v>
      </c>
      <c r="BH168" s="17">
        <v>0.34375344829828131</v>
      </c>
      <c r="BI168" s="17">
        <v>0.37662516610503971</v>
      </c>
      <c r="BJ168" s="17">
        <v>0.30063651260972057</v>
      </c>
      <c r="BK168" s="17">
        <v>0.32528742936976729</v>
      </c>
      <c r="BL168" s="17">
        <v>0.35342744532767328</v>
      </c>
      <c r="BM168" s="17">
        <v>0.33107335495341228</v>
      </c>
      <c r="BN168" s="17">
        <v>0.22160343462641011</v>
      </c>
      <c r="BP168" s="17">
        <v>0.2752985848506822</v>
      </c>
      <c r="BQ168" s="17">
        <v>0.28850415993515932</v>
      </c>
      <c r="BR168" s="17">
        <v>0.2354576399489039</v>
      </c>
      <c r="BS168" s="17">
        <v>0.27026440156601722</v>
      </c>
      <c r="BT168" s="17">
        <v>0.36218813452129489</v>
      </c>
      <c r="BU168" s="17">
        <v>0.24607396042015289</v>
      </c>
      <c r="BV168" s="17">
        <v>0.29795939704304097</v>
      </c>
      <c r="BW168" s="17">
        <v>0.27423941613627401</v>
      </c>
      <c r="BX168" s="17">
        <v>0.38299919297963719</v>
      </c>
      <c r="BY168" s="17">
        <v>0.27455515886417742</v>
      </c>
    </row>
    <row r="169" spans="2:77" ht="15.95">
      <c r="B169" s="16" t="s">
        <v>188</v>
      </c>
      <c r="C169" s="17">
        <v>0.1221832357822385</v>
      </c>
      <c r="D169" s="17">
        <v>0.13726152983668269</v>
      </c>
      <c r="E169" s="17">
        <v>7.9754070797573517E-2</v>
      </c>
      <c r="F169" s="17">
        <v>5.56388076205028E-2</v>
      </c>
      <c r="H169" s="17">
        <v>7.2815007524191386E-2</v>
      </c>
      <c r="I169" s="17">
        <v>4.0787900842839737E-2</v>
      </c>
      <c r="J169" s="17">
        <v>6.6859985963538704E-2</v>
      </c>
      <c r="K169" s="17">
        <v>0.1210049013655769</v>
      </c>
      <c r="L169" s="17">
        <v>0.1005172222265777</v>
      </c>
      <c r="M169" s="17">
        <v>9.1708296799756145E-2</v>
      </c>
      <c r="N169" s="17">
        <v>0.1069934460256069</v>
      </c>
      <c r="O169" s="17">
        <v>8.1973601682643449E-2</v>
      </c>
      <c r="P169" s="17">
        <v>0.1144276567095458</v>
      </c>
      <c r="Q169" s="17">
        <v>0.2198412266118504</v>
      </c>
      <c r="R169" s="17">
        <v>0.19415981158883541</v>
      </c>
      <c r="S169" s="17">
        <v>0.17593899473169969</v>
      </c>
      <c r="U169" s="17">
        <v>4.5063959534211648E-2</v>
      </c>
      <c r="V169" s="17">
        <v>4.7604082401166717E-2</v>
      </c>
      <c r="W169" s="17">
        <v>8.3879548819462163E-2</v>
      </c>
      <c r="X169" s="17">
        <v>7.2902323034645763E-2</v>
      </c>
      <c r="Y169" s="17">
        <v>0.15671330236210859</v>
      </c>
      <c r="Z169" s="17">
        <v>0.15024328227364889</v>
      </c>
      <c r="AA169" s="17">
        <v>0.165841989118894</v>
      </c>
      <c r="AB169" s="17">
        <v>0.21938048832362961</v>
      </c>
      <c r="AC169" s="17">
        <v>0.16949809663562709</v>
      </c>
      <c r="AD169" s="17">
        <v>8.6020241548944373E-2</v>
      </c>
      <c r="AE169" s="17">
        <v>3.7888075136727109E-2</v>
      </c>
      <c r="AG169" s="17">
        <v>0.1674079179149516</v>
      </c>
      <c r="AH169" s="17">
        <v>8.6855118036668358E-2</v>
      </c>
      <c r="AJ169" s="17">
        <v>0.18241828490892531</v>
      </c>
      <c r="AK169" s="17">
        <v>9.7629719049986588E-2</v>
      </c>
      <c r="AL169" s="17">
        <v>0.14145707434594379</v>
      </c>
      <c r="AM169" s="17">
        <v>0.127683937768964</v>
      </c>
      <c r="AN169" s="17">
        <v>8.4366807023433285E-2</v>
      </c>
      <c r="AO169" s="17">
        <v>9.9183321579347575E-2</v>
      </c>
      <c r="AP169" s="17">
        <v>0.1157197119356891</v>
      </c>
      <c r="AQ169" s="17">
        <v>0.1348818580738379</v>
      </c>
      <c r="AR169" s="17">
        <v>0.12662011083506969</v>
      </c>
      <c r="AS169" s="17">
        <v>0.1193300496166136</v>
      </c>
      <c r="AT169" s="17">
        <v>0.19849806496229919</v>
      </c>
      <c r="AU169" s="17">
        <v>0.13168436808579079</v>
      </c>
      <c r="AV169" s="17">
        <v>0.16133150555279421</v>
      </c>
      <c r="AX169" s="17">
        <v>0.12539930048638201</v>
      </c>
      <c r="AY169" s="17">
        <v>0.1193300496166136</v>
      </c>
      <c r="AZ169" s="17">
        <v>0.19849806496229919</v>
      </c>
      <c r="BA169" s="17">
        <v>0.13168436808579079</v>
      </c>
      <c r="BC169" s="17">
        <v>0.15227590530075669</v>
      </c>
      <c r="BD169" s="17">
        <v>0.10968744742700361</v>
      </c>
      <c r="BE169" s="17">
        <v>0.16563186311329151</v>
      </c>
      <c r="BF169" s="17">
        <v>0.16886052166840559</v>
      </c>
      <c r="BG169" s="17">
        <v>7.0458956916723922E-2</v>
      </c>
      <c r="BH169" s="17">
        <v>0.25469468984656157</v>
      </c>
      <c r="BI169" s="17">
        <v>0.19282555623992539</v>
      </c>
      <c r="BJ169" s="17">
        <v>0.1169742733652247</v>
      </c>
      <c r="BK169" s="17">
        <v>6.3880847421293296E-2</v>
      </c>
      <c r="BL169" s="17">
        <v>0.1747565198953473</v>
      </c>
      <c r="BM169" s="17">
        <v>0.14452535659656171</v>
      </c>
      <c r="BN169" s="17">
        <v>5.84026828962377E-2</v>
      </c>
      <c r="BP169" s="17">
        <v>0.121467131061259</v>
      </c>
      <c r="BQ169" s="17">
        <v>0.17908255431895351</v>
      </c>
      <c r="BR169" s="17">
        <v>6.0523886341809323E-2</v>
      </c>
      <c r="BS169" s="17">
        <v>0.1210563534331332</v>
      </c>
      <c r="BT169" s="17">
        <v>0.25636557561094042</v>
      </c>
      <c r="BU169" s="17">
        <v>4.8709461365045052E-2</v>
      </c>
      <c r="BV169" s="17">
        <v>0.14778938641127051</v>
      </c>
      <c r="BW169" s="17">
        <v>0.12397906047677131</v>
      </c>
      <c r="BX169" s="17">
        <v>0.11227112417743169</v>
      </c>
      <c r="BY169" s="17">
        <v>0.1238984462098049</v>
      </c>
    </row>
    <row r="171" spans="2:77" ht="288">
      <c r="B171" s="14" t="s">
        <v>189</v>
      </c>
    </row>
    <row r="172" spans="2:77" ht="15.95">
      <c r="B172" s="15" t="s">
        <v>16</v>
      </c>
    </row>
    <row r="173" spans="2:77" ht="15.95">
      <c r="B173" s="16" t="s">
        <v>184</v>
      </c>
      <c r="C173" s="17">
        <v>0.17064914350234839</v>
      </c>
      <c r="D173" s="17">
        <v>0.19771742461371439</v>
      </c>
      <c r="E173" s="17">
        <v>9.93487904283374E-2</v>
      </c>
      <c r="F173" s="17">
        <v>9.3325796561107829E-2</v>
      </c>
      <c r="H173" s="17">
        <v>9.4585328782700068E-2</v>
      </c>
      <c r="I173" s="17">
        <v>0.1422917883577452</v>
      </c>
      <c r="J173" s="17">
        <v>0.12912543250227559</v>
      </c>
      <c r="K173" s="17">
        <v>0.1192442812398737</v>
      </c>
      <c r="L173" s="17">
        <v>0.11032414968409</v>
      </c>
      <c r="M173" s="17">
        <v>0.1308169986571385</v>
      </c>
      <c r="N173" s="17">
        <v>0.1326458246954926</v>
      </c>
      <c r="O173" s="17">
        <v>0.1636341533676671</v>
      </c>
      <c r="P173" s="17">
        <v>0.19610309697948669</v>
      </c>
      <c r="Q173" s="17">
        <v>0.26931423230240631</v>
      </c>
      <c r="R173" s="17">
        <v>0.2277012119247685</v>
      </c>
      <c r="S173" s="17">
        <v>0.26283628616752452</v>
      </c>
      <c r="U173" s="17">
        <v>0.10824648252658869</v>
      </c>
      <c r="V173" s="17">
        <v>0.18470288644882599</v>
      </c>
      <c r="W173" s="17">
        <v>9.8753261056456584E-2</v>
      </c>
      <c r="X173" s="17">
        <v>0.1085931772645352</v>
      </c>
      <c r="Y173" s="17">
        <v>0.16708534436358699</v>
      </c>
      <c r="Z173" s="17">
        <v>0.20192226952379311</v>
      </c>
      <c r="AA173" s="17">
        <v>0.25670496106497942</v>
      </c>
      <c r="AB173" s="17">
        <v>0.2672064517392797</v>
      </c>
      <c r="AC173" s="17">
        <v>0.19487512971907181</v>
      </c>
      <c r="AD173" s="17">
        <v>9.4918154175004113E-2</v>
      </c>
      <c r="AE173" s="17">
        <v>0</v>
      </c>
      <c r="AG173" s="17">
        <v>0.23577965743449861</v>
      </c>
      <c r="AH173" s="17">
        <v>0.1197712079035459</v>
      </c>
      <c r="AJ173" s="17">
        <v>0.25635802489268827</v>
      </c>
      <c r="AK173" s="17">
        <v>0.1909984356635207</v>
      </c>
      <c r="AL173" s="17">
        <v>0.18261694065217809</v>
      </c>
      <c r="AM173" s="17">
        <v>0.1895738438654325</v>
      </c>
      <c r="AN173" s="17">
        <v>0.15108872923827879</v>
      </c>
      <c r="AO173" s="17">
        <v>0.18599409810510881</v>
      </c>
      <c r="AP173" s="17">
        <v>0.15833968656738551</v>
      </c>
      <c r="AQ173" s="17">
        <v>0.1625067108665755</v>
      </c>
      <c r="AR173" s="17">
        <v>0.2236112979801177</v>
      </c>
      <c r="AS173" s="17">
        <v>0.25375944679303503</v>
      </c>
      <c r="AT173" s="17">
        <v>0.23289808034876111</v>
      </c>
      <c r="AU173" s="17">
        <v>0.20206421249141451</v>
      </c>
      <c r="AV173" s="17">
        <v>0.24299109005634911</v>
      </c>
      <c r="AX173" s="17">
        <v>0.1750220654526472</v>
      </c>
      <c r="AY173" s="17">
        <v>0.25375944679303503</v>
      </c>
      <c r="AZ173" s="17">
        <v>0.23289808034876111</v>
      </c>
      <c r="BA173" s="17">
        <v>0.20206421249141451</v>
      </c>
      <c r="BC173" s="17">
        <v>0.22372609642158731</v>
      </c>
      <c r="BD173" s="17">
        <v>0.19737174638265939</v>
      </c>
      <c r="BE173" s="17">
        <v>0.20631900985768789</v>
      </c>
      <c r="BF173" s="17">
        <v>0.14222636559031859</v>
      </c>
      <c r="BG173" s="17">
        <v>0.22253822723181171</v>
      </c>
      <c r="BH173" s="17">
        <v>0.3164727452436405</v>
      </c>
      <c r="BI173" s="17">
        <v>0.1972091418665548</v>
      </c>
      <c r="BJ173" s="17">
        <v>0.16050807971967379</v>
      </c>
      <c r="BK173" s="17">
        <v>0.13295681451914451</v>
      </c>
      <c r="BL173" s="17">
        <v>9.5404800378885823E-2</v>
      </c>
      <c r="BM173" s="17">
        <v>0.19630513228599011</v>
      </c>
      <c r="BN173" s="17">
        <v>9.9503791648147058E-2</v>
      </c>
      <c r="BP173" s="17">
        <v>0.1635693270181372</v>
      </c>
      <c r="BQ173" s="17">
        <v>0.24861050747779009</v>
      </c>
      <c r="BR173" s="17">
        <v>0.1035015379720987</v>
      </c>
      <c r="BS173" s="17">
        <v>0.169511431609943</v>
      </c>
      <c r="BT173" s="17">
        <v>0.41335526698219971</v>
      </c>
      <c r="BU173" s="17">
        <v>0.1013331269393552</v>
      </c>
      <c r="BV173" s="17">
        <v>0.1680185475704655</v>
      </c>
      <c r="BW173" s="17">
        <v>9.889904232249605E-2</v>
      </c>
      <c r="BX173" s="17">
        <v>0.16004007344377291</v>
      </c>
      <c r="BY173" s="17">
        <v>0.18345291888962409</v>
      </c>
    </row>
    <row r="174" spans="2:77" ht="15.95">
      <c r="B174" s="16" t="s">
        <v>185</v>
      </c>
      <c r="C174" s="17">
        <v>0.29048473309680201</v>
      </c>
      <c r="D174" s="17">
        <v>0.28970451719069013</v>
      </c>
      <c r="E174" s="17">
        <v>0.30488838179724731</v>
      </c>
      <c r="F174" s="17">
        <v>0.25721692219795989</v>
      </c>
      <c r="H174" s="17">
        <v>0.23281056030135949</v>
      </c>
      <c r="I174" s="17">
        <v>0.25403424264118318</v>
      </c>
      <c r="J174" s="17">
        <v>0.40180936939435591</v>
      </c>
      <c r="K174" s="17">
        <v>0.25683786207361242</v>
      </c>
      <c r="L174" s="17">
        <v>0.32993818714616008</v>
      </c>
      <c r="M174" s="17">
        <v>0.29333203157970172</v>
      </c>
      <c r="N174" s="17">
        <v>0.34453555383815548</v>
      </c>
      <c r="O174" s="17">
        <v>0.2487887961181377</v>
      </c>
      <c r="P174" s="17">
        <v>0.30589132632876442</v>
      </c>
      <c r="Q174" s="17">
        <v>0.28852759766095232</v>
      </c>
      <c r="R174" s="17">
        <v>0.32008961260360952</v>
      </c>
      <c r="S174" s="17">
        <v>0.25232004782616718</v>
      </c>
      <c r="U174" s="17">
        <v>0.25761378912935029</v>
      </c>
      <c r="V174" s="17">
        <v>0.23532863612768029</v>
      </c>
      <c r="W174" s="17">
        <v>0.35710579134132442</v>
      </c>
      <c r="X174" s="17">
        <v>0.2462000186403745</v>
      </c>
      <c r="Y174" s="17">
        <v>0.36465682020086487</v>
      </c>
      <c r="Z174" s="17">
        <v>0.30383053962140111</v>
      </c>
      <c r="AA174" s="17">
        <v>0.2954855035853991</v>
      </c>
      <c r="AB174" s="17">
        <v>0.2570594545184503</v>
      </c>
      <c r="AC174" s="17">
        <v>0.2975748718482098</v>
      </c>
      <c r="AD174" s="17">
        <v>0.30365058808348178</v>
      </c>
      <c r="AE174" s="17">
        <v>0.3473362243397638</v>
      </c>
      <c r="AG174" s="17">
        <v>0.28054980080317371</v>
      </c>
      <c r="AH174" s="17">
        <v>0.29824559378861609</v>
      </c>
      <c r="AJ174" s="17">
        <v>0.28598352736743121</v>
      </c>
      <c r="AK174" s="17">
        <v>0.29464839342814081</v>
      </c>
      <c r="AL174" s="17">
        <v>0.30935166973315098</v>
      </c>
      <c r="AM174" s="17">
        <v>0.30709593342966401</v>
      </c>
      <c r="AN174" s="17">
        <v>0.30940222497601738</v>
      </c>
      <c r="AO174" s="17">
        <v>0.28129878427912369</v>
      </c>
      <c r="AP174" s="17">
        <v>0.27175448591883772</v>
      </c>
      <c r="AQ174" s="17">
        <v>0.25516569871551459</v>
      </c>
      <c r="AR174" s="17">
        <v>0.2727806891657899</v>
      </c>
      <c r="AS174" s="17">
        <v>0.26944806846796732</v>
      </c>
      <c r="AT174" s="17">
        <v>0.2400792256304462</v>
      </c>
      <c r="AU174" s="17">
        <v>0.26601860684319067</v>
      </c>
      <c r="AV174" s="17">
        <v>0.35948705284134969</v>
      </c>
      <c r="AX174" s="17">
        <v>0.29134888084559241</v>
      </c>
      <c r="AY174" s="17">
        <v>0.26944806846796732</v>
      </c>
      <c r="AZ174" s="17">
        <v>0.2400792256304462</v>
      </c>
      <c r="BA174" s="17">
        <v>0.26601860684319067</v>
      </c>
      <c r="BC174" s="17">
        <v>0.29667468729668228</v>
      </c>
      <c r="BD174" s="17">
        <v>0.24562675825310459</v>
      </c>
      <c r="BE174" s="17">
        <v>0.21429358539237639</v>
      </c>
      <c r="BF174" s="17">
        <v>0.1908205792315435</v>
      </c>
      <c r="BG174" s="17">
        <v>0.34173614101834537</v>
      </c>
      <c r="BH174" s="17">
        <v>0.2148453387797099</v>
      </c>
      <c r="BI174" s="17">
        <v>0.25140378203087349</v>
      </c>
      <c r="BJ174" s="17">
        <v>0.31530207906155372</v>
      </c>
      <c r="BK174" s="17">
        <v>0.33382989960248433</v>
      </c>
      <c r="BL174" s="17">
        <v>0.34299761756003538</v>
      </c>
      <c r="BM174" s="17">
        <v>0.32618253038839817</v>
      </c>
      <c r="BN174" s="17">
        <v>0.31049872330841222</v>
      </c>
      <c r="BP174" s="17">
        <v>0.32114034523291302</v>
      </c>
      <c r="BQ174" s="17">
        <v>0.30617446798618703</v>
      </c>
      <c r="BR174" s="17">
        <v>0.3219699084892807</v>
      </c>
      <c r="BS174" s="17">
        <v>0.29315842722384872</v>
      </c>
      <c r="BT174" s="17">
        <v>0.23001794773748621</v>
      </c>
      <c r="BU174" s="17">
        <v>0.27881070437316652</v>
      </c>
      <c r="BV174" s="17">
        <v>0.28721370782973588</v>
      </c>
      <c r="BW174" s="17">
        <v>0.28768934264443369</v>
      </c>
      <c r="BX174" s="17">
        <v>0.2861067770982888</v>
      </c>
      <c r="BY174" s="17">
        <v>0.27630666260751752</v>
      </c>
    </row>
    <row r="175" spans="2:77" ht="15.95">
      <c r="B175" s="16" t="s">
        <v>186</v>
      </c>
      <c r="C175" s="17">
        <v>0.1198027926772449</v>
      </c>
      <c r="D175" s="17">
        <v>0.11192471070986811</v>
      </c>
      <c r="E175" s="17">
        <v>0.14474526382882591</v>
      </c>
      <c r="F175" s="17">
        <v>0.1312710329770064</v>
      </c>
      <c r="H175" s="17">
        <v>0.15645975082518171</v>
      </c>
      <c r="I175" s="17">
        <v>0.12934039478741879</v>
      </c>
      <c r="J175" s="17">
        <v>0.1155585231975173</v>
      </c>
      <c r="K175" s="17">
        <v>0.12320960792116439</v>
      </c>
      <c r="L175" s="17">
        <v>5.9685369504044412E-2</v>
      </c>
      <c r="M175" s="17">
        <v>0.15655320837663639</v>
      </c>
      <c r="N175" s="17">
        <v>0.13328661206393269</v>
      </c>
      <c r="O175" s="17">
        <v>0.13104070188785549</v>
      </c>
      <c r="P175" s="17">
        <v>0.10024728729822591</v>
      </c>
      <c r="Q175" s="17">
        <v>7.5697016549754664E-2</v>
      </c>
      <c r="R175" s="17">
        <v>0.12530832593754579</v>
      </c>
      <c r="S175" s="17">
        <v>0.12981071870735239</v>
      </c>
      <c r="U175" s="17">
        <v>0.15488530474982759</v>
      </c>
      <c r="V175" s="17">
        <v>0.10097663439974611</v>
      </c>
      <c r="W175" s="17">
        <v>0.10795474891220511</v>
      </c>
      <c r="X175" s="17">
        <v>0.14069426989526651</v>
      </c>
      <c r="Y175" s="17">
        <v>0.1227118803677317</v>
      </c>
      <c r="Z175" s="17">
        <v>0.1342659380489814</v>
      </c>
      <c r="AA175" s="17">
        <v>7.6004837061777158E-2</v>
      </c>
      <c r="AB175" s="17">
        <v>8.8221996883953227E-2</v>
      </c>
      <c r="AC175" s="17">
        <v>0.14674515210727129</v>
      </c>
      <c r="AD175" s="17">
        <v>0.12945096169480749</v>
      </c>
      <c r="AE175" s="17">
        <v>8.5660871336491431E-2</v>
      </c>
      <c r="AG175" s="17">
        <v>0.1141284721718043</v>
      </c>
      <c r="AH175" s="17">
        <v>0.1242353957048138</v>
      </c>
      <c r="AJ175" s="17">
        <v>0.106414257728807</v>
      </c>
      <c r="AK175" s="17">
        <v>0.1244987004235496</v>
      </c>
      <c r="AL175" s="17">
        <v>9.0806619197781366E-2</v>
      </c>
      <c r="AM175" s="17">
        <v>8.0681495301029346E-2</v>
      </c>
      <c r="AN175" s="17">
        <v>0.12289239077922171</v>
      </c>
      <c r="AO175" s="17">
        <v>0.112122177444081</v>
      </c>
      <c r="AP175" s="17">
        <v>0.1176307917829869</v>
      </c>
      <c r="AQ175" s="17">
        <v>0.1636430951723826</v>
      </c>
      <c r="AR175" s="17">
        <v>0.11586300517571251</v>
      </c>
      <c r="AS175" s="17">
        <v>0.14361902549131789</v>
      </c>
      <c r="AT175" s="17">
        <v>8.4346675546061511E-2</v>
      </c>
      <c r="AU175" s="17">
        <v>7.4421010621148836E-2</v>
      </c>
      <c r="AV175" s="17">
        <v>3.5165776980164917E-2</v>
      </c>
      <c r="AX175" s="17">
        <v>0.12039770949700281</v>
      </c>
      <c r="AY175" s="17">
        <v>0.14361902549131789</v>
      </c>
      <c r="AZ175" s="17">
        <v>8.4346675546061511E-2</v>
      </c>
      <c r="BA175" s="17">
        <v>7.4421010621148836E-2</v>
      </c>
      <c r="BC175" s="17">
        <v>0.13406188290639659</v>
      </c>
      <c r="BD175" s="17">
        <v>1.8601967973661669E-2</v>
      </c>
      <c r="BE175" s="17">
        <v>9.5706228669312499E-2</v>
      </c>
      <c r="BF175" s="17">
        <v>0.19713945392504079</v>
      </c>
      <c r="BG175" s="17">
        <v>5.6462273616942227E-2</v>
      </c>
      <c r="BH175" s="17">
        <v>9.8374967066620286E-2</v>
      </c>
      <c r="BI175" s="17">
        <v>7.3438948342397753E-2</v>
      </c>
      <c r="BJ175" s="17">
        <v>0.1201628591317177</v>
      </c>
      <c r="BK175" s="17">
        <v>8.8787418728590362E-2</v>
      </c>
      <c r="BL175" s="17">
        <v>0.10482643900042531</v>
      </c>
      <c r="BM175" s="17">
        <v>0.12774200846059841</v>
      </c>
      <c r="BN175" s="17">
        <v>0.14268895656296471</v>
      </c>
      <c r="BP175" s="17">
        <v>0.11703640774865939</v>
      </c>
      <c r="BQ175" s="17">
        <v>0.1223474418372117</v>
      </c>
      <c r="BR175" s="17">
        <v>0.1350325767743446</v>
      </c>
      <c r="BS175" s="17">
        <v>0.12078628921668361</v>
      </c>
      <c r="BT175" s="17">
        <v>7.6786358883249972E-2</v>
      </c>
      <c r="BU175" s="17">
        <v>0.23271250304042429</v>
      </c>
      <c r="BV175" s="17">
        <v>0.1402323196183155</v>
      </c>
      <c r="BW175" s="17">
        <v>9.7998196347429359E-2</v>
      </c>
      <c r="BX175" s="17">
        <v>0.1106497271989961</v>
      </c>
      <c r="BY175" s="17">
        <v>9.8560218228170432E-2</v>
      </c>
    </row>
    <row r="176" spans="2:77" ht="15.95">
      <c r="B176" s="16" t="s">
        <v>187</v>
      </c>
      <c r="C176" s="17">
        <v>0.3184334316361242</v>
      </c>
      <c r="D176" s="17">
        <v>0.29831310301715031</v>
      </c>
      <c r="E176" s="17">
        <v>0.36486050053532459</v>
      </c>
      <c r="F176" s="17">
        <v>0.44237012110822688</v>
      </c>
      <c r="H176" s="17">
        <v>0.35632801761472238</v>
      </c>
      <c r="I176" s="17">
        <v>0.34912393876695641</v>
      </c>
      <c r="J176" s="17">
        <v>0.27158380276593119</v>
      </c>
      <c r="K176" s="17">
        <v>0.37865283328020938</v>
      </c>
      <c r="L176" s="17">
        <v>0.37540043649112131</v>
      </c>
      <c r="M176" s="17">
        <v>0.32692861744488949</v>
      </c>
      <c r="N176" s="17">
        <v>0.36775343929891968</v>
      </c>
      <c r="O176" s="17">
        <v>0.34893720031447778</v>
      </c>
      <c r="P176" s="17">
        <v>0.34522061906816132</v>
      </c>
      <c r="Q176" s="17">
        <v>0.24438867735382711</v>
      </c>
      <c r="R176" s="17">
        <v>0.24491889676903841</v>
      </c>
      <c r="S176" s="17">
        <v>0.27047246035314049</v>
      </c>
      <c r="U176" s="17">
        <v>0.32898479644741169</v>
      </c>
      <c r="V176" s="17">
        <v>0.38931430398778261</v>
      </c>
      <c r="W176" s="17">
        <v>0.34771313559492523</v>
      </c>
      <c r="X176" s="17">
        <v>0.40430959585564458</v>
      </c>
      <c r="Y176" s="17">
        <v>0.25816094823955399</v>
      </c>
      <c r="Z176" s="17">
        <v>0.25215036309812738</v>
      </c>
      <c r="AA176" s="17">
        <v>0.28429965577951571</v>
      </c>
      <c r="AB176" s="17">
        <v>0.30763494947707681</v>
      </c>
      <c r="AC176" s="17">
        <v>0.26393113425555859</v>
      </c>
      <c r="AD176" s="17">
        <v>0.36229229094509041</v>
      </c>
      <c r="AE176" s="17">
        <v>0.43107927844271038</v>
      </c>
      <c r="AG176" s="17">
        <v>0.28149204041923792</v>
      </c>
      <c r="AH176" s="17">
        <v>0.34729089966134019</v>
      </c>
      <c r="AJ176" s="17">
        <v>0.25769850775658371</v>
      </c>
      <c r="AK176" s="17">
        <v>0.29326147050383938</v>
      </c>
      <c r="AL176" s="17">
        <v>0.29582967621925249</v>
      </c>
      <c r="AM176" s="17">
        <v>0.30896905243097439</v>
      </c>
      <c r="AN176" s="17">
        <v>0.30784253948989559</v>
      </c>
      <c r="AO176" s="17">
        <v>0.32403179075017802</v>
      </c>
      <c r="AP176" s="17">
        <v>0.33791191927463432</v>
      </c>
      <c r="AQ176" s="17">
        <v>0.29001606122721563</v>
      </c>
      <c r="AR176" s="17">
        <v>0.29852749107679349</v>
      </c>
      <c r="AS176" s="17">
        <v>0.21047367225783159</v>
      </c>
      <c r="AT176" s="17">
        <v>0.33492923686297782</v>
      </c>
      <c r="AU176" s="17">
        <v>0.34437743818090882</v>
      </c>
      <c r="AV176" s="17">
        <v>0.29967700398094582</v>
      </c>
      <c r="AX176" s="17">
        <v>0.31152833975489641</v>
      </c>
      <c r="AY176" s="17">
        <v>0.21047367225783159</v>
      </c>
      <c r="AZ176" s="17">
        <v>0.33492923686297782</v>
      </c>
      <c r="BA176" s="17">
        <v>0.34437743818090882</v>
      </c>
      <c r="BC176" s="17">
        <v>0.24099857025352769</v>
      </c>
      <c r="BD176" s="17">
        <v>0.48830747682027631</v>
      </c>
      <c r="BE176" s="17">
        <v>0.38204078657531498</v>
      </c>
      <c r="BF176" s="17">
        <v>0.3428589747065271</v>
      </c>
      <c r="BG176" s="17">
        <v>0.27910000706336752</v>
      </c>
      <c r="BH176" s="17">
        <v>0.28967961452060748</v>
      </c>
      <c r="BI176" s="17">
        <v>0.37810776591252693</v>
      </c>
      <c r="BJ176" s="17">
        <v>0.32172071795712331</v>
      </c>
      <c r="BK176" s="17">
        <v>0.36845011246458198</v>
      </c>
      <c r="BL176" s="17">
        <v>0.31104099600789492</v>
      </c>
      <c r="BM176" s="17">
        <v>0.25071799619793622</v>
      </c>
      <c r="BN176" s="17">
        <v>0.34153893070497221</v>
      </c>
      <c r="BP176" s="17">
        <v>0.30637976183029919</v>
      </c>
      <c r="BQ176" s="17">
        <v>0.23107726329707171</v>
      </c>
      <c r="BR176" s="17">
        <v>0.38667633167363807</v>
      </c>
      <c r="BS176" s="17">
        <v>0.31536165003536198</v>
      </c>
      <c r="BT176" s="17">
        <v>0.2073029823122895</v>
      </c>
      <c r="BU176" s="17">
        <v>0.30451336829052811</v>
      </c>
      <c r="BV176" s="17">
        <v>0.34268684247689363</v>
      </c>
      <c r="BW176" s="17">
        <v>0.38069220020542138</v>
      </c>
      <c r="BX176" s="17">
        <v>0.37057856827621999</v>
      </c>
      <c r="BY176" s="17">
        <v>0.31115711956866587</v>
      </c>
    </row>
    <row r="177" spans="2:77" ht="15.95">
      <c r="B177" s="16" t="s">
        <v>188</v>
      </c>
      <c r="C177" s="17">
        <v>0.1006298990874807</v>
      </c>
      <c r="D177" s="17">
        <v>0.1023402444685772</v>
      </c>
      <c r="E177" s="17">
        <v>8.6157063410264745E-2</v>
      </c>
      <c r="F177" s="17">
        <v>7.5816127155698784E-2</v>
      </c>
      <c r="H177" s="17">
        <v>0.1598163424760366</v>
      </c>
      <c r="I177" s="17">
        <v>0.12520963544669639</v>
      </c>
      <c r="J177" s="17">
        <v>8.192287213992E-2</v>
      </c>
      <c r="K177" s="17">
        <v>0.12205541548514</v>
      </c>
      <c r="L177" s="17">
        <v>0.1246518571745841</v>
      </c>
      <c r="M177" s="17">
        <v>9.2369143941633855E-2</v>
      </c>
      <c r="N177" s="17">
        <v>2.1778570103499258E-2</v>
      </c>
      <c r="O177" s="17">
        <v>0.107599148311862</v>
      </c>
      <c r="P177" s="17">
        <v>5.2537670325361517E-2</v>
      </c>
      <c r="Q177" s="17">
        <v>0.12207247613305949</v>
      </c>
      <c r="R177" s="17">
        <v>8.1981952765037808E-2</v>
      </c>
      <c r="S177" s="17">
        <v>8.4560486945815347E-2</v>
      </c>
      <c r="U177" s="17">
        <v>0.1502696271468219</v>
      </c>
      <c r="V177" s="17">
        <v>8.9677539035964718E-2</v>
      </c>
      <c r="W177" s="17">
        <v>8.8473063095088803E-2</v>
      </c>
      <c r="X177" s="17">
        <v>0.1002029383441792</v>
      </c>
      <c r="Y177" s="17">
        <v>8.7385006828262377E-2</v>
      </c>
      <c r="Z177" s="17">
        <v>0.10783088970769721</v>
      </c>
      <c r="AA177" s="17">
        <v>8.7505042508328551E-2</v>
      </c>
      <c r="AB177" s="17">
        <v>7.9877147381240049E-2</v>
      </c>
      <c r="AC177" s="17">
        <v>9.6873712069888762E-2</v>
      </c>
      <c r="AD177" s="17">
        <v>0.1096880051016163</v>
      </c>
      <c r="AE177" s="17">
        <v>0.13592362588103429</v>
      </c>
      <c r="AG177" s="17">
        <v>8.8050029171285668E-2</v>
      </c>
      <c r="AH177" s="17">
        <v>0.110456902941684</v>
      </c>
      <c r="AJ177" s="17">
        <v>9.3545682254489851E-2</v>
      </c>
      <c r="AK177" s="17">
        <v>9.6592999980949681E-2</v>
      </c>
      <c r="AL177" s="17">
        <v>0.1213950941976369</v>
      </c>
      <c r="AM177" s="17">
        <v>0.1136796749728998</v>
      </c>
      <c r="AN177" s="17">
        <v>0.1087741155165865</v>
      </c>
      <c r="AO177" s="17">
        <v>9.6553149421508513E-2</v>
      </c>
      <c r="AP177" s="17">
        <v>0.11436311645615579</v>
      </c>
      <c r="AQ177" s="17">
        <v>0.12866843401831199</v>
      </c>
      <c r="AR177" s="17">
        <v>8.92175166015865E-2</v>
      </c>
      <c r="AS177" s="17">
        <v>0.12269978698984819</v>
      </c>
      <c r="AT177" s="17">
        <v>0.1077467816117534</v>
      </c>
      <c r="AU177" s="17">
        <v>0.1131187318633373</v>
      </c>
      <c r="AV177" s="17">
        <v>6.2679076141190615E-2</v>
      </c>
      <c r="AX177" s="17">
        <v>0.1017030044498613</v>
      </c>
      <c r="AY177" s="17">
        <v>0.12269978698984819</v>
      </c>
      <c r="AZ177" s="17">
        <v>0.1077467816117534</v>
      </c>
      <c r="BA177" s="17">
        <v>0.1131187318633373</v>
      </c>
      <c r="BC177" s="17">
        <v>0.104538763121806</v>
      </c>
      <c r="BD177" s="17">
        <v>5.0092050570297822E-2</v>
      </c>
      <c r="BE177" s="17">
        <v>0.1016403895053081</v>
      </c>
      <c r="BF177" s="17">
        <v>0.12695462654657011</v>
      </c>
      <c r="BG177" s="17">
        <v>0.1001633510695332</v>
      </c>
      <c r="BH177" s="17">
        <v>8.0627334389421892E-2</v>
      </c>
      <c r="BI177" s="17">
        <v>9.9840361847647094E-2</v>
      </c>
      <c r="BJ177" s="17">
        <v>8.2306264129931361E-2</v>
      </c>
      <c r="BK177" s="17">
        <v>7.5975754685198932E-2</v>
      </c>
      <c r="BL177" s="17">
        <v>0.14573014705275841</v>
      </c>
      <c r="BM177" s="17">
        <v>9.9052332667077109E-2</v>
      </c>
      <c r="BN177" s="17">
        <v>0.10576959777550381</v>
      </c>
      <c r="BP177" s="17">
        <v>9.1874158169991074E-2</v>
      </c>
      <c r="BQ177" s="17">
        <v>9.1790319401739526E-2</v>
      </c>
      <c r="BR177" s="17">
        <v>5.2819645090638002E-2</v>
      </c>
      <c r="BS177" s="17">
        <v>0.1011822019141628</v>
      </c>
      <c r="BT177" s="17">
        <v>7.2537444084774819E-2</v>
      </c>
      <c r="BU177" s="17">
        <v>8.2630297356525856E-2</v>
      </c>
      <c r="BV177" s="17">
        <v>6.1848582504589668E-2</v>
      </c>
      <c r="BW177" s="17">
        <v>0.13472121848021959</v>
      </c>
      <c r="BX177" s="17">
        <v>7.2624853982722407E-2</v>
      </c>
      <c r="BY177" s="17">
        <v>0.13052308070602231</v>
      </c>
    </row>
    <row r="178" spans="2:77">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row>
    <row r="179" spans="2:77" ht="240">
      <c r="B179" s="14" t="s">
        <v>190</v>
      </c>
    </row>
    <row r="180" spans="2:77" ht="15.95">
      <c r="B180" s="15" t="s">
        <v>16</v>
      </c>
    </row>
    <row r="181" spans="2:77" ht="15.95">
      <c r="B181" s="16" t="s">
        <v>184</v>
      </c>
      <c r="C181" s="17">
        <v>9.135834460865741E-2</v>
      </c>
      <c r="D181" s="17">
        <v>0.1063019419405027</v>
      </c>
      <c r="E181" s="17">
        <v>5.7511183510101191E-2</v>
      </c>
      <c r="F181" s="17">
        <v>1.608189635193771E-2</v>
      </c>
      <c r="H181" s="17">
        <v>3.9463349780913468E-2</v>
      </c>
      <c r="I181" s="17">
        <v>4.469267608794647E-2</v>
      </c>
      <c r="J181" s="17">
        <v>5.4603395618546047E-2</v>
      </c>
      <c r="K181" s="17">
        <v>5.3411948023191567E-2</v>
      </c>
      <c r="L181" s="17">
        <v>4.567260256525691E-2</v>
      </c>
      <c r="M181" s="17">
        <v>7.957196523242227E-2</v>
      </c>
      <c r="N181" s="17">
        <v>3.1380634918743953E-2</v>
      </c>
      <c r="O181" s="17">
        <v>7.0253302199213538E-2</v>
      </c>
      <c r="P181" s="17">
        <v>8.8927970031436251E-2</v>
      </c>
      <c r="Q181" s="17">
        <v>0.22151834396432901</v>
      </c>
      <c r="R181" s="17">
        <v>0.1357385800257446</v>
      </c>
      <c r="S181" s="17">
        <v>0.154320983182588</v>
      </c>
      <c r="U181" s="17">
        <v>4.0329128936340747E-2</v>
      </c>
      <c r="V181" s="17">
        <v>3.7912258663183249E-2</v>
      </c>
      <c r="W181" s="17">
        <v>2.5782554366329771E-2</v>
      </c>
      <c r="X181" s="17">
        <v>6.9555917459277222E-2</v>
      </c>
      <c r="Y181" s="17">
        <v>8.867972877839593E-2</v>
      </c>
      <c r="Z181" s="17">
        <v>0.10943786136271259</v>
      </c>
      <c r="AA181" s="17">
        <v>0.1574006380548402</v>
      </c>
      <c r="AB181" s="17">
        <v>0.15291555924128089</v>
      </c>
      <c r="AC181" s="17">
        <v>0.1424847713416395</v>
      </c>
      <c r="AD181" s="17">
        <v>5.8165325182524881E-2</v>
      </c>
      <c r="AE181" s="17">
        <v>0</v>
      </c>
      <c r="AG181" s="17">
        <v>0.14345459132544269</v>
      </c>
      <c r="AH181" s="17">
        <v>5.0662373928046123E-2</v>
      </c>
      <c r="AJ181" s="17">
        <v>0.12340921628664681</v>
      </c>
      <c r="AK181" s="17">
        <v>0.11131328057798349</v>
      </c>
      <c r="AL181" s="17">
        <v>9.9444190723403755E-2</v>
      </c>
      <c r="AM181" s="17">
        <v>0.12643053680560121</v>
      </c>
      <c r="AN181" s="17">
        <v>8.7608476436136201E-2</v>
      </c>
      <c r="AO181" s="17">
        <v>0.10478649228926749</v>
      </c>
      <c r="AP181" s="17">
        <v>6.7808195210885616E-2</v>
      </c>
      <c r="AQ181" s="17">
        <v>8.2006632830437534E-2</v>
      </c>
      <c r="AR181" s="17">
        <v>0.10994324949382341</v>
      </c>
      <c r="AS181" s="17">
        <v>0.16551646032052081</v>
      </c>
      <c r="AT181" s="17">
        <v>0.13915573613187879</v>
      </c>
      <c r="AU181" s="17">
        <v>0.1159117568749129</v>
      </c>
      <c r="AV181" s="17">
        <v>0.15897927018527569</v>
      </c>
      <c r="AX181" s="17">
        <v>9.3845656936244526E-2</v>
      </c>
      <c r="AY181" s="17">
        <v>0.16551646032052081</v>
      </c>
      <c r="AZ181" s="17">
        <v>0.13915573613187879</v>
      </c>
      <c r="BA181" s="17">
        <v>0.1159117568749129</v>
      </c>
      <c r="BC181" s="17">
        <v>0.14398978478142591</v>
      </c>
      <c r="BD181" s="17">
        <v>6.8398492203821673E-2</v>
      </c>
      <c r="BE181" s="17">
        <v>0.11652125850486381</v>
      </c>
      <c r="BF181" s="17">
        <v>8.9106745881734908E-2</v>
      </c>
      <c r="BG181" s="17">
        <v>0.15217108325244669</v>
      </c>
      <c r="BH181" s="17">
        <v>0.22537513564999059</v>
      </c>
      <c r="BI181" s="17">
        <v>0.14358257132608471</v>
      </c>
      <c r="BJ181" s="17">
        <v>7.1504208536048899E-2</v>
      </c>
      <c r="BK181" s="17">
        <v>8.3603805360061456E-2</v>
      </c>
      <c r="BL181" s="17">
        <v>6.6713641560229825E-2</v>
      </c>
      <c r="BM181" s="17">
        <v>0.1149038644081963</v>
      </c>
      <c r="BN181" s="17">
        <v>5.0158567213421337E-2</v>
      </c>
      <c r="BP181" s="17">
        <v>8.2325235295560698E-2</v>
      </c>
      <c r="BQ181" s="17">
        <v>9.5769349153810232E-2</v>
      </c>
      <c r="BR181" s="17">
        <v>4.0148234444721223E-2</v>
      </c>
      <c r="BS181" s="17">
        <v>9.2408989131309738E-2</v>
      </c>
      <c r="BT181" s="17">
        <v>0.27503412626240281</v>
      </c>
      <c r="BU181" s="17">
        <v>6.0926444085804582E-2</v>
      </c>
      <c r="BV181" s="17">
        <v>0.1035137671370092</v>
      </c>
      <c r="BW181" s="17">
        <v>6.968636567105771E-2</v>
      </c>
      <c r="BX181" s="17">
        <v>7.8647904590320297E-2</v>
      </c>
      <c r="BY181" s="17">
        <v>8.9410213366674512E-2</v>
      </c>
    </row>
    <row r="182" spans="2:77" ht="15.95">
      <c r="B182" s="16" t="s">
        <v>185</v>
      </c>
      <c r="C182" s="17">
        <v>0.18201772405392239</v>
      </c>
      <c r="D182" s="17">
        <v>0.193077459674212</v>
      </c>
      <c r="E182" s="17">
        <v>0.16226185060771289</v>
      </c>
      <c r="F182" s="17">
        <v>8.6353120593019361E-2</v>
      </c>
      <c r="H182" s="17">
        <v>0.18563864755163159</v>
      </c>
      <c r="I182" s="17">
        <v>0.15620324763037019</v>
      </c>
      <c r="J182" s="17">
        <v>0.21312279658975469</v>
      </c>
      <c r="K182" s="17">
        <v>0.15363912382140879</v>
      </c>
      <c r="L182" s="17">
        <v>0.17875442785146969</v>
      </c>
      <c r="M182" s="17">
        <v>0.1246234890916889</v>
      </c>
      <c r="N182" s="17">
        <v>0.2214785561312306</v>
      </c>
      <c r="O182" s="17">
        <v>0.14455071233150199</v>
      </c>
      <c r="P182" s="17">
        <v>0.20541615911417871</v>
      </c>
      <c r="Q182" s="17">
        <v>0.19099578410951401</v>
      </c>
      <c r="R182" s="17">
        <v>0.225959365659191</v>
      </c>
      <c r="S182" s="17">
        <v>0.18155778979267989</v>
      </c>
      <c r="U182" s="17">
        <v>0.18106497995441381</v>
      </c>
      <c r="V182" s="17">
        <v>0.1200923398869647</v>
      </c>
      <c r="W182" s="17">
        <v>0.18567374658717939</v>
      </c>
      <c r="X182" s="17">
        <v>0.13237051943268069</v>
      </c>
      <c r="Y182" s="17">
        <v>0.2284075256828853</v>
      </c>
      <c r="Z182" s="17">
        <v>0.21836054980932021</v>
      </c>
      <c r="AA182" s="17">
        <v>0.21716482081427829</v>
      </c>
      <c r="AB182" s="17">
        <v>0.18373942961549139</v>
      </c>
      <c r="AC182" s="17">
        <v>0.18748190899645831</v>
      </c>
      <c r="AD182" s="17">
        <v>0.1533005881121931</v>
      </c>
      <c r="AE182" s="17">
        <v>0.17365003877721391</v>
      </c>
      <c r="AG182" s="17">
        <v>0.19190324117669749</v>
      </c>
      <c r="AH182" s="17">
        <v>0.17429546495955431</v>
      </c>
      <c r="AJ182" s="17">
        <v>0.24920656312399991</v>
      </c>
      <c r="AK182" s="17">
        <v>0.18833355903500409</v>
      </c>
      <c r="AL182" s="17">
        <v>0.19515857557270699</v>
      </c>
      <c r="AM182" s="17">
        <v>0.21418943955290451</v>
      </c>
      <c r="AN182" s="17">
        <v>0.1674428875410664</v>
      </c>
      <c r="AO182" s="17">
        <v>0.19988401608270639</v>
      </c>
      <c r="AP182" s="17">
        <v>0.1388085779168825</v>
      </c>
      <c r="AQ182" s="17">
        <v>0.17148645515725081</v>
      </c>
      <c r="AR182" s="17">
        <v>0.18416966659737</v>
      </c>
      <c r="AS182" s="17">
        <v>0.20406873803545439</v>
      </c>
      <c r="AT182" s="17">
        <v>0.18354484902662169</v>
      </c>
      <c r="AU182" s="17">
        <v>0.19749099595977909</v>
      </c>
      <c r="AV182" s="17">
        <v>0.16090666991369049</v>
      </c>
      <c r="AX182" s="17">
        <v>0.18452443194676571</v>
      </c>
      <c r="AY182" s="17">
        <v>0.20406873803545439</v>
      </c>
      <c r="AZ182" s="17">
        <v>0.18354484902662169</v>
      </c>
      <c r="BA182" s="17">
        <v>0.19749099595977909</v>
      </c>
      <c r="BC182" s="17">
        <v>0.18958731416766689</v>
      </c>
      <c r="BD182" s="17">
        <v>0.133235849635049</v>
      </c>
      <c r="BE182" s="17">
        <v>0.19869956775076239</v>
      </c>
      <c r="BF182" s="17">
        <v>0.190678207655818</v>
      </c>
      <c r="BG182" s="17">
        <v>0.13541216804892009</v>
      </c>
      <c r="BH182" s="17">
        <v>0.233547700568698</v>
      </c>
      <c r="BI182" s="17">
        <v>0.1916719321366136</v>
      </c>
      <c r="BJ182" s="17">
        <v>0.14783177135799519</v>
      </c>
      <c r="BK182" s="17">
        <v>0.22562759744180749</v>
      </c>
      <c r="BL182" s="17">
        <v>0.19237713266457049</v>
      </c>
      <c r="BM182" s="17">
        <v>0.23287434647750721</v>
      </c>
      <c r="BN182" s="17">
        <v>0.1823028857740028</v>
      </c>
      <c r="BP182" s="17">
        <v>0.1473294229757216</v>
      </c>
      <c r="BQ182" s="17">
        <v>0.31671220719985221</v>
      </c>
      <c r="BR182" s="17">
        <v>0.14445522506047401</v>
      </c>
      <c r="BS182" s="17">
        <v>0.14939443938985431</v>
      </c>
      <c r="BT182" s="17">
        <v>0.25858603957192777</v>
      </c>
      <c r="BU182" s="17">
        <v>0.135253962930836</v>
      </c>
      <c r="BV182" s="17">
        <v>0.23055115956396241</v>
      </c>
      <c r="BW182" s="17">
        <v>0.17929611330666301</v>
      </c>
      <c r="BX182" s="17">
        <v>0.20246323077684919</v>
      </c>
      <c r="BY182" s="17">
        <v>0.20723133581271069</v>
      </c>
    </row>
    <row r="183" spans="2:77" ht="15.95">
      <c r="B183" s="16" t="s">
        <v>186</v>
      </c>
      <c r="C183" s="17">
        <v>0.13578169805381951</v>
      </c>
      <c r="D183" s="17">
        <v>0.1398598098001218</v>
      </c>
      <c r="E183" s="17">
        <v>0.11362405500163179</v>
      </c>
      <c r="F183" s="17">
        <v>0.2060568206679198</v>
      </c>
      <c r="H183" s="17">
        <v>0.14022888415142101</v>
      </c>
      <c r="I183" s="17">
        <v>0.1064413984446375</v>
      </c>
      <c r="J183" s="17">
        <v>0.23252154358834651</v>
      </c>
      <c r="K183" s="17">
        <v>0.1534299923103952</v>
      </c>
      <c r="L183" s="17">
        <v>6.9550482576105604E-2</v>
      </c>
      <c r="M183" s="17">
        <v>0.1515189377168249</v>
      </c>
      <c r="N183" s="17">
        <v>0.18138414419785781</v>
      </c>
      <c r="O183" s="17">
        <v>0.15420424586342649</v>
      </c>
      <c r="P183" s="17">
        <v>9.7424058614532683E-2</v>
      </c>
      <c r="Q183" s="17">
        <v>7.5808473024374781E-2</v>
      </c>
      <c r="R183" s="17">
        <v>0.1417360849695182</v>
      </c>
      <c r="S183" s="17">
        <v>0.14503530764691111</v>
      </c>
      <c r="U183" s="17">
        <v>0.1278691257617639</v>
      </c>
      <c r="V183" s="17">
        <v>0.18158731518595711</v>
      </c>
      <c r="W183" s="17">
        <v>0.1540784787008144</v>
      </c>
      <c r="X183" s="17">
        <v>0.13728873231174521</v>
      </c>
      <c r="Y183" s="17">
        <v>0.12209366710507601</v>
      </c>
      <c r="Z183" s="17">
        <v>0.1516610734908706</v>
      </c>
      <c r="AA183" s="17">
        <v>0.16806556553845869</v>
      </c>
      <c r="AB183" s="17">
        <v>0.1183908568709415</v>
      </c>
      <c r="AC183" s="17">
        <v>0.1046612896006916</v>
      </c>
      <c r="AD183" s="17">
        <v>9.8300551845862436E-2</v>
      </c>
      <c r="AE183" s="17">
        <v>0.22158449721752571</v>
      </c>
      <c r="AG183" s="17">
        <v>0.1245981687288954</v>
      </c>
      <c r="AH183" s="17">
        <v>0.1445179239855473</v>
      </c>
      <c r="AJ183" s="17">
        <v>0.1108457892233827</v>
      </c>
      <c r="AK183" s="17">
        <v>9.8916810386645779E-2</v>
      </c>
      <c r="AL183" s="17">
        <v>8.8164407866877348E-2</v>
      </c>
      <c r="AM183" s="17">
        <v>0.1026945041863859</v>
      </c>
      <c r="AN183" s="17">
        <v>0.1036494495283693</v>
      </c>
      <c r="AO183" s="17">
        <v>0.1165208204677354</v>
      </c>
      <c r="AP183" s="17">
        <v>6.848014274087251E-2</v>
      </c>
      <c r="AQ183" s="17">
        <v>7.7960244216829649E-2</v>
      </c>
      <c r="AR183" s="17">
        <v>0.13206286412215679</v>
      </c>
      <c r="AS183" s="17">
        <v>0.1036056791213518</v>
      </c>
      <c r="AT183" s="17">
        <v>8.8156469845287119E-2</v>
      </c>
      <c r="AU183" s="17">
        <v>7.1959873589235335E-2</v>
      </c>
      <c r="AV183" s="17">
        <v>0.1094535092999524</v>
      </c>
      <c r="AX183" s="17">
        <v>0.1301194208434763</v>
      </c>
      <c r="AY183" s="17">
        <v>0.1036056791213518</v>
      </c>
      <c r="AZ183" s="17">
        <v>8.8156469845287119E-2</v>
      </c>
      <c r="BA183" s="17">
        <v>7.1959873589235335E-2</v>
      </c>
      <c r="BC183" s="17">
        <v>0.15147715820652879</v>
      </c>
      <c r="BD183" s="17">
        <v>9.9018915657657552E-2</v>
      </c>
      <c r="BE183" s="17">
        <v>5.6226075243751061E-2</v>
      </c>
      <c r="BF183" s="17">
        <v>0.1541147168545634</v>
      </c>
      <c r="BG183" s="17">
        <v>0.17003791471616581</v>
      </c>
      <c r="BH183" s="17">
        <v>0.11950634690646041</v>
      </c>
      <c r="BI183" s="17">
        <v>8.1528627042032245E-2</v>
      </c>
      <c r="BJ183" s="17">
        <v>0.13543505344455811</v>
      </c>
      <c r="BK183" s="17">
        <v>0.13269727668777259</v>
      </c>
      <c r="BL183" s="17">
        <v>0.1190148379771913</v>
      </c>
      <c r="BM183" s="17">
        <v>0.11234140363467331</v>
      </c>
      <c r="BN183" s="17">
        <v>0.14941880748526409</v>
      </c>
      <c r="BP183" s="17">
        <v>0.15443561428951441</v>
      </c>
      <c r="BQ183" s="17">
        <v>0.14567802172797159</v>
      </c>
      <c r="BR183" s="17">
        <v>0.12912153523383249</v>
      </c>
      <c r="BS183" s="17">
        <v>0.16097284018744251</v>
      </c>
      <c r="BT183" s="17">
        <v>0.1113062806149354</v>
      </c>
      <c r="BU183" s="17">
        <v>8.5281174768327112E-2</v>
      </c>
      <c r="BV183" s="17">
        <v>8.2802072318638009E-2</v>
      </c>
      <c r="BW183" s="17">
        <v>0.14404323035290961</v>
      </c>
      <c r="BX183" s="17">
        <v>9.4982939026348093E-2</v>
      </c>
      <c r="BY183" s="17">
        <v>0.13680585415035509</v>
      </c>
    </row>
    <row r="184" spans="2:77" ht="15.95">
      <c r="B184" s="16" t="s">
        <v>187</v>
      </c>
      <c r="C184" s="17">
        <v>0.40669240140671509</v>
      </c>
      <c r="D184" s="17">
        <v>0.37546656687191221</v>
      </c>
      <c r="E184" s="17">
        <v>0.48240282407567719</v>
      </c>
      <c r="F184" s="17">
        <v>0.57397652360072193</v>
      </c>
      <c r="H184" s="17">
        <v>0.41601446344372661</v>
      </c>
      <c r="I184" s="17">
        <v>0.49609278395230882</v>
      </c>
      <c r="J184" s="17">
        <v>0.33468710824511771</v>
      </c>
      <c r="K184" s="17">
        <v>0.43978067911763652</v>
      </c>
      <c r="L184" s="17">
        <v>0.46913571081535521</v>
      </c>
      <c r="M184" s="17">
        <v>0.49785524567888789</v>
      </c>
      <c r="N184" s="17">
        <v>0.42191192948399192</v>
      </c>
      <c r="O184" s="17">
        <v>0.385485516371461</v>
      </c>
      <c r="P184" s="17">
        <v>0.43605902404659669</v>
      </c>
      <c r="Q184" s="17">
        <v>0.38967174685213191</v>
      </c>
      <c r="R184" s="17">
        <v>0.29601511743396097</v>
      </c>
      <c r="S184" s="17">
        <v>0.34931567440316208</v>
      </c>
      <c r="U184" s="17">
        <v>0.42527255840735922</v>
      </c>
      <c r="V184" s="17">
        <v>0.4749100985666741</v>
      </c>
      <c r="W184" s="17">
        <v>0.44796797585520859</v>
      </c>
      <c r="X184" s="17">
        <v>0.48937499786705507</v>
      </c>
      <c r="Y184" s="17">
        <v>0.38351273676798048</v>
      </c>
      <c r="Z184" s="17">
        <v>0.32199512667436753</v>
      </c>
      <c r="AA184" s="17">
        <v>0.32521469853174778</v>
      </c>
      <c r="AB184" s="17">
        <v>0.3795448959671085</v>
      </c>
      <c r="AC184" s="17">
        <v>0.40843702234286849</v>
      </c>
      <c r="AD184" s="17">
        <v>0.42835165152934729</v>
      </c>
      <c r="AE184" s="17">
        <v>0.56687738886853323</v>
      </c>
      <c r="AG184" s="17">
        <v>0.36490333151982218</v>
      </c>
      <c r="AH184" s="17">
        <v>0.43933672551958941</v>
      </c>
      <c r="AJ184" s="17">
        <v>0.35205335433503288</v>
      </c>
      <c r="AK184" s="17">
        <v>0.40278425909650739</v>
      </c>
      <c r="AL184" s="17">
        <v>0.45674146168941693</v>
      </c>
      <c r="AM184" s="17">
        <v>0.36875165694403711</v>
      </c>
      <c r="AN184" s="17">
        <v>0.45530974552811082</v>
      </c>
      <c r="AO184" s="17">
        <v>0.39964026541996972</v>
      </c>
      <c r="AP184" s="17">
        <v>0.50649305510167764</v>
      </c>
      <c r="AQ184" s="17">
        <v>0.42512179217080021</v>
      </c>
      <c r="AR184" s="17">
        <v>0.34389407773493808</v>
      </c>
      <c r="AS184" s="17">
        <v>0.38048783768215139</v>
      </c>
      <c r="AT184" s="17">
        <v>0.4300328363899637</v>
      </c>
      <c r="AU184" s="17">
        <v>0.39903750618719058</v>
      </c>
      <c r="AV184" s="17">
        <v>0.38017732355560291</v>
      </c>
      <c r="AX184" s="17">
        <v>0.40267262845817792</v>
      </c>
      <c r="AY184" s="17">
        <v>0.38048783768215139</v>
      </c>
      <c r="AZ184" s="17">
        <v>0.4300328363899637</v>
      </c>
      <c r="BA184" s="17">
        <v>0.39903750618719058</v>
      </c>
      <c r="BC184" s="17">
        <v>0.35275232661281691</v>
      </c>
      <c r="BD184" s="17">
        <v>0.55882651798814054</v>
      </c>
      <c r="BE184" s="17">
        <v>0.47319054521681381</v>
      </c>
      <c r="BF184" s="17">
        <v>0.37351918401003298</v>
      </c>
      <c r="BG184" s="17">
        <v>0.42143188408232379</v>
      </c>
      <c r="BH184" s="17">
        <v>0.28336966820195059</v>
      </c>
      <c r="BI184" s="17">
        <v>0.40278921742203339</v>
      </c>
      <c r="BJ184" s="17">
        <v>0.4484111344637613</v>
      </c>
      <c r="BK184" s="17">
        <v>0.40377580106810368</v>
      </c>
      <c r="BL184" s="17">
        <v>0.36280332452493991</v>
      </c>
      <c r="BM184" s="17">
        <v>0.37600500523716562</v>
      </c>
      <c r="BN184" s="17">
        <v>0.41349284812010839</v>
      </c>
      <c r="BP184" s="17">
        <v>0.41883642739741161</v>
      </c>
      <c r="BQ184" s="17">
        <v>0.31731855934052039</v>
      </c>
      <c r="BR184" s="17">
        <v>0.50236519371681398</v>
      </c>
      <c r="BS184" s="17">
        <v>0.40056896420756261</v>
      </c>
      <c r="BT184" s="17">
        <v>0.24563863192612431</v>
      </c>
      <c r="BU184" s="17">
        <v>0.50195710210463251</v>
      </c>
      <c r="BV184" s="17">
        <v>0.47037103643991218</v>
      </c>
      <c r="BW184" s="17">
        <v>0.3877562401712914</v>
      </c>
      <c r="BX184" s="17">
        <v>0.3673830525041305</v>
      </c>
      <c r="BY184" s="17">
        <v>0.3834859997831912</v>
      </c>
    </row>
    <row r="185" spans="2:77" ht="15.95">
      <c r="B185" s="16" t="s">
        <v>188</v>
      </c>
      <c r="C185" s="17">
        <v>0.1841498318768858</v>
      </c>
      <c r="D185" s="17">
        <v>0.18529422171325119</v>
      </c>
      <c r="E185" s="17">
        <v>0.18420008680487679</v>
      </c>
      <c r="F185" s="17">
        <v>0.1175316387864009</v>
      </c>
      <c r="H185" s="17">
        <v>0.2186546550723075</v>
      </c>
      <c r="I185" s="17">
        <v>0.19656989388473711</v>
      </c>
      <c r="J185" s="17">
        <v>0.16506515595823501</v>
      </c>
      <c r="K185" s="17">
        <v>0.19973825672736789</v>
      </c>
      <c r="L185" s="17">
        <v>0.23688677619181259</v>
      </c>
      <c r="M185" s="17">
        <v>0.14643036228017589</v>
      </c>
      <c r="N185" s="17">
        <v>0.14384473526817571</v>
      </c>
      <c r="O185" s="17">
        <v>0.245506223234397</v>
      </c>
      <c r="P185" s="17">
        <v>0.17217278819325549</v>
      </c>
      <c r="Q185" s="17">
        <v>0.1220056520496503</v>
      </c>
      <c r="R185" s="17">
        <v>0.2005508519115852</v>
      </c>
      <c r="S185" s="17">
        <v>0.16977024497465881</v>
      </c>
      <c r="U185" s="17">
        <v>0.22546420694012251</v>
      </c>
      <c r="V185" s="17">
        <v>0.18549798769722059</v>
      </c>
      <c r="W185" s="17">
        <v>0.18649724449046759</v>
      </c>
      <c r="X185" s="17">
        <v>0.17140983292924189</v>
      </c>
      <c r="Y185" s="17">
        <v>0.17730634166566231</v>
      </c>
      <c r="Z185" s="17">
        <v>0.19854538866272939</v>
      </c>
      <c r="AA185" s="17">
        <v>0.1321542770606749</v>
      </c>
      <c r="AB185" s="17">
        <v>0.1654092583051778</v>
      </c>
      <c r="AC185" s="17">
        <v>0.15693500771834221</v>
      </c>
      <c r="AD185" s="17">
        <v>0.26188188333007217</v>
      </c>
      <c r="AE185" s="17">
        <v>3.7888075136727109E-2</v>
      </c>
      <c r="AG185" s="17">
        <v>0.17514066724914229</v>
      </c>
      <c r="AH185" s="17">
        <v>0.19118751160726291</v>
      </c>
      <c r="AJ185" s="17">
        <v>0.16448507703093801</v>
      </c>
      <c r="AK185" s="17">
        <v>0.1986520909038593</v>
      </c>
      <c r="AL185" s="17">
        <v>0.16049136414759499</v>
      </c>
      <c r="AM185" s="17">
        <v>0.1879338625110715</v>
      </c>
      <c r="AN185" s="17">
        <v>0.18598944096631731</v>
      </c>
      <c r="AO185" s="17">
        <v>0.17916840574032089</v>
      </c>
      <c r="AP185" s="17">
        <v>0.21841002902968171</v>
      </c>
      <c r="AQ185" s="17">
        <v>0.2434248756246821</v>
      </c>
      <c r="AR185" s="17">
        <v>0.22993014205171189</v>
      </c>
      <c r="AS185" s="17">
        <v>0.1463212848405214</v>
      </c>
      <c r="AT185" s="17">
        <v>0.15911010860624869</v>
      </c>
      <c r="AU185" s="17">
        <v>0.21559986738888229</v>
      </c>
      <c r="AV185" s="17">
        <v>0.19048322704547871</v>
      </c>
      <c r="AX185" s="17">
        <v>0.18883786181533571</v>
      </c>
      <c r="AY185" s="17">
        <v>0.1463212848405214</v>
      </c>
      <c r="AZ185" s="17">
        <v>0.15911010860624869</v>
      </c>
      <c r="BA185" s="17">
        <v>0.21559986738888229</v>
      </c>
      <c r="BC185" s="17">
        <v>0.16219341623156169</v>
      </c>
      <c r="BD185" s="17">
        <v>0.140520224515331</v>
      </c>
      <c r="BE185" s="17">
        <v>0.15536255328380891</v>
      </c>
      <c r="BF185" s="17">
        <v>0.19258114559785069</v>
      </c>
      <c r="BG185" s="17">
        <v>0.1209469499001435</v>
      </c>
      <c r="BH185" s="17">
        <v>0.13820114867290051</v>
      </c>
      <c r="BI185" s="17">
        <v>0.18042765207323591</v>
      </c>
      <c r="BJ185" s="17">
        <v>0.1968178321976366</v>
      </c>
      <c r="BK185" s="17">
        <v>0.1542955194422547</v>
      </c>
      <c r="BL185" s="17">
        <v>0.25909106327306841</v>
      </c>
      <c r="BM185" s="17">
        <v>0.1638753802424576</v>
      </c>
      <c r="BN185" s="17">
        <v>0.20462689140720339</v>
      </c>
      <c r="BP185" s="17">
        <v>0.1970733000417916</v>
      </c>
      <c r="BQ185" s="17">
        <v>0.1245218625778456</v>
      </c>
      <c r="BR185" s="17">
        <v>0.18390981154415839</v>
      </c>
      <c r="BS185" s="17">
        <v>0.19665476708383081</v>
      </c>
      <c r="BT185" s="17">
        <v>0.1094349216246098</v>
      </c>
      <c r="BU185" s="17">
        <v>0.2165813161103998</v>
      </c>
      <c r="BV185" s="17">
        <v>0.1127619645404784</v>
      </c>
      <c r="BW185" s="17">
        <v>0.21921805049807841</v>
      </c>
      <c r="BX185" s="17">
        <v>0.25652287310235222</v>
      </c>
      <c r="BY185" s="17">
        <v>0.1830665968870685</v>
      </c>
    </row>
    <row r="187" spans="2:77" ht="240">
      <c r="B187" s="14" t="s">
        <v>191</v>
      </c>
    </row>
    <row r="188" spans="2:77" ht="15.95">
      <c r="B188" s="15" t="s">
        <v>16</v>
      </c>
    </row>
    <row r="189" spans="2:77" ht="15.95">
      <c r="B189" s="16" t="s">
        <v>184</v>
      </c>
      <c r="C189" s="17">
        <v>0.18205112318829961</v>
      </c>
      <c r="D189" s="17">
        <v>0.20526565572290151</v>
      </c>
      <c r="E189" s="17">
        <v>0.1250203312385722</v>
      </c>
      <c r="F189" s="17">
        <v>9.6660471295714048E-2</v>
      </c>
      <c r="H189" s="17">
        <v>5.7901097376772667E-2</v>
      </c>
      <c r="I189" s="17">
        <v>0.11766840926984171</v>
      </c>
      <c r="J189" s="17">
        <v>0.13196610905268569</v>
      </c>
      <c r="K189" s="17">
        <v>0.18187524438357661</v>
      </c>
      <c r="L189" s="17">
        <v>0.1246938359757606</v>
      </c>
      <c r="M189" s="17">
        <v>0.20957529339173989</v>
      </c>
      <c r="N189" s="17">
        <v>0.18087895224755179</v>
      </c>
      <c r="O189" s="17">
        <v>0.138161247278589</v>
      </c>
      <c r="P189" s="17">
        <v>0.20498130620361371</v>
      </c>
      <c r="Q189" s="17">
        <v>0.25980357102936852</v>
      </c>
      <c r="R189" s="17">
        <v>0.29687783062011502</v>
      </c>
      <c r="S189" s="17">
        <v>0.23668276952098891</v>
      </c>
      <c r="U189" s="17">
        <v>7.0495517217778636E-2</v>
      </c>
      <c r="V189" s="17">
        <v>0.14199706758403521</v>
      </c>
      <c r="W189" s="17">
        <v>8.9457603712681855E-2</v>
      </c>
      <c r="X189" s="17">
        <v>0.14069744318243141</v>
      </c>
      <c r="Y189" s="17">
        <v>0.18348013117602091</v>
      </c>
      <c r="Z189" s="17">
        <v>0.26796183464108447</v>
      </c>
      <c r="AA189" s="17">
        <v>0.2443818442047411</v>
      </c>
      <c r="AB189" s="17">
        <v>0.33323538182325979</v>
      </c>
      <c r="AC189" s="17">
        <v>0.19140945419317279</v>
      </c>
      <c r="AD189" s="17">
        <v>0.1459794558428994</v>
      </c>
      <c r="AE189" s="17">
        <v>3.7888075136727109E-2</v>
      </c>
      <c r="AG189" s="17">
        <v>0.2368381314435915</v>
      </c>
      <c r="AH189" s="17">
        <v>0.13925321312470579</v>
      </c>
      <c r="AJ189" s="17">
        <v>0.25087657432327948</v>
      </c>
      <c r="AK189" s="17">
        <v>0.18977354190767329</v>
      </c>
      <c r="AL189" s="17">
        <v>0.19588434904593241</v>
      </c>
      <c r="AM189" s="17">
        <v>0.2183309994533352</v>
      </c>
      <c r="AN189" s="17">
        <v>0.13504154199069079</v>
      </c>
      <c r="AO189" s="17">
        <v>0.1960516773152835</v>
      </c>
      <c r="AP189" s="17">
        <v>0.15854346030401439</v>
      </c>
      <c r="AQ189" s="17">
        <v>0.18879947506183081</v>
      </c>
      <c r="AR189" s="17">
        <v>0.2236081438953362</v>
      </c>
      <c r="AS189" s="17">
        <v>0.20633692162595449</v>
      </c>
      <c r="AT189" s="17">
        <v>0.22053822202620529</v>
      </c>
      <c r="AU189" s="17">
        <v>0.22974245325019771</v>
      </c>
      <c r="AV189" s="17">
        <v>0.2419148570579025</v>
      </c>
      <c r="AX189" s="17">
        <v>0.18706134205481861</v>
      </c>
      <c r="AY189" s="17">
        <v>0.20633692162595449</v>
      </c>
      <c r="AZ189" s="17">
        <v>0.22053822202620529</v>
      </c>
      <c r="BA189" s="17">
        <v>0.22974245325019771</v>
      </c>
      <c r="BC189" s="17">
        <v>0.26566120509594099</v>
      </c>
      <c r="BD189" s="17">
        <v>0.17525568049601059</v>
      </c>
      <c r="BE189" s="17">
        <v>0.2117330932901019</v>
      </c>
      <c r="BF189" s="17">
        <v>0.14468060187319429</v>
      </c>
      <c r="BG189" s="17">
        <v>0.189578926093314</v>
      </c>
      <c r="BH189" s="17">
        <v>0.32290392497230103</v>
      </c>
      <c r="BI189" s="17">
        <v>0.23288122571097139</v>
      </c>
      <c r="BJ189" s="17">
        <v>0.17248641703300521</v>
      </c>
      <c r="BK189" s="17">
        <v>0.18344830900979189</v>
      </c>
      <c r="BL189" s="17">
        <v>0.2056518544352369</v>
      </c>
      <c r="BM189" s="17">
        <v>0.2035469286217432</v>
      </c>
      <c r="BN189" s="17">
        <v>0.1130539088984515</v>
      </c>
      <c r="BP189" s="17">
        <v>0.1769412843348222</v>
      </c>
      <c r="BQ189" s="17">
        <v>0.21003083266100889</v>
      </c>
      <c r="BR189" s="17">
        <v>0.1181705146075199</v>
      </c>
      <c r="BS189" s="17">
        <v>0.1865821235402087</v>
      </c>
      <c r="BT189" s="17">
        <v>0.41472870277582841</v>
      </c>
      <c r="BU189" s="17">
        <v>7.0492549394762863E-2</v>
      </c>
      <c r="BV189" s="17">
        <v>0.17380801296629639</v>
      </c>
      <c r="BW189" s="17">
        <v>0.17179288896891359</v>
      </c>
      <c r="BX189" s="17">
        <v>0.21514495538018999</v>
      </c>
      <c r="BY189" s="17">
        <v>0.18641938232077079</v>
      </c>
    </row>
    <row r="190" spans="2:77" ht="15.95">
      <c r="B190" s="16" t="s">
        <v>185</v>
      </c>
      <c r="C190" s="17">
        <v>0.35653032840296911</v>
      </c>
      <c r="D190" s="17">
        <v>0.35124161230523437</v>
      </c>
      <c r="E190" s="17">
        <v>0.38135388974986462</v>
      </c>
      <c r="F190" s="17">
        <v>0.33526309034635488</v>
      </c>
      <c r="H190" s="17">
        <v>0.32102680359888353</v>
      </c>
      <c r="I190" s="17">
        <v>0.3339838043622248</v>
      </c>
      <c r="J190" s="17">
        <v>0.3813929106050436</v>
      </c>
      <c r="K190" s="17">
        <v>0.34569591175705178</v>
      </c>
      <c r="L190" s="17">
        <v>0.35698036004051109</v>
      </c>
      <c r="M190" s="17">
        <v>0.3810481395265462</v>
      </c>
      <c r="N190" s="17">
        <v>0.37275890297585368</v>
      </c>
      <c r="O190" s="17">
        <v>0.27348347884711721</v>
      </c>
      <c r="P190" s="17">
        <v>0.39143272431439208</v>
      </c>
      <c r="Q190" s="17">
        <v>0.37735651678041798</v>
      </c>
      <c r="R190" s="17">
        <v>0.36763726030414973</v>
      </c>
      <c r="S190" s="17">
        <v>0.35446816614692322</v>
      </c>
      <c r="U190" s="17">
        <v>0.33204081485955128</v>
      </c>
      <c r="V190" s="17">
        <v>0.249174647292706</v>
      </c>
      <c r="W190" s="17">
        <v>0.42734424631499041</v>
      </c>
      <c r="X190" s="17">
        <v>0.3052067928489362</v>
      </c>
      <c r="Y190" s="17">
        <v>0.38772652678626562</v>
      </c>
      <c r="Z190" s="17">
        <v>0.33105125758700121</v>
      </c>
      <c r="AA190" s="17">
        <v>0.36229703030260457</v>
      </c>
      <c r="AB190" s="17">
        <v>0.34291381903401408</v>
      </c>
      <c r="AC190" s="17">
        <v>0.40279086001041708</v>
      </c>
      <c r="AD190" s="17">
        <v>0.40294085986907813</v>
      </c>
      <c r="AE190" s="17">
        <v>0.26445851008056698</v>
      </c>
      <c r="AG190" s="17">
        <v>0.35893202652400391</v>
      </c>
      <c r="AH190" s="17">
        <v>0.35465419638814921</v>
      </c>
      <c r="AJ190" s="17">
        <v>0.39492519544029681</v>
      </c>
      <c r="AK190" s="17">
        <v>0.35808738658442552</v>
      </c>
      <c r="AL190" s="17">
        <v>0.3265614223368235</v>
      </c>
      <c r="AM190" s="17">
        <v>0.32643333852376583</v>
      </c>
      <c r="AN190" s="17">
        <v>0.37949741981294499</v>
      </c>
      <c r="AO190" s="17">
        <v>0.32505368710777183</v>
      </c>
      <c r="AP190" s="17">
        <v>0.30810710427177612</v>
      </c>
      <c r="AQ190" s="17">
        <v>0.31021072925089271</v>
      </c>
      <c r="AR190" s="17">
        <v>0.34541845176902508</v>
      </c>
      <c r="AS190" s="17">
        <v>0.39516930027988051</v>
      </c>
      <c r="AT190" s="17">
        <v>0.43661945870343138</v>
      </c>
      <c r="AU190" s="17">
        <v>0.34872806719867022</v>
      </c>
      <c r="AV190" s="17">
        <v>0.48597029453787138</v>
      </c>
      <c r="AX190" s="17">
        <v>0.35213873857447531</v>
      </c>
      <c r="AY190" s="17">
        <v>0.39516930027988051</v>
      </c>
      <c r="AZ190" s="17">
        <v>0.43661945870343138</v>
      </c>
      <c r="BA190" s="17">
        <v>0.34872806719867022</v>
      </c>
      <c r="BC190" s="17">
        <v>0.34295648748552071</v>
      </c>
      <c r="BD190" s="17">
        <v>0.28767568675454408</v>
      </c>
      <c r="BE190" s="17">
        <v>0.31178237259855329</v>
      </c>
      <c r="BF190" s="17">
        <v>0.37924366726012088</v>
      </c>
      <c r="BG190" s="17">
        <v>0.34119211417556222</v>
      </c>
      <c r="BH190" s="17">
        <v>0.37002018197843889</v>
      </c>
      <c r="BI190" s="17">
        <v>0.38696426874397732</v>
      </c>
      <c r="BJ190" s="17">
        <v>0.39062857046061772</v>
      </c>
      <c r="BK190" s="17">
        <v>0.38878137542117958</v>
      </c>
      <c r="BL190" s="17">
        <v>0.30519546083100202</v>
      </c>
      <c r="BM190" s="17">
        <v>0.3952796743847628</v>
      </c>
      <c r="BN190" s="17">
        <v>0.32759443976698199</v>
      </c>
      <c r="BP190" s="17">
        <v>0.38374546419626321</v>
      </c>
      <c r="BQ190" s="17">
        <v>0.39181093185634552</v>
      </c>
      <c r="BR190" s="17">
        <v>0.37617600371753351</v>
      </c>
      <c r="BS190" s="17">
        <v>0.34382584637786151</v>
      </c>
      <c r="BT190" s="17">
        <v>0.29185980235311271</v>
      </c>
      <c r="BU190" s="17">
        <v>0.40580687785038511</v>
      </c>
      <c r="BV190" s="17">
        <v>0.32875253084323808</v>
      </c>
      <c r="BW190" s="17">
        <v>0.38420875532642701</v>
      </c>
      <c r="BX190" s="17">
        <v>0.45615856904369301</v>
      </c>
      <c r="BY190" s="17">
        <v>0.33473828710360087</v>
      </c>
    </row>
    <row r="191" spans="2:77" ht="15.95">
      <c r="B191" s="16" t="s">
        <v>186</v>
      </c>
      <c r="C191" s="17">
        <v>0.13772263954055911</v>
      </c>
      <c r="D191" s="17">
        <v>0.14240283432077541</v>
      </c>
      <c r="E191" s="17">
        <v>0.12806288679012059</v>
      </c>
      <c r="F191" s="17">
        <v>0.1003812776727392</v>
      </c>
      <c r="H191" s="17">
        <v>0.18402395798373811</v>
      </c>
      <c r="I191" s="17">
        <v>0.13844551950166881</v>
      </c>
      <c r="J191" s="17">
        <v>0.1270171192572907</v>
      </c>
      <c r="K191" s="17">
        <v>0.1483110816377736</v>
      </c>
      <c r="L191" s="17">
        <v>0.1127560673189532</v>
      </c>
      <c r="M191" s="17">
        <v>0.18154993409780809</v>
      </c>
      <c r="N191" s="17">
        <v>0.13630613894608651</v>
      </c>
      <c r="O191" s="17">
        <v>0.1082352364817364</v>
      </c>
      <c r="P191" s="17">
        <v>9.2366901933670725E-2</v>
      </c>
      <c r="Q191" s="17">
        <v>0.1096642865966338</v>
      </c>
      <c r="R191" s="17">
        <v>0.1017237130665468</v>
      </c>
      <c r="S191" s="17">
        <v>0.1609910037861757</v>
      </c>
      <c r="U191" s="17">
        <v>0.1824904709793243</v>
      </c>
      <c r="V191" s="17">
        <v>0.11520409613722291</v>
      </c>
      <c r="W191" s="17">
        <v>0.16453745864979619</v>
      </c>
      <c r="X191" s="17">
        <v>0.14154154113179329</v>
      </c>
      <c r="Y191" s="17">
        <v>0.14457341698879719</v>
      </c>
      <c r="Z191" s="17">
        <v>0.13303290872644011</v>
      </c>
      <c r="AA191" s="17">
        <v>0.1031159884303303</v>
      </c>
      <c r="AB191" s="17">
        <v>7.2805470172587039E-2</v>
      </c>
      <c r="AC191" s="17">
        <v>0.17017183252417989</v>
      </c>
      <c r="AD191" s="17">
        <v>0.14419306027723841</v>
      </c>
      <c r="AE191" s="17">
        <v>0.39527068278007571</v>
      </c>
      <c r="AG191" s="17">
        <v>0.1231835795802618</v>
      </c>
      <c r="AH191" s="17">
        <v>0.14908010183692211</v>
      </c>
      <c r="AJ191" s="17">
        <v>0.12607232874252161</v>
      </c>
      <c r="AK191" s="17">
        <v>0.1121872210565401</v>
      </c>
      <c r="AL191" s="17">
        <v>0.1114320303379891</v>
      </c>
      <c r="AM191" s="17">
        <v>0.1238391762339093</v>
      </c>
      <c r="AN191" s="17">
        <v>0.15474464703152599</v>
      </c>
      <c r="AO191" s="17">
        <v>0.16059012487666219</v>
      </c>
      <c r="AP191" s="17">
        <v>0.11106113777208131</v>
      </c>
      <c r="AQ191" s="17">
        <v>0.1643062619996038</v>
      </c>
      <c r="AR191" s="17">
        <v>0.1115950894361028</v>
      </c>
      <c r="AS191" s="17">
        <v>0.16461668154924561</v>
      </c>
      <c r="AT191" s="17">
        <v>9.6767173048142696E-2</v>
      </c>
      <c r="AU191" s="17">
        <v>0.1443054329978993</v>
      </c>
      <c r="AV191" s="17">
        <v>0.11843961696469341</v>
      </c>
      <c r="AX191" s="17">
        <v>0.13561424100391281</v>
      </c>
      <c r="AY191" s="17">
        <v>0.16461668154924561</v>
      </c>
      <c r="AZ191" s="17">
        <v>9.6767173048142696E-2</v>
      </c>
      <c r="BA191" s="17">
        <v>0.1443054329978993</v>
      </c>
      <c r="BC191" s="17">
        <v>0.13439250969380651</v>
      </c>
      <c r="BD191" s="17">
        <v>0.12758561977248689</v>
      </c>
      <c r="BE191" s="17">
        <v>0.15788161668766071</v>
      </c>
      <c r="BF191" s="17">
        <v>0.15581417890033061</v>
      </c>
      <c r="BG191" s="17">
        <v>0.1196389602678409</v>
      </c>
      <c r="BH191" s="17">
        <v>9.609153906600762E-2</v>
      </c>
      <c r="BI191" s="17">
        <v>8.6055020470576532E-2</v>
      </c>
      <c r="BJ191" s="17">
        <v>0.1316322537681999</v>
      </c>
      <c r="BK191" s="17">
        <v>0.1073596539004803</v>
      </c>
      <c r="BL191" s="17">
        <v>0.12951182405631251</v>
      </c>
      <c r="BM191" s="17">
        <v>0.13553639422988251</v>
      </c>
      <c r="BN191" s="17">
        <v>0.1607282883492023</v>
      </c>
      <c r="BP191" s="17">
        <v>0.1654893678136769</v>
      </c>
      <c r="BQ191" s="17">
        <v>0.12690445890516691</v>
      </c>
      <c r="BR191" s="17">
        <v>0.13476971060051471</v>
      </c>
      <c r="BS191" s="17">
        <v>0.13344504673719321</v>
      </c>
      <c r="BT191" s="17">
        <v>9.1603586307745177E-2</v>
      </c>
      <c r="BU191" s="17">
        <v>0.1070642627980449</v>
      </c>
      <c r="BV191" s="17">
        <v>0.16187291013437549</v>
      </c>
      <c r="BW191" s="17">
        <v>0.13658866910863329</v>
      </c>
      <c r="BX191" s="17">
        <v>8.4971220524716756E-2</v>
      </c>
      <c r="BY191" s="17">
        <v>0.14147519925952159</v>
      </c>
    </row>
    <row r="192" spans="2:77" ht="15.95">
      <c r="B192" s="16" t="s">
        <v>187</v>
      </c>
      <c r="C192" s="17">
        <v>0.24548300912679141</v>
      </c>
      <c r="D192" s="17">
        <v>0.22125561589073389</v>
      </c>
      <c r="E192" s="17">
        <v>0.30772255044031371</v>
      </c>
      <c r="F192" s="17">
        <v>0.35429257042503293</v>
      </c>
      <c r="H192" s="17">
        <v>0.27748830175879119</v>
      </c>
      <c r="I192" s="17">
        <v>0.33276237735034531</v>
      </c>
      <c r="J192" s="17">
        <v>0.20448605094827951</v>
      </c>
      <c r="K192" s="17">
        <v>0.27341085931313341</v>
      </c>
      <c r="L192" s="17">
        <v>0.2836637434589927</v>
      </c>
      <c r="M192" s="17">
        <v>0.1907522830395425</v>
      </c>
      <c r="N192" s="17">
        <v>0.27599184626489331</v>
      </c>
      <c r="O192" s="17">
        <v>0.4002143855871666</v>
      </c>
      <c r="P192" s="17">
        <v>0.28701353976591032</v>
      </c>
      <c r="Q192" s="17">
        <v>0.2133846994111355</v>
      </c>
      <c r="R192" s="17">
        <v>0.16830761218772561</v>
      </c>
      <c r="S192" s="17">
        <v>0.18524093653871729</v>
      </c>
      <c r="U192" s="17">
        <v>0.24148456396436629</v>
      </c>
      <c r="V192" s="17">
        <v>0.38992784118220719</v>
      </c>
      <c r="W192" s="17">
        <v>0.23532278199623111</v>
      </c>
      <c r="X192" s="17">
        <v>0.34213664669807142</v>
      </c>
      <c r="Y192" s="17">
        <v>0.23204392372543711</v>
      </c>
      <c r="Z192" s="17">
        <v>0.21548735856258711</v>
      </c>
      <c r="AA192" s="17">
        <v>0.24325493401560261</v>
      </c>
      <c r="AB192" s="17">
        <v>0.2035765948910909</v>
      </c>
      <c r="AC192" s="17">
        <v>0.17783478896703059</v>
      </c>
      <c r="AD192" s="17">
        <v>0.2246891729367996</v>
      </c>
      <c r="AE192" s="17">
        <v>0.26449465686590312</v>
      </c>
      <c r="AG192" s="17">
        <v>0.22672922329756129</v>
      </c>
      <c r="AH192" s="17">
        <v>0.26013288443174132</v>
      </c>
      <c r="AJ192" s="17">
        <v>0.1766046504089118</v>
      </c>
      <c r="AK192" s="17">
        <v>0.25307296423822062</v>
      </c>
      <c r="AL192" s="17">
        <v>0.27401905053982711</v>
      </c>
      <c r="AM192" s="17">
        <v>0.24892927253502409</v>
      </c>
      <c r="AN192" s="17">
        <v>0.23359698944625951</v>
      </c>
      <c r="AO192" s="17">
        <v>0.22333689692401851</v>
      </c>
      <c r="AP192" s="17">
        <v>0.30426290965491137</v>
      </c>
      <c r="AQ192" s="17">
        <v>0.27102330487936799</v>
      </c>
      <c r="AR192" s="17">
        <v>0.25415731990631552</v>
      </c>
      <c r="AS192" s="17">
        <v>0.1972449185224911</v>
      </c>
      <c r="AT192" s="17">
        <v>0.2076625209205373</v>
      </c>
      <c r="AU192" s="17">
        <v>0.21828180001212119</v>
      </c>
      <c r="AV192" s="17">
        <v>0.12756415856027059</v>
      </c>
      <c r="AX192" s="17">
        <v>0.24207614850050471</v>
      </c>
      <c r="AY192" s="17">
        <v>0.1972449185224911</v>
      </c>
      <c r="AZ192" s="17">
        <v>0.2076625209205373</v>
      </c>
      <c r="BA192" s="17">
        <v>0.21828180001212119</v>
      </c>
      <c r="BC192" s="17">
        <v>0.23545958967561659</v>
      </c>
      <c r="BD192" s="17">
        <v>0.36785799292917831</v>
      </c>
      <c r="BE192" s="17">
        <v>0.26243950206175393</v>
      </c>
      <c r="BF192" s="17">
        <v>0.25591791440416772</v>
      </c>
      <c r="BG192" s="17">
        <v>0.31653888538742631</v>
      </c>
      <c r="BH192" s="17">
        <v>0.17366031135561499</v>
      </c>
      <c r="BI192" s="17">
        <v>0.24773090148247259</v>
      </c>
      <c r="BJ192" s="17">
        <v>0.23473951073267271</v>
      </c>
      <c r="BK192" s="17">
        <v>0.24791487787579711</v>
      </c>
      <c r="BL192" s="17">
        <v>0.33621914628297478</v>
      </c>
      <c r="BM192" s="17">
        <v>0.20076744077371711</v>
      </c>
      <c r="BN192" s="17">
        <v>0.26982781516596299</v>
      </c>
      <c r="BP192" s="17">
        <v>0.2106481030534369</v>
      </c>
      <c r="BQ192" s="17">
        <v>0.24306045572785781</v>
      </c>
      <c r="BR192" s="17">
        <v>0.28369221075701401</v>
      </c>
      <c r="BS192" s="17">
        <v>0.26295006127302673</v>
      </c>
      <c r="BT192" s="17">
        <v>0.1704282088612438</v>
      </c>
      <c r="BU192" s="17">
        <v>0.33139475256797829</v>
      </c>
      <c r="BV192" s="17">
        <v>0.26570907059895421</v>
      </c>
      <c r="BW192" s="17">
        <v>0.21081542495839459</v>
      </c>
      <c r="BX192" s="17">
        <v>0.19390973762126101</v>
      </c>
      <c r="BY192" s="17">
        <v>0.24033522448722819</v>
      </c>
    </row>
    <row r="193" spans="2:77" ht="15.95">
      <c r="B193" s="16" t="s">
        <v>188</v>
      </c>
      <c r="C193" s="17">
        <v>7.8212899741380904E-2</v>
      </c>
      <c r="D193" s="17">
        <v>7.9834281760354925E-2</v>
      </c>
      <c r="E193" s="17">
        <v>5.7840341781128922E-2</v>
      </c>
      <c r="F193" s="17">
        <v>0.1134025902601587</v>
      </c>
      <c r="H193" s="17">
        <v>0.15955983928181461</v>
      </c>
      <c r="I193" s="17">
        <v>7.7139889515919352E-2</v>
      </c>
      <c r="J193" s="17">
        <v>0.1551378101367005</v>
      </c>
      <c r="K193" s="17">
        <v>5.0706902908464559E-2</v>
      </c>
      <c r="L193" s="17">
        <v>0.1219059932057823</v>
      </c>
      <c r="M193" s="17">
        <v>3.7074349944363323E-2</v>
      </c>
      <c r="N193" s="17">
        <v>3.4064159565614559E-2</v>
      </c>
      <c r="O193" s="17">
        <v>7.9905651805390956E-2</v>
      </c>
      <c r="P193" s="17">
        <v>2.420552778241301E-2</v>
      </c>
      <c r="Q193" s="17">
        <v>3.979092618244414E-2</v>
      </c>
      <c r="R193" s="17">
        <v>6.5453583821462755E-2</v>
      </c>
      <c r="S193" s="17">
        <v>6.2617124007194866E-2</v>
      </c>
      <c r="U193" s="17">
        <v>0.17348863297897951</v>
      </c>
      <c r="V193" s="17">
        <v>0.1036963478038286</v>
      </c>
      <c r="W193" s="17">
        <v>8.3337909326300544E-2</v>
      </c>
      <c r="X193" s="17">
        <v>7.0417576138767729E-2</v>
      </c>
      <c r="Y193" s="17">
        <v>5.2176001323479229E-2</v>
      </c>
      <c r="Z193" s="17">
        <v>5.2466640482887357E-2</v>
      </c>
      <c r="AA193" s="17">
        <v>4.6950203046721477E-2</v>
      </c>
      <c r="AB193" s="17">
        <v>4.7468734079048162E-2</v>
      </c>
      <c r="AC193" s="17">
        <v>5.7793064305199697E-2</v>
      </c>
      <c r="AD193" s="17">
        <v>8.2197451073984504E-2</v>
      </c>
      <c r="AE193" s="17">
        <v>3.7888075136727109E-2</v>
      </c>
      <c r="AG193" s="17">
        <v>5.4317039154581637E-2</v>
      </c>
      <c r="AH193" s="17">
        <v>9.6879604218481546E-2</v>
      </c>
      <c r="AJ193" s="17">
        <v>5.1521251084990373E-2</v>
      </c>
      <c r="AK193" s="17">
        <v>8.6878886213140522E-2</v>
      </c>
      <c r="AL193" s="17">
        <v>9.2103147739427904E-2</v>
      </c>
      <c r="AM193" s="17">
        <v>8.2467213253965582E-2</v>
      </c>
      <c r="AN193" s="17">
        <v>9.7119401718578552E-2</v>
      </c>
      <c r="AO193" s="17">
        <v>9.4967613776263976E-2</v>
      </c>
      <c r="AP193" s="17">
        <v>0.1180253879972169</v>
      </c>
      <c r="AQ193" s="17">
        <v>6.5660228808304882E-2</v>
      </c>
      <c r="AR193" s="17">
        <v>6.5220994993220413E-2</v>
      </c>
      <c r="AS193" s="17">
        <v>3.6632178022428283E-2</v>
      </c>
      <c r="AT193" s="17">
        <v>3.8412625301683261E-2</v>
      </c>
      <c r="AU193" s="17">
        <v>5.8942246541111652E-2</v>
      </c>
      <c r="AV193" s="17">
        <v>2.6111072879262381E-2</v>
      </c>
      <c r="AX193" s="17">
        <v>8.3109529866288542E-2</v>
      </c>
      <c r="AY193" s="17">
        <v>3.6632178022428283E-2</v>
      </c>
      <c r="AZ193" s="17">
        <v>3.8412625301683261E-2</v>
      </c>
      <c r="BA193" s="17">
        <v>5.8942246541111652E-2</v>
      </c>
      <c r="BC193" s="17">
        <v>2.1530208049115419E-2</v>
      </c>
      <c r="BD193" s="17">
        <v>4.162502004777982E-2</v>
      </c>
      <c r="BE193" s="17">
        <v>5.6163415361930112E-2</v>
      </c>
      <c r="BF193" s="17">
        <v>6.4343637562186459E-2</v>
      </c>
      <c r="BG193" s="17">
        <v>3.3051114075856619E-2</v>
      </c>
      <c r="BH193" s="17">
        <v>3.7324042627637728E-2</v>
      </c>
      <c r="BI193" s="17">
        <v>4.6368583592002112E-2</v>
      </c>
      <c r="BJ193" s="17">
        <v>7.0513248005504556E-2</v>
      </c>
      <c r="BK193" s="17">
        <v>7.2495783792751109E-2</v>
      </c>
      <c r="BL193" s="17">
        <v>2.342171439447361E-2</v>
      </c>
      <c r="BM193" s="17">
        <v>6.4869561989894478E-2</v>
      </c>
      <c r="BN193" s="17">
        <v>0.12879554781940111</v>
      </c>
      <c r="BP193" s="17">
        <v>6.3175780601800735E-2</v>
      </c>
      <c r="BQ193" s="17">
        <v>2.819332084962085E-2</v>
      </c>
      <c r="BR193" s="17">
        <v>8.7191560317417788E-2</v>
      </c>
      <c r="BS193" s="17">
        <v>7.3196922071709705E-2</v>
      </c>
      <c r="BT193" s="17">
        <v>3.1379699702070073E-2</v>
      </c>
      <c r="BU193" s="17">
        <v>8.524155738882884E-2</v>
      </c>
      <c r="BV193" s="17">
        <v>6.9857475457135845E-2</v>
      </c>
      <c r="BW193" s="17">
        <v>9.6594261637631657E-2</v>
      </c>
      <c r="BX193" s="17">
        <v>4.9815517430139448E-2</v>
      </c>
      <c r="BY193" s="17">
        <v>9.7031906828878467E-2</v>
      </c>
    </row>
    <row r="195" spans="2:77" ht="111.95">
      <c r="B195" s="14" t="s">
        <v>192</v>
      </c>
    </row>
    <row r="196" spans="2:77" ht="15.95">
      <c r="B196" s="15" t="s">
        <v>16</v>
      </c>
    </row>
    <row r="197" spans="2:77" ht="15.95">
      <c r="B197" s="16" t="s">
        <v>193</v>
      </c>
      <c r="C197" s="17">
        <v>0.43858920895309111</v>
      </c>
      <c r="D197" s="17">
        <v>0.43107564023081341</v>
      </c>
      <c r="E197" s="17">
        <v>0.48750491804521301</v>
      </c>
      <c r="F197" s="17">
        <v>0.28352305607104278</v>
      </c>
      <c r="H197" s="17">
        <v>0.38517373600264171</v>
      </c>
      <c r="I197" s="17">
        <v>0.4390442953397431</v>
      </c>
      <c r="J197" s="17">
        <v>0.38337312363616788</v>
      </c>
      <c r="K197" s="17">
        <v>0.4286166594647926</v>
      </c>
      <c r="L197" s="17">
        <v>0.39521884434941768</v>
      </c>
      <c r="M197" s="17">
        <v>0.42608281449097429</v>
      </c>
      <c r="N197" s="17">
        <v>0.45242625795586539</v>
      </c>
      <c r="O197" s="17">
        <v>0.46577916915607348</v>
      </c>
      <c r="P197" s="17">
        <v>0.48158742831311502</v>
      </c>
      <c r="Q197" s="17">
        <v>0.40826100301475232</v>
      </c>
      <c r="R197" s="17">
        <v>0.50793446621409311</v>
      </c>
      <c r="S197" s="17">
        <v>0.48736414513648579</v>
      </c>
      <c r="U197" s="17">
        <v>0.36280885088683279</v>
      </c>
      <c r="V197" s="17">
        <v>0.38218160385757222</v>
      </c>
      <c r="W197" s="17">
        <v>0.44602882869006533</v>
      </c>
      <c r="X197" s="17">
        <v>0.42035977480459369</v>
      </c>
      <c r="Y197" s="17">
        <v>0.45410122686130711</v>
      </c>
      <c r="Z197" s="17">
        <v>0.41584149932056719</v>
      </c>
      <c r="AA197" s="17">
        <v>0.43229562658485537</v>
      </c>
      <c r="AB197" s="17">
        <v>0.46165003510162378</v>
      </c>
      <c r="AC197" s="17">
        <v>0.51665131255196328</v>
      </c>
      <c r="AD197" s="17">
        <v>0.48863464050841598</v>
      </c>
      <c r="AE197" s="17">
        <v>0.42314852139855408</v>
      </c>
      <c r="AG197" s="17">
        <v>0.47330238048075912</v>
      </c>
      <c r="AH197" s="17">
        <v>0.41140392929627889</v>
      </c>
      <c r="AJ197" s="17">
        <v>0.4488396569409483</v>
      </c>
      <c r="AK197" s="17">
        <v>0.50284651923284018</v>
      </c>
      <c r="AL197" s="17">
        <v>0.45618349029010669</v>
      </c>
      <c r="AM197" s="17">
        <v>0.47745770976042212</v>
      </c>
      <c r="AN197" s="17">
        <v>0.47448451590885238</v>
      </c>
      <c r="AO197" s="17">
        <v>0.48652099455344122</v>
      </c>
      <c r="AP197" s="17">
        <v>0.43865948306850733</v>
      </c>
      <c r="AQ197" s="17">
        <v>0.4206778944387371</v>
      </c>
      <c r="AR197" s="17">
        <v>0.4935452278558089</v>
      </c>
      <c r="AS197" s="17">
        <v>0.54532312527903948</v>
      </c>
      <c r="AT197" s="17">
        <v>0.46493959219519032</v>
      </c>
      <c r="AU197" s="17">
        <v>0.50058553664194672</v>
      </c>
      <c r="AV197" s="17">
        <v>0.50536538954740418</v>
      </c>
      <c r="AX197" s="17">
        <v>0.43943358617133582</v>
      </c>
      <c r="AY197" s="17">
        <v>0.54532312527903948</v>
      </c>
      <c r="AZ197" s="17">
        <v>0.46493959219519032</v>
      </c>
      <c r="BA197" s="17">
        <v>0.50058553664194672</v>
      </c>
      <c r="BC197" s="17">
        <v>0.42585317718849758</v>
      </c>
      <c r="BD197" s="17">
        <v>0.3509445998847055</v>
      </c>
      <c r="BE197" s="17">
        <v>0.42250292332962419</v>
      </c>
      <c r="BF197" s="17">
        <v>0.43205103454141269</v>
      </c>
      <c r="BG197" s="17">
        <v>0.34777177599161863</v>
      </c>
      <c r="BH197" s="17">
        <v>0.4455243870458282</v>
      </c>
      <c r="BI197" s="17">
        <v>0.33911139982095639</v>
      </c>
      <c r="BJ197" s="17">
        <v>0.48856372546720223</v>
      </c>
      <c r="BK197" s="17">
        <v>0.43275021562527649</v>
      </c>
      <c r="BL197" s="17">
        <v>0.38276099114463108</v>
      </c>
      <c r="BM197" s="17">
        <v>0.45743599159122028</v>
      </c>
      <c r="BN197" s="17">
        <v>0.41382124940572151</v>
      </c>
      <c r="BP197" s="17">
        <v>0.52488971008482965</v>
      </c>
      <c r="BQ197" s="17">
        <v>0.43025851683871857</v>
      </c>
      <c r="BR197" s="17">
        <v>0.47605972536402558</v>
      </c>
      <c r="BS197" s="17">
        <v>0.42279830286783138</v>
      </c>
      <c r="BT197" s="17">
        <v>0.48289419634814967</v>
      </c>
      <c r="BU197" s="17">
        <v>0.57620538619066708</v>
      </c>
      <c r="BV197" s="17">
        <v>0.40077591745599911</v>
      </c>
      <c r="BW197" s="17">
        <v>0.37726933035134352</v>
      </c>
      <c r="BX197" s="17">
        <v>0.33222734940955317</v>
      </c>
      <c r="BY197" s="17">
        <v>0.38576055487576622</v>
      </c>
    </row>
    <row r="198" spans="2:77" ht="48">
      <c r="B198" s="16" t="s">
        <v>194</v>
      </c>
      <c r="C198" s="17">
        <v>0.34709832484415859</v>
      </c>
      <c r="D198" s="17">
        <v>0.34277390322375351</v>
      </c>
      <c r="E198" s="17">
        <v>0.36049178010485777</v>
      </c>
      <c r="F198" s="17">
        <v>0.34976647602681632</v>
      </c>
      <c r="H198" s="17">
        <v>0.25538671466144952</v>
      </c>
      <c r="I198" s="17">
        <v>0.33945446309522043</v>
      </c>
      <c r="J198" s="17">
        <v>0.44961510266725963</v>
      </c>
      <c r="K198" s="17">
        <v>0.32674930207255792</v>
      </c>
      <c r="L198" s="17">
        <v>0.34768832467394423</v>
      </c>
      <c r="M198" s="17">
        <v>0.31383343171966099</v>
      </c>
      <c r="N198" s="17">
        <v>0.38182014622128713</v>
      </c>
      <c r="O198" s="17">
        <v>0.34296832713111403</v>
      </c>
      <c r="P198" s="17">
        <v>0.32981902613834818</v>
      </c>
      <c r="Q198" s="17">
        <v>0.29283168408865629</v>
      </c>
      <c r="R198" s="17">
        <v>0.38126187135904482</v>
      </c>
      <c r="S198" s="17">
        <v>0.40037159135296968</v>
      </c>
      <c r="U198" s="17">
        <v>0.36371312143277429</v>
      </c>
      <c r="V198" s="17">
        <v>0.42291720770285007</v>
      </c>
      <c r="W198" s="17">
        <v>0.31171822525033183</v>
      </c>
      <c r="X198" s="17">
        <v>0.30681648411503609</v>
      </c>
      <c r="Y198" s="17">
        <v>0.32034454871870582</v>
      </c>
      <c r="Z198" s="17">
        <v>0.30248116949194109</v>
      </c>
      <c r="AA198" s="17">
        <v>0.2946527682739089</v>
      </c>
      <c r="AB198" s="17">
        <v>0.34316080594112203</v>
      </c>
      <c r="AC198" s="17">
        <v>0.38738646518147529</v>
      </c>
      <c r="AD198" s="17">
        <v>0.43495758934943679</v>
      </c>
      <c r="AE198" s="17">
        <v>0.40041828274693742</v>
      </c>
      <c r="AG198" s="17">
        <v>0.35887312630980989</v>
      </c>
      <c r="AH198" s="17">
        <v>0.33787700461728037</v>
      </c>
      <c r="AJ198" s="17">
        <v>0.35753563151994638</v>
      </c>
      <c r="AK198" s="17">
        <v>0.3559789663698153</v>
      </c>
      <c r="AL198" s="17">
        <v>0.34724880834427208</v>
      </c>
      <c r="AM198" s="17">
        <v>0.35540307955858869</v>
      </c>
      <c r="AN198" s="17">
        <v>0.3701630235739703</v>
      </c>
      <c r="AO198" s="17">
        <v>0.37624331547612139</v>
      </c>
      <c r="AP198" s="17">
        <v>0.35252114369526838</v>
      </c>
      <c r="AQ198" s="17">
        <v>0.39293221177722748</v>
      </c>
      <c r="AR198" s="17">
        <v>0.40717488973006472</v>
      </c>
      <c r="AS198" s="17">
        <v>0.36379322322671548</v>
      </c>
      <c r="AT198" s="17">
        <v>0.34605643764522409</v>
      </c>
      <c r="AU198" s="17">
        <v>0.3552306467218348</v>
      </c>
      <c r="AV198" s="17">
        <v>0.43478683437523519</v>
      </c>
      <c r="AX198" s="17">
        <v>0.35335403000228688</v>
      </c>
      <c r="AY198" s="17">
        <v>0.36379322322671548</v>
      </c>
      <c r="AZ198" s="17">
        <v>0.34605643764522409</v>
      </c>
      <c r="BA198" s="17">
        <v>0.3552306467218348</v>
      </c>
      <c r="BC198" s="17">
        <v>0.26612149897150189</v>
      </c>
      <c r="BD198" s="17">
        <v>0.34590630989082338</v>
      </c>
      <c r="BE198" s="17">
        <v>0.30180962320713473</v>
      </c>
      <c r="BF198" s="17">
        <v>0.28551298945810938</v>
      </c>
      <c r="BG198" s="17">
        <v>0.48306919379928642</v>
      </c>
      <c r="BH198" s="17">
        <v>0.35912319819337318</v>
      </c>
      <c r="BI198" s="17">
        <v>0.26916848205412153</v>
      </c>
      <c r="BJ198" s="17">
        <v>0.35603599741182101</v>
      </c>
      <c r="BK198" s="17">
        <v>0.32551549551730979</v>
      </c>
      <c r="BL198" s="17">
        <v>0.31530605000764478</v>
      </c>
      <c r="BM198" s="17">
        <v>0.31945482571321637</v>
      </c>
      <c r="BN198" s="17">
        <v>0.40090739564373179</v>
      </c>
      <c r="BP198" s="17">
        <v>0.38117410867786911</v>
      </c>
      <c r="BQ198" s="17">
        <v>0.32604438347960119</v>
      </c>
      <c r="BR198" s="17">
        <v>0.36614350803020812</v>
      </c>
      <c r="BS198" s="17">
        <v>0.28757793238802148</v>
      </c>
      <c r="BT198" s="17">
        <v>0.34557871485450758</v>
      </c>
      <c r="BU198" s="17">
        <v>0.44364191805113101</v>
      </c>
      <c r="BV198" s="17">
        <v>0.31476148416407462</v>
      </c>
      <c r="BW198" s="17">
        <v>0.32295468233671237</v>
      </c>
      <c r="BX198" s="17">
        <v>0.23084436642807279</v>
      </c>
      <c r="BY198" s="17">
        <v>0.36739614189534309</v>
      </c>
    </row>
    <row r="199" spans="2:77" ht="80.099999999999994">
      <c r="B199" s="16" t="s">
        <v>195</v>
      </c>
      <c r="C199" s="17">
        <v>0.28520501798604542</v>
      </c>
      <c r="D199" s="17">
        <v>0.26796830284360668</v>
      </c>
      <c r="E199" s="17">
        <v>0.32377503086059989</v>
      </c>
      <c r="F199" s="17">
        <v>0.41624314278868441</v>
      </c>
      <c r="H199" s="17">
        <v>0.1865167670801321</v>
      </c>
      <c r="I199" s="17">
        <v>0.39497784371897199</v>
      </c>
      <c r="J199" s="17">
        <v>0.2956975796436459</v>
      </c>
      <c r="K199" s="17">
        <v>0.2283955070960097</v>
      </c>
      <c r="L199" s="17">
        <v>0.34977781522613849</v>
      </c>
      <c r="M199" s="17">
        <v>0.28256994493787901</v>
      </c>
      <c r="N199" s="17">
        <v>0.27886681738085728</v>
      </c>
      <c r="O199" s="17">
        <v>0.26781818485270142</v>
      </c>
      <c r="P199" s="17">
        <v>0.32136083159890411</v>
      </c>
      <c r="Q199" s="17">
        <v>0.26471593952851952</v>
      </c>
      <c r="R199" s="17">
        <v>0.3454335444654667</v>
      </c>
      <c r="S199" s="17">
        <v>0.26707418139869532</v>
      </c>
      <c r="U199" s="17">
        <v>0.29093675629479798</v>
      </c>
      <c r="V199" s="17">
        <v>0.3009148365804119</v>
      </c>
      <c r="W199" s="17">
        <v>0.25349308381647351</v>
      </c>
      <c r="X199" s="17">
        <v>0.32147878324768753</v>
      </c>
      <c r="Y199" s="17">
        <v>0.220988383512914</v>
      </c>
      <c r="Z199" s="17">
        <v>0.26284718487741249</v>
      </c>
      <c r="AA199" s="17">
        <v>0.27856551149671438</v>
      </c>
      <c r="AB199" s="17">
        <v>0.26714973931794989</v>
      </c>
      <c r="AC199" s="17">
        <v>0.28418770306077418</v>
      </c>
      <c r="AD199" s="17">
        <v>0.3760978475655507</v>
      </c>
      <c r="AE199" s="17">
        <v>0.21153811391394101</v>
      </c>
      <c r="AG199" s="17">
        <v>0.29063972084942102</v>
      </c>
      <c r="AH199" s="17">
        <v>0.28094888376694099</v>
      </c>
      <c r="AJ199" s="17">
        <v>0.273579646470827</v>
      </c>
      <c r="AK199" s="17">
        <v>0.33682437527583831</v>
      </c>
      <c r="AL199" s="17">
        <v>0.29255630987966558</v>
      </c>
      <c r="AM199" s="17">
        <v>0.28945542164325011</v>
      </c>
      <c r="AN199" s="17">
        <v>0.3606077838874826</v>
      </c>
      <c r="AO199" s="17">
        <v>0.31135458537160432</v>
      </c>
      <c r="AP199" s="17">
        <v>0.34748821524674922</v>
      </c>
      <c r="AQ199" s="17">
        <v>0.31982716105232539</v>
      </c>
      <c r="AR199" s="17">
        <v>0.37615380539084892</v>
      </c>
      <c r="AS199" s="17">
        <v>0.30416163671983792</v>
      </c>
      <c r="AT199" s="17">
        <v>0.27908343422033288</v>
      </c>
      <c r="AU199" s="17">
        <v>0.3408325128115573</v>
      </c>
      <c r="AV199" s="17">
        <v>0.26377241615329777</v>
      </c>
      <c r="AX199" s="17">
        <v>0.28893105456402229</v>
      </c>
      <c r="AY199" s="17">
        <v>0.30416163671983792</v>
      </c>
      <c r="AZ199" s="17">
        <v>0.27908343422033288</v>
      </c>
      <c r="BA199" s="17">
        <v>0.3408325128115573</v>
      </c>
      <c r="BC199" s="17">
        <v>0.22473027239923379</v>
      </c>
      <c r="BD199" s="17">
        <v>0.31936733639646381</v>
      </c>
      <c r="BE199" s="17">
        <v>0.28276957359866117</v>
      </c>
      <c r="BF199" s="17">
        <v>0.26708089736359392</v>
      </c>
      <c r="BG199" s="17">
        <v>0.47281433937843848</v>
      </c>
      <c r="BH199" s="17">
        <v>0.24592106278070019</v>
      </c>
      <c r="BI199" s="17">
        <v>0.24585142687895789</v>
      </c>
      <c r="BJ199" s="17">
        <v>0.33366534283420329</v>
      </c>
      <c r="BK199" s="17">
        <v>0.23062109989342669</v>
      </c>
      <c r="BL199" s="17">
        <v>0.26560123624687437</v>
      </c>
      <c r="BM199" s="17">
        <v>0.27379107479251141</v>
      </c>
      <c r="BN199" s="17">
        <v>0.34376357044385719</v>
      </c>
      <c r="BP199" s="17">
        <v>0.32268793257130468</v>
      </c>
      <c r="BQ199" s="17">
        <v>0.26760277174166741</v>
      </c>
      <c r="BR199" s="17">
        <v>0.36824977472274689</v>
      </c>
      <c r="BS199" s="17">
        <v>0.24988186648855279</v>
      </c>
      <c r="BT199" s="17">
        <v>0.28466335271700222</v>
      </c>
      <c r="BU199" s="17">
        <v>0.41920795260961191</v>
      </c>
      <c r="BV199" s="17">
        <v>0.2141496034781141</v>
      </c>
      <c r="BW199" s="17">
        <v>0.21617510551882249</v>
      </c>
      <c r="BX199" s="17">
        <v>0.28256936071321259</v>
      </c>
      <c r="BY199" s="17">
        <v>0.27297685760833917</v>
      </c>
    </row>
    <row r="200" spans="2:77" ht="32.1">
      <c r="B200" s="16" t="s">
        <v>196</v>
      </c>
      <c r="C200" s="17">
        <v>0.2982660859561766</v>
      </c>
      <c r="D200" s="17">
        <v>0.29436448351087419</v>
      </c>
      <c r="E200" s="17">
        <v>0.3152274602402913</v>
      </c>
      <c r="F200" s="17">
        <v>0.28890788303510267</v>
      </c>
      <c r="H200" s="17">
        <v>0.29876170313994982</v>
      </c>
      <c r="I200" s="17">
        <v>0.1936402243884752</v>
      </c>
      <c r="J200" s="17">
        <v>0.32622074827266517</v>
      </c>
      <c r="K200" s="17">
        <v>0.34016567034621548</v>
      </c>
      <c r="L200" s="17">
        <v>0.2850205104736161</v>
      </c>
      <c r="M200" s="17">
        <v>0.33517937193846181</v>
      </c>
      <c r="N200" s="17">
        <v>0.23318807585541079</v>
      </c>
      <c r="O200" s="17">
        <v>0.28740022299220802</v>
      </c>
      <c r="P200" s="17">
        <v>0.27154055252363901</v>
      </c>
      <c r="Q200" s="17">
        <v>0.31409405719916828</v>
      </c>
      <c r="R200" s="17">
        <v>0.25446095401571639</v>
      </c>
      <c r="S200" s="17">
        <v>0.34246605478758962</v>
      </c>
      <c r="U200" s="17">
        <v>0.31081362299705928</v>
      </c>
      <c r="V200" s="17">
        <v>0.34740702097811332</v>
      </c>
      <c r="W200" s="17">
        <v>0.26286222666357428</v>
      </c>
      <c r="X200" s="17">
        <v>0.31591051663492048</v>
      </c>
      <c r="Y200" s="17">
        <v>0.26177906733137829</v>
      </c>
      <c r="Z200" s="17">
        <v>0.26951400621662952</v>
      </c>
      <c r="AA200" s="17">
        <v>0.29294998895416308</v>
      </c>
      <c r="AB200" s="17">
        <v>0.24709216297626929</v>
      </c>
      <c r="AC200" s="17">
        <v>0.29155367058994802</v>
      </c>
      <c r="AD200" s="17">
        <v>0.40959421722944772</v>
      </c>
      <c r="AE200" s="17">
        <v>0.21157426069927701</v>
      </c>
      <c r="AG200" s="17">
        <v>0.30285504661505808</v>
      </c>
      <c r="AH200" s="17">
        <v>0.29467228644562571</v>
      </c>
      <c r="AJ200" s="17">
        <v>0.2415709041802038</v>
      </c>
      <c r="AK200" s="17">
        <v>0.32428797348836619</v>
      </c>
      <c r="AL200" s="17">
        <v>0.29646055706206859</v>
      </c>
      <c r="AM200" s="17">
        <v>0.27585585065838791</v>
      </c>
      <c r="AN200" s="17">
        <v>0.37170732294240277</v>
      </c>
      <c r="AO200" s="17">
        <v>0.32372047847018781</v>
      </c>
      <c r="AP200" s="17">
        <v>0.33937023180939108</v>
      </c>
      <c r="AQ200" s="17">
        <v>0.34208931890851402</v>
      </c>
      <c r="AR200" s="17">
        <v>0.30527375428425818</v>
      </c>
      <c r="AS200" s="17">
        <v>0.324660858146332</v>
      </c>
      <c r="AT200" s="17">
        <v>0.27187086221669299</v>
      </c>
      <c r="AU200" s="17">
        <v>0.31554914276906249</v>
      </c>
      <c r="AV200" s="17">
        <v>0.29508540738287398</v>
      </c>
      <c r="AX200" s="17">
        <v>0.29705940776990553</v>
      </c>
      <c r="AY200" s="17">
        <v>0.324660858146332</v>
      </c>
      <c r="AZ200" s="17">
        <v>0.27187086221669299</v>
      </c>
      <c r="BA200" s="17">
        <v>0.31554914276906249</v>
      </c>
      <c r="BC200" s="17">
        <v>0.22467081164320959</v>
      </c>
      <c r="BD200" s="17">
        <v>0.33553072307773918</v>
      </c>
      <c r="BE200" s="17">
        <v>0.31114103527506248</v>
      </c>
      <c r="BF200" s="17">
        <v>0.25810010824058449</v>
      </c>
      <c r="BG200" s="17">
        <v>0.3424446905617709</v>
      </c>
      <c r="BH200" s="17">
        <v>0.2133044749147906</v>
      </c>
      <c r="BI200" s="17">
        <v>0.28437043685827951</v>
      </c>
      <c r="BJ200" s="17">
        <v>0.30881022833612931</v>
      </c>
      <c r="BK200" s="17">
        <v>0.29614518320904748</v>
      </c>
      <c r="BL200" s="17">
        <v>0.24469409723154509</v>
      </c>
      <c r="BM200" s="17">
        <v>0.27256323984793929</v>
      </c>
      <c r="BN200" s="17">
        <v>0.36793794078214492</v>
      </c>
      <c r="BP200" s="17">
        <v>0.27926093659581369</v>
      </c>
      <c r="BQ200" s="17">
        <v>0.21809813075418311</v>
      </c>
      <c r="BR200" s="17">
        <v>0.31151191599164768</v>
      </c>
      <c r="BS200" s="17">
        <v>0.2882303139367135</v>
      </c>
      <c r="BT200" s="17">
        <v>0.22207480155920609</v>
      </c>
      <c r="BU200" s="17">
        <v>0.39101825247682082</v>
      </c>
      <c r="BV200" s="17">
        <v>0.32277485944922979</v>
      </c>
      <c r="BW200" s="17">
        <v>0.27020205988190032</v>
      </c>
      <c r="BX200" s="17">
        <v>0.1298383767941268</v>
      </c>
      <c r="BY200" s="17">
        <v>0.32308975596024281</v>
      </c>
    </row>
    <row r="201" spans="2:77" ht="96">
      <c r="B201" s="16" t="s">
        <v>197</v>
      </c>
      <c r="C201" s="17">
        <v>0.23028069848172</v>
      </c>
      <c r="D201" s="17">
        <v>0.22257174846500741</v>
      </c>
      <c r="E201" s="17">
        <v>0.25411007627641191</v>
      </c>
      <c r="F201" s="17">
        <v>0.25437972506648793</v>
      </c>
      <c r="H201" s="17">
        <v>0.15837826153863921</v>
      </c>
      <c r="I201" s="17">
        <v>0.23329075377214459</v>
      </c>
      <c r="J201" s="17">
        <v>0.17015673123962519</v>
      </c>
      <c r="K201" s="17">
        <v>0.22212740941860831</v>
      </c>
      <c r="L201" s="17">
        <v>0.23648989656454719</v>
      </c>
      <c r="M201" s="17">
        <v>0.23420494098834321</v>
      </c>
      <c r="N201" s="17">
        <v>0.13035135731865499</v>
      </c>
      <c r="O201" s="17">
        <v>0.38277693452735029</v>
      </c>
      <c r="P201" s="17">
        <v>0.2281832684619543</v>
      </c>
      <c r="Q201" s="17">
        <v>0.17857591412159721</v>
      </c>
      <c r="R201" s="17">
        <v>0.28993661857084319</v>
      </c>
      <c r="S201" s="17">
        <v>0.29209610684563869</v>
      </c>
      <c r="U201" s="17">
        <v>0.19567088092862581</v>
      </c>
      <c r="V201" s="17">
        <v>0.19595761365703801</v>
      </c>
      <c r="W201" s="17">
        <v>0.2010881239863449</v>
      </c>
      <c r="X201" s="17">
        <v>0.17500136485388351</v>
      </c>
      <c r="Y201" s="17">
        <v>0.20248486284215411</v>
      </c>
      <c r="Z201" s="17">
        <v>0.30203517631797772</v>
      </c>
      <c r="AA201" s="17">
        <v>0.25645006159481021</v>
      </c>
      <c r="AB201" s="17">
        <v>0.22501947055937829</v>
      </c>
      <c r="AC201" s="17">
        <v>0.26452285407443632</v>
      </c>
      <c r="AD201" s="17">
        <v>0.28429851291654629</v>
      </c>
      <c r="AE201" s="17">
        <v>0.12869654644008019</v>
      </c>
      <c r="AG201" s="17">
        <v>0.26937984723090669</v>
      </c>
      <c r="AH201" s="17">
        <v>0.1996605838015402</v>
      </c>
      <c r="AJ201" s="17">
        <v>0.28693369747491432</v>
      </c>
      <c r="AK201" s="17">
        <v>0.21781713397616859</v>
      </c>
      <c r="AL201" s="17">
        <v>0.26868233492212767</v>
      </c>
      <c r="AM201" s="17">
        <v>0.24057049852634541</v>
      </c>
      <c r="AN201" s="17">
        <v>0.19207044009025881</v>
      </c>
      <c r="AO201" s="17">
        <v>0.26466851940615133</v>
      </c>
      <c r="AP201" s="17">
        <v>0.30672632110783932</v>
      </c>
      <c r="AQ201" s="17">
        <v>0.25679622369915572</v>
      </c>
      <c r="AR201" s="17">
        <v>0.28059600911416649</v>
      </c>
      <c r="AS201" s="17">
        <v>0.2036969977835803</v>
      </c>
      <c r="AT201" s="17">
        <v>0.2341976606071155</v>
      </c>
      <c r="AU201" s="17">
        <v>0.26285244682840408</v>
      </c>
      <c r="AV201" s="17">
        <v>0.32745451459633718</v>
      </c>
      <c r="AX201" s="17">
        <v>0.23314149267205231</v>
      </c>
      <c r="AY201" s="17">
        <v>0.2036969977835803</v>
      </c>
      <c r="AZ201" s="17">
        <v>0.2341976606071155</v>
      </c>
      <c r="BA201" s="17">
        <v>0.26285244682840408</v>
      </c>
      <c r="BC201" s="17">
        <v>0.28703941162711399</v>
      </c>
      <c r="BD201" s="17">
        <v>0.26968165061602489</v>
      </c>
      <c r="BE201" s="17">
        <v>0.29853882088599581</v>
      </c>
      <c r="BF201" s="17">
        <v>0.2003626206959305</v>
      </c>
      <c r="BG201" s="17">
        <v>0.28852456391980008</v>
      </c>
      <c r="BH201" s="17">
        <v>0.29221761479453889</v>
      </c>
      <c r="BI201" s="17">
        <v>0.31208602666861868</v>
      </c>
      <c r="BJ201" s="17">
        <v>0.23823634244785849</v>
      </c>
      <c r="BK201" s="17">
        <v>0.31336473230055067</v>
      </c>
      <c r="BL201" s="17">
        <v>0.32612332524831489</v>
      </c>
      <c r="BM201" s="17">
        <v>0.25768537714618972</v>
      </c>
      <c r="BN201" s="17">
        <v>0.20150756226545319</v>
      </c>
      <c r="BP201" s="17">
        <v>0.2339091386559248</v>
      </c>
      <c r="BQ201" s="17">
        <v>0.245826763535205</v>
      </c>
      <c r="BR201" s="17">
        <v>0.23177278658396949</v>
      </c>
      <c r="BS201" s="17">
        <v>0.22377982272562569</v>
      </c>
      <c r="BT201" s="17">
        <v>0.25126809343347278</v>
      </c>
      <c r="BU201" s="17">
        <v>0.29929084822592222</v>
      </c>
      <c r="BV201" s="17">
        <v>0.25045140480840822</v>
      </c>
      <c r="BW201" s="17">
        <v>0.16048449983471491</v>
      </c>
      <c r="BX201" s="17">
        <v>0.21352355840175441</v>
      </c>
      <c r="BY201" s="17">
        <v>0.22792690424494361</v>
      </c>
    </row>
    <row r="202" spans="2:77" ht="32.1">
      <c r="B202" s="16" t="s">
        <v>198</v>
      </c>
      <c r="C202" s="17">
        <v>0.32670068656137252</v>
      </c>
      <c r="D202" s="17">
        <v>0.33096245073155661</v>
      </c>
      <c r="E202" s="17">
        <v>0.31100934769051369</v>
      </c>
      <c r="F202" s="17">
        <v>0.30768325862596879</v>
      </c>
      <c r="H202" s="17">
        <v>0.21361860118570539</v>
      </c>
      <c r="I202" s="17">
        <v>0.32662497744489849</v>
      </c>
      <c r="J202" s="17">
        <v>0.29615521663565447</v>
      </c>
      <c r="K202" s="17">
        <v>0.238040813553411</v>
      </c>
      <c r="L202" s="17">
        <v>0.36292703972187468</v>
      </c>
      <c r="M202" s="17">
        <v>0.27346860666605322</v>
      </c>
      <c r="N202" s="17">
        <v>0.28654895755566012</v>
      </c>
      <c r="O202" s="17">
        <v>0.31738225011856169</v>
      </c>
      <c r="P202" s="17">
        <v>0.34874644257728382</v>
      </c>
      <c r="Q202" s="17">
        <v>0.43807646328388189</v>
      </c>
      <c r="R202" s="17">
        <v>0.41714360173313131</v>
      </c>
      <c r="S202" s="17">
        <v>0.37333523367916283</v>
      </c>
      <c r="U202" s="17">
        <v>0.28097452750873159</v>
      </c>
      <c r="V202" s="17">
        <v>0.20350657132294531</v>
      </c>
      <c r="W202" s="17">
        <v>0.35274199233549802</v>
      </c>
      <c r="X202" s="17">
        <v>0.30572255743948851</v>
      </c>
      <c r="Y202" s="17">
        <v>0.33425245728020758</v>
      </c>
      <c r="Z202" s="17">
        <v>0.32825484744211442</v>
      </c>
      <c r="AA202" s="17">
        <v>0.34387136750145458</v>
      </c>
      <c r="AB202" s="17">
        <v>0.31078418597074059</v>
      </c>
      <c r="AC202" s="17">
        <v>0.39757923213319618</v>
      </c>
      <c r="AD202" s="17">
        <v>0.38641796365681091</v>
      </c>
      <c r="AE202" s="17">
        <v>0.21157426069927701</v>
      </c>
      <c r="AG202" s="17">
        <v>0.38362798825200839</v>
      </c>
      <c r="AH202" s="17">
        <v>0.28211862884491862</v>
      </c>
      <c r="AJ202" s="17">
        <v>0.39454837556755329</v>
      </c>
      <c r="AK202" s="17">
        <v>0.40122700408038592</v>
      </c>
      <c r="AL202" s="17">
        <v>0.4052561394841499</v>
      </c>
      <c r="AM202" s="17">
        <v>0.35682640318952957</v>
      </c>
      <c r="AN202" s="17">
        <v>0.39462410999818409</v>
      </c>
      <c r="AO202" s="17">
        <v>0.31909442286601403</v>
      </c>
      <c r="AP202" s="17">
        <v>0.33855139951066149</v>
      </c>
      <c r="AQ202" s="17">
        <v>0.35147284037185128</v>
      </c>
      <c r="AR202" s="17">
        <v>0.37505760794414927</v>
      </c>
      <c r="AS202" s="17">
        <v>0.4309268962189215</v>
      </c>
      <c r="AT202" s="17">
        <v>0.36194556663941718</v>
      </c>
      <c r="AU202" s="17">
        <v>0.35304323525988351</v>
      </c>
      <c r="AV202" s="17">
        <v>0.50193313688063979</v>
      </c>
      <c r="AX202" s="17">
        <v>0.33285712644124488</v>
      </c>
      <c r="AY202" s="17">
        <v>0.4309268962189215</v>
      </c>
      <c r="AZ202" s="17">
        <v>0.36194556663941718</v>
      </c>
      <c r="BA202" s="17">
        <v>0.35304323525988351</v>
      </c>
      <c r="BC202" s="17">
        <v>0.36483766175879379</v>
      </c>
      <c r="BD202" s="17">
        <v>0.21172329392948661</v>
      </c>
      <c r="BE202" s="17">
        <v>0.30733831635787989</v>
      </c>
      <c r="BF202" s="17">
        <v>0.38493795612379611</v>
      </c>
      <c r="BG202" s="17">
        <v>0.34071612099844367</v>
      </c>
      <c r="BH202" s="17">
        <v>0.3229499611770516</v>
      </c>
      <c r="BI202" s="17">
        <v>0.35309102921292629</v>
      </c>
      <c r="BJ202" s="17">
        <v>0.33555405529235649</v>
      </c>
      <c r="BK202" s="17">
        <v>0.26529741596227108</v>
      </c>
      <c r="BL202" s="17">
        <v>0.37635650596158449</v>
      </c>
      <c r="BM202" s="17">
        <v>0.37735021680065939</v>
      </c>
      <c r="BN202" s="17">
        <v>0.3099690781161859</v>
      </c>
      <c r="BP202" s="17">
        <v>0.33887108590162579</v>
      </c>
      <c r="BQ202" s="17">
        <v>0.37859436366095212</v>
      </c>
      <c r="BR202" s="17">
        <v>0.35354860001366828</v>
      </c>
      <c r="BS202" s="17">
        <v>0.35518759897565721</v>
      </c>
      <c r="BT202" s="17">
        <v>0.34201176031783093</v>
      </c>
      <c r="BU202" s="17">
        <v>0.33973714845897113</v>
      </c>
      <c r="BV202" s="17">
        <v>0.27816422911209387</v>
      </c>
      <c r="BW202" s="17">
        <v>0.32900400864927348</v>
      </c>
      <c r="BX202" s="17">
        <v>0.25643960252997611</v>
      </c>
      <c r="BY202" s="17">
        <v>0.29322713394238897</v>
      </c>
    </row>
    <row r="203" spans="2:77" ht="32.1">
      <c r="B203" s="16" t="s">
        <v>199</v>
      </c>
      <c r="C203" s="17">
        <v>0.18303436319014529</v>
      </c>
      <c r="D203" s="17">
        <v>0.18877796101445751</v>
      </c>
      <c r="E203" s="17">
        <v>0.16466197227912921</v>
      </c>
      <c r="F203" s="17">
        <v>0.17673394648985741</v>
      </c>
      <c r="H203" s="17">
        <v>0.20091456755106091</v>
      </c>
      <c r="I203" s="17">
        <v>0.17324836177256681</v>
      </c>
      <c r="J203" s="17">
        <v>0.1115046021189002</v>
      </c>
      <c r="K203" s="17">
        <v>0.15350377568053741</v>
      </c>
      <c r="L203" s="17">
        <v>0.13312959421080051</v>
      </c>
      <c r="M203" s="17">
        <v>0.200241489962141</v>
      </c>
      <c r="N203" s="17">
        <v>0.25410118689722211</v>
      </c>
      <c r="O203" s="17">
        <v>0.1608571528237791</v>
      </c>
      <c r="P203" s="17">
        <v>0.18011961973181101</v>
      </c>
      <c r="Q203" s="17">
        <v>0.18169905752820609</v>
      </c>
      <c r="R203" s="17">
        <v>0.22576624714575341</v>
      </c>
      <c r="S203" s="17">
        <v>0.2075905692876166</v>
      </c>
      <c r="U203" s="17">
        <v>0.2011956799924374</v>
      </c>
      <c r="V203" s="17">
        <v>0.13892713610340091</v>
      </c>
      <c r="W203" s="17">
        <v>0.16517444250367</v>
      </c>
      <c r="X203" s="17">
        <v>0.1165928835421236</v>
      </c>
      <c r="Y203" s="17">
        <v>0.19769945882307899</v>
      </c>
      <c r="Z203" s="17">
        <v>0.20398561373176971</v>
      </c>
      <c r="AA203" s="17">
        <v>0.17227589410631941</v>
      </c>
      <c r="AB203" s="17">
        <v>0.2423961655755463</v>
      </c>
      <c r="AC203" s="17">
        <v>0.20865387572418451</v>
      </c>
      <c r="AD203" s="17">
        <v>0.1552380791452618</v>
      </c>
      <c r="AE203" s="17">
        <v>0.12869654644008019</v>
      </c>
      <c r="AG203" s="17">
        <v>0.19667745286191479</v>
      </c>
      <c r="AH203" s="17">
        <v>0.17234991138733599</v>
      </c>
      <c r="AJ203" s="17">
        <v>0.1995506865057963</v>
      </c>
      <c r="AK203" s="17">
        <v>0.15724472775050269</v>
      </c>
      <c r="AL203" s="17">
        <v>0.1760363301331519</v>
      </c>
      <c r="AM203" s="17">
        <v>0.2141226325340479</v>
      </c>
      <c r="AN203" s="17">
        <v>0.17534054008055219</v>
      </c>
      <c r="AO203" s="17">
        <v>0.16133885694524561</v>
      </c>
      <c r="AP203" s="17">
        <v>0.1698250093971434</v>
      </c>
      <c r="AQ203" s="17">
        <v>0.1730327945339464</v>
      </c>
      <c r="AR203" s="17">
        <v>0.1611895473403665</v>
      </c>
      <c r="AS203" s="17">
        <v>0.20380886442345161</v>
      </c>
      <c r="AT203" s="17">
        <v>0.15743238127150011</v>
      </c>
      <c r="AU203" s="17">
        <v>0.1683167719101642</v>
      </c>
      <c r="AV203" s="17">
        <v>0.22896521525442229</v>
      </c>
      <c r="AX203" s="17">
        <v>0.1851109218636848</v>
      </c>
      <c r="AY203" s="17">
        <v>0.20380886442345161</v>
      </c>
      <c r="AZ203" s="17">
        <v>0.15743238127150011</v>
      </c>
      <c r="BA203" s="17">
        <v>0.1683167719101642</v>
      </c>
      <c r="BC203" s="17">
        <v>0.2262478846078001</v>
      </c>
      <c r="BD203" s="17">
        <v>0.2388823453904042</v>
      </c>
      <c r="BE203" s="17">
        <v>0.22966233707402231</v>
      </c>
      <c r="BF203" s="17">
        <v>0.16666557292525749</v>
      </c>
      <c r="BG203" s="17">
        <v>0.24347829977197319</v>
      </c>
      <c r="BH203" s="17">
        <v>0.2328159333288852</v>
      </c>
      <c r="BI203" s="17">
        <v>0.2451766880896247</v>
      </c>
      <c r="BJ203" s="17">
        <v>0.17939316434597541</v>
      </c>
      <c r="BK203" s="17">
        <v>0.1905139684934086</v>
      </c>
      <c r="BL203" s="17">
        <v>0.28346293222881441</v>
      </c>
      <c r="BM203" s="17">
        <v>0.2228504357551705</v>
      </c>
      <c r="BN203" s="17">
        <v>0.13905879528896761</v>
      </c>
      <c r="BP203" s="17">
        <v>0.17520010544410339</v>
      </c>
      <c r="BQ203" s="17">
        <v>0.24296414616112319</v>
      </c>
      <c r="BR203" s="17">
        <v>0.14133965595694781</v>
      </c>
      <c r="BS203" s="17">
        <v>0.1970420383962786</v>
      </c>
      <c r="BT203" s="17">
        <v>0.2376856729150833</v>
      </c>
      <c r="BU203" s="17">
        <v>0.11347087490111819</v>
      </c>
      <c r="BV203" s="17">
        <v>0.2551534763027874</v>
      </c>
      <c r="BW203" s="17">
        <v>0.15241386348209399</v>
      </c>
      <c r="BX203" s="17">
        <v>0.27243273635301718</v>
      </c>
      <c r="BY203" s="17">
        <v>0.17814299266451369</v>
      </c>
    </row>
    <row r="204" spans="2:77" ht="32.1">
      <c r="B204" s="16" t="s">
        <v>200</v>
      </c>
      <c r="C204" s="17">
        <v>0.29261764325326872</v>
      </c>
      <c r="D204" s="17">
        <v>0.2912998567268672</v>
      </c>
      <c r="E204" s="17">
        <v>0.30734577044379491</v>
      </c>
      <c r="F204" s="17">
        <v>0.2015104505655291</v>
      </c>
      <c r="H204" s="17">
        <v>0.25504584057312552</v>
      </c>
      <c r="I204" s="17">
        <v>0.1485403614183273</v>
      </c>
      <c r="J204" s="17">
        <v>0.21540590635314191</v>
      </c>
      <c r="K204" s="17">
        <v>0.33798630360476672</v>
      </c>
      <c r="L204" s="17">
        <v>0.34182822615798553</v>
      </c>
      <c r="M204" s="17">
        <v>0.35723339187488679</v>
      </c>
      <c r="N204" s="17">
        <v>0.25340883341169029</v>
      </c>
      <c r="O204" s="17">
        <v>0.41043633719714512</v>
      </c>
      <c r="P204" s="17">
        <v>0.29669891757856848</v>
      </c>
      <c r="Q204" s="17">
        <v>0.31478172371638791</v>
      </c>
      <c r="R204" s="17">
        <v>0.31762399853150469</v>
      </c>
      <c r="S204" s="17">
        <v>0.27038891612411231</v>
      </c>
      <c r="U204" s="17">
        <v>0.27523498901748461</v>
      </c>
      <c r="V204" s="17">
        <v>0.26680762044812728</v>
      </c>
      <c r="W204" s="17">
        <v>0.28111882497876611</v>
      </c>
      <c r="X204" s="17">
        <v>0.26692386907601928</v>
      </c>
      <c r="Y204" s="17">
        <v>0.35519220925158801</v>
      </c>
      <c r="Z204" s="17">
        <v>0.30528070212445141</v>
      </c>
      <c r="AA204" s="17">
        <v>0.26745714629850359</v>
      </c>
      <c r="AB204" s="17">
        <v>0.3477320133329822</v>
      </c>
      <c r="AC204" s="17">
        <v>0.31741222879725151</v>
      </c>
      <c r="AD204" s="17">
        <v>0.24038820418655549</v>
      </c>
      <c r="AE204" s="17">
        <v>0.38526044626182693</v>
      </c>
      <c r="AG204" s="17">
        <v>0.3067172324722558</v>
      </c>
      <c r="AH204" s="17">
        <v>0.28157568830948509</v>
      </c>
      <c r="AJ204" s="17">
        <v>0.29528939213666089</v>
      </c>
      <c r="AK204" s="17">
        <v>0.26619315375592911</v>
      </c>
      <c r="AL204" s="17">
        <v>0.25423296750587498</v>
      </c>
      <c r="AM204" s="17">
        <v>0.29946805895975209</v>
      </c>
      <c r="AN204" s="17">
        <v>0.29863430771148941</v>
      </c>
      <c r="AO204" s="17">
        <v>0.29726555953363892</v>
      </c>
      <c r="AP204" s="17">
        <v>0.29197037868925962</v>
      </c>
      <c r="AQ204" s="17">
        <v>0.25480382247728228</v>
      </c>
      <c r="AR204" s="17">
        <v>0.33368639004956091</v>
      </c>
      <c r="AS204" s="17">
        <v>0.28543218895640549</v>
      </c>
      <c r="AT204" s="17">
        <v>0.31813736392185288</v>
      </c>
      <c r="AU204" s="17">
        <v>0.25551407669068732</v>
      </c>
      <c r="AV204" s="17">
        <v>0.41654247985179271</v>
      </c>
      <c r="AX204" s="17">
        <v>0.29293779297712191</v>
      </c>
      <c r="AY204" s="17">
        <v>0.28543218895640549</v>
      </c>
      <c r="AZ204" s="17">
        <v>0.31813736392185288</v>
      </c>
      <c r="BA204" s="17">
        <v>0.25551407669068732</v>
      </c>
      <c r="BC204" s="17">
        <v>0.24807723022039549</v>
      </c>
      <c r="BD204" s="17">
        <v>0.28060342044348779</v>
      </c>
      <c r="BE204" s="17">
        <v>0.30078109462815777</v>
      </c>
      <c r="BF204" s="17">
        <v>0.40111740838803639</v>
      </c>
      <c r="BG204" s="17">
        <v>0.1464145274398424</v>
      </c>
      <c r="BH204" s="17">
        <v>0.31656123663921032</v>
      </c>
      <c r="BI204" s="17">
        <v>0.24450331953597701</v>
      </c>
      <c r="BJ204" s="17">
        <v>0.29479352795218849</v>
      </c>
      <c r="BK204" s="17">
        <v>0.22033971329795579</v>
      </c>
      <c r="BL204" s="17">
        <v>0.37599413970970069</v>
      </c>
      <c r="BM204" s="17">
        <v>0.29874136603853552</v>
      </c>
      <c r="BN204" s="17">
        <v>0.29310658668870881</v>
      </c>
      <c r="BP204" s="17">
        <v>0.31032393827553389</v>
      </c>
      <c r="BQ204" s="17">
        <v>0.28224670498254778</v>
      </c>
      <c r="BR204" s="17">
        <v>0.32008679824953179</v>
      </c>
      <c r="BS204" s="17">
        <v>0.27485636647393669</v>
      </c>
      <c r="BT204" s="17">
        <v>0.31181992013265419</v>
      </c>
      <c r="BU204" s="17">
        <v>0.30312581767619068</v>
      </c>
      <c r="BV204" s="17">
        <v>0.3333215289067355</v>
      </c>
      <c r="BW204" s="17">
        <v>0.31483355517099948</v>
      </c>
      <c r="BX204" s="17">
        <v>0.24218375913298129</v>
      </c>
      <c r="BY204" s="17">
        <v>0.26930006339179829</v>
      </c>
    </row>
    <row r="205" spans="2:77" ht="32.1">
      <c r="B205" s="16" t="s">
        <v>201</v>
      </c>
      <c r="C205" s="17">
        <v>0.17718255876629879</v>
      </c>
      <c r="D205" s="17">
        <v>0.18161619745126681</v>
      </c>
      <c r="E205" s="17">
        <v>0.1671248736766483</v>
      </c>
      <c r="F205" s="17">
        <v>0.15980326661251451</v>
      </c>
      <c r="H205" s="17">
        <v>0.17502520532326529</v>
      </c>
      <c r="I205" s="17">
        <v>0.20536986899954909</v>
      </c>
      <c r="J205" s="17">
        <v>0.13779134521956349</v>
      </c>
      <c r="K205" s="17">
        <v>0.18688826565656469</v>
      </c>
      <c r="L205" s="17">
        <v>0.24699498771252629</v>
      </c>
      <c r="M205" s="17">
        <v>0.21553810353636779</v>
      </c>
      <c r="N205" s="17">
        <v>0.1952071340026631</v>
      </c>
      <c r="O205" s="17">
        <v>0.14657411484456201</v>
      </c>
      <c r="P205" s="17">
        <v>0.14803833283203591</v>
      </c>
      <c r="Q205" s="17">
        <v>0.14220534405792229</v>
      </c>
      <c r="R205" s="17">
        <v>0.16018869007531031</v>
      </c>
      <c r="S205" s="17">
        <v>0.16117874529535681</v>
      </c>
      <c r="U205" s="17">
        <v>0.17433410134094751</v>
      </c>
      <c r="V205" s="17">
        <v>0.1821243372964792</v>
      </c>
      <c r="W205" s="17">
        <v>0.15006371942488439</v>
      </c>
      <c r="X205" s="17">
        <v>0.23546826846547891</v>
      </c>
      <c r="Y205" s="17">
        <v>0.2269908782977603</v>
      </c>
      <c r="Z205" s="17">
        <v>0.13959247465211741</v>
      </c>
      <c r="AA205" s="17">
        <v>0.1652570635892113</v>
      </c>
      <c r="AB205" s="17">
        <v>0.2239708553132021</v>
      </c>
      <c r="AC205" s="17">
        <v>0.1304889676625107</v>
      </c>
      <c r="AD205" s="17">
        <v>0.15022152174269629</v>
      </c>
      <c r="AE205" s="17">
        <v>0.55891048503904084</v>
      </c>
      <c r="AG205" s="17">
        <v>0.15371962651291121</v>
      </c>
      <c r="AH205" s="17">
        <v>0.19555732392910741</v>
      </c>
      <c r="AJ205" s="17">
        <v>0.15263030237434649</v>
      </c>
      <c r="AK205" s="17">
        <v>0.16299362569313</v>
      </c>
      <c r="AL205" s="17">
        <v>0.1709684946226904</v>
      </c>
      <c r="AM205" s="17">
        <v>0.17231919386900291</v>
      </c>
      <c r="AN205" s="17">
        <v>0.21191574195175089</v>
      </c>
      <c r="AO205" s="17">
        <v>0.17766318958496899</v>
      </c>
      <c r="AP205" s="17">
        <v>0.1805302551885285</v>
      </c>
      <c r="AQ205" s="17">
        <v>0.15051934720198051</v>
      </c>
      <c r="AR205" s="17">
        <v>0.16755361090676149</v>
      </c>
      <c r="AS205" s="17">
        <v>0.1646089650337115</v>
      </c>
      <c r="AT205" s="17">
        <v>0.221817471315752</v>
      </c>
      <c r="AU205" s="17">
        <v>0.187467591674225</v>
      </c>
      <c r="AV205" s="17">
        <v>0.1904694093295024</v>
      </c>
      <c r="AX205" s="17">
        <v>0.17605950792542971</v>
      </c>
      <c r="AY205" s="17">
        <v>0.1646089650337115</v>
      </c>
      <c r="AZ205" s="17">
        <v>0.221817471315752</v>
      </c>
      <c r="BA205" s="17">
        <v>0.187467591674225</v>
      </c>
      <c r="BC205" s="17">
        <v>0.186022291421895</v>
      </c>
      <c r="BD205" s="17">
        <v>0.18026596113899959</v>
      </c>
      <c r="BE205" s="17">
        <v>0.15658049081359951</v>
      </c>
      <c r="BF205" s="17">
        <v>0.23195559397261631</v>
      </c>
      <c r="BG205" s="17">
        <v>0.23743363084937921</v>
      </c>
      <c r="BH205" s="17">
        <v>0.1765157608600218</v>
      </c>
      <c r="BI205" s="17">
        <v>0.19857381189844581</v>
      </c>
      <c r="BJ205" s="17">
        <v>0.17781830355409359</v>
      </c>
      <c r="BK205" s="17">
        <v>0.1993651870408579</v>
      </c>
      <c r="BL205" s="17">
        <v>0.20649733571141249</v>
      </c>
      <c r="BM205" s="17">
        <v>0.19707672802476089</v>
      </c>
      <c r="BN205" s="17">
        <v>0.17355876404202261</v>
      </c>
      <c r="BP205" s="17">
        <v>0.16900937760568049</v>
      </c>
      <c r="BQ205" s="17">
        <v>0.1674798636762205</v>
      </c>
      <c r="BR205" s="17">
        <v>0.18956412134839809</v>
      </c>
      <c r="BS205" s="17">
        <v>0.1814933522171506</v>
      </c>
      <c r="BT205" s="17">
        <v>0.1454497756522683</v>
      </c>
      <c r="BU205" s="17">
        <v>0.1839238069163828</v>
      </c>
      <c r="BV205" s="17">
        <v>0.18757062862901611</v>
      </c>
      <c r="BW205" s="17">
        <v>0.16997304942660879</v>
      </c>
      <c r="BX205" s="17">
        <v>0.23092763700044891</v>
      </c>
      <c r="BY205" s="17">
        <v>0.1766938345678184</v>
      </c>
    </row>
    <row r="206" spans="2:77" ht="32.1">
      <c r="B206" s="16" t="s">
        <v>202</v>
      </c>
      <c r="C206" s="17">
        <v>0.1844020809655634</v>
      </c>
      <c r="D206" s="17">
        <v>0.1887875349766748</v>
      </c>
      <c r="E206" s="17">
        <v>0.18341982988914859</v>
      </c>
      <c r="F206" s="17">
        <v>0.1318687462822716</v>
      </c>
      <c r="H206" s="17">
        <v>0.17133950622438279</v>
      </c>
      <c r="I206" s="17">
        <v>0.18932165401536549</v>
      </c>
      <c r="J206" s="17">
        <v>0.27054214027717438</v>
      </c>
      <c r="K206" s="17">
        <v>0.19047538428299851</v>
      </c>
      <c r="L206" s="17">
        <v>0.25319334563384832</v>
      </c>
      <c r="M206" s="17">
        <v>0.18092327337896</v>
      </c>
      <c r="N206" s="17">
        <v>0.2480143317601714</v>
      </c>
      <c r="O206" s="17">
        <v>0.15401090102567219</v>
      </c>
      <c r="P206" s="17">
        <v>0.17847451740274611</v>
      </c>
      <c r="Q206" s="17">
        <v>0.14281220656930421</v>
      </c>
      <c r="R206" s="17">
        <v>0.1115835995732414</v>
      </c>
      <c r="S206" s="17">
        <v>0.15594839829403939</v>
      </c>
      <c r="U206" s="17">
        <v>0.18713744611612129</v>
      </c>
      <c r="V206" s="17">
        <v>0.23370234431312731</v>
      </c>
      <c r="W206" s="17">
        <v>0.24110860448055069</v>
      </c>
      <c r="X206" s="17">
        <v>0.28952439745556863</v>
      </c>
      <c r="Y206" s="17">
        <v>0.17366398638545691</v>
      </c>
      <c r="Z206" s="17">
        <v>0.14128986461614251</v>
      </c>
      <c r="AA206" s="17">
        <v>0.14311681430239809</v>
      </c>
      <c r="AB206" s="17">
        <v>0.15962289251021061</v>
      </c>
      <c r="AC206" s="17">
        <v>0.1519110731485262</v>
      </c>
      <c r="AD206" s="17">
        <v>0.1363480924615352</v>
      </c>
      <c r="AE206" s="17">
        <v>0.51392084591657117</v>
      </c>
      <c r="AG206" s="17">
        <v>0.14870845652635181</v>
      </c>
      <c r="AH206" s="17">
        <v>0.21235519269929809</v>
      </c>
      <c r="AJ206" s="17">
        <v>0.16252225269324999</v>
      </c>
      <c r="AK206" s="17">
        <v>0.17300477155536531</v>
      </c>
      <c r="AL206" s="17">
        <v>0.1884572784179912</v>
      </c>
      <c r="AM206" s="17">
        <v>0.15076945185955659</v>
      </c>
      <c r="AN206" s="17">
        <v>0.18044032037980709</v>
      </c>
      <c r="AO206" s="17">
        <v>0.2033808338547545</v>
      </c>
      <c r="AP206" s="17">
        <v>0.1870958234366602</v>
      </c>
      <c r="AQ206" s="17">
        <v>0.14760220316824199</v>
      </c>
      <c r="AR206" s="17">
        <v>0.19229658478179129</v>
      </c>
      <c r="AS206" s="17">
        <v>0.14301699142149979</v>
      </c>
      <c r="AT206" s="17">
        <v>0.16011412236383221</v>
      </c>
      <c r="AU206" s="17">
        <v>0.15982106316993311</v>
      </c>
      <c r="AV206" s="17">
        <v>0.2014770723637844</v>
      </c>
      <c r="AX206" s="17">
        <v>0.18836536564542289</v>
      </c>
      <c r="AY206" s="17">
        <v>0.14301699142149979</v>
      </c>
      <c r="AZ206" s="17">
        <v>0.16011412236383221</v>
      </c>
      <c r="BA206" s="17">
        <v>0.15982106316993311</v>
      </c>
      <c r="BC206" s="17">
        <v>0.18529130513315681</v>
      </c>
      <c r="BD206" s="17">
        <v>0.14816084097211071</v>
      </c>
      <c r="BE206" s="17">
        <v>0.1685905799692764</v>
      </c>
      <c r="BF206" s="17">
        <v>0.19102852885549851</v>
      </c>
      <c r="BG206" s="17">
        <v>0.19537548279168049</v>
      </c>
      <c r="BH206" s="17">
        <v>0.13294843886005661</v>
      </c>
      <c r="BI206" s="17">
        <v>0.1318902962757347</v>
      </c>
      <c r="BJ206" s="17">
        <v>0.19662138806662821</v>
      </c>
      <c r="BK206" s="17">
        <v>0.16631009868992541</v>
      </c>
      <c r="BL206" s="17">
        <v>0.1315026868049545</v>
      </c>
      <c r="BM206" s="17">
        <v>0.19710333503008501</v>
      </c>
      <c r="BN206" s="17">
        <v>0.2073090422933323</v>
      </c>
      <c r="BP206" s="17">
        <v>0.20328180179731209</v>
      </c>
      <c r="BQ206" s="17">
        <v>0.19977245401599361</v>
      </c>
      <c r="BR206" s="17">
        <v>0.1636293032821986</v>
      </c>
      <c r="BS206" s="17">
        <v>0.22370771547074861</v>
      </c>
      <c r="BT206" s="17">
        <v>0.1630080943232371</v>
      </c>
      <c r="BU206" s="17">
        <v>0.1313793761010692</v>
      </c>
      <c r="BV206" s="17">
        <v>0.1227755607482065</v>
      </c>
      <c r="BW206" s="17">
        <v>0.13730714800668739</v>
      </c>
      <c r="BX206" s="17">
        <v>0.18631256822000919</v>
      </c>
      <c r="BY206" s="17">
        <v>0.19535569923499199</v>
      </c>
    </row>
    <row r="207" spans="2:77" ht="32.1">
      <c r="B207" s="16" t="s">
        <v>203</v>
      </c>
      <c r="C207" s="17">
        <v>0.1942434230969308</v>
      </c>
      <c r="D207" s="17">
        <v>0.19678466314358131</v>
      </c>
      <c r="E207" s="17">
        <v>0.1924391496294173</v>
      </c>
      <c r="F207" s="17">
        <v>0.18337777730391061</v>
      </c>
      <c r="H207" s="17">
        <v>0.17829893775218619</v>
      </c>
      <c r="I207" s="17">
        <v>0.30212763399161691</v>
      </c>
      <c r="J207" s="17">
        <v>0.21853169355463289</v>
      </c>
      <c r="K207" s="17">
        <v>0.1824380642714101</v>
      </c>
      <c r="L207" s="17">
        <v>0.1850398247362621</v>
      </c>
      <c r="M207" s="17">
        <v>0.15873935063367209</v>
      </c>
      <c r="N207" s="17">
        <v>0.12675514888039241</v>
      </c>
      <c r="O207" s="17">
        <v>0.21304352008158889</v>
      </c>
      <c r="P207" s="17">
        <v>0.17807224939140209</v>
      </c>
      <c r="Q207" s="17">
        <v>0.1498073448082802</v>
      </c>
      <c r="R207" s="17">
        <v>0.25569663871755699</v>
      </c>
      <c r="S207" s="17">
        <v>0.2011137760348265</v>
      </c>
      <c r="U207" s="17">
        <v>0.2179264426162571</v>
      </c>
      <c r="V207" s="17">
        <v>0.17136642221091061</v>
      </c>
      <c r="W207" s="17">
        <v>0.15966831657222</v>
      </c>
      <c r="X207" s="17">
        <v>0.19599138055128509</v>
      </c>
      <c r="Y207" s="17">
        <v>0.20610960970476649</v>
      </c>
      <c r="Z207" s="17">
        <v>0.21931006428706701</v>
      </c>
      <c r="AA207" s="17">
        <v>0.18466320622413471</v>
      </c>
      <c r="AB207" s="17">
        <v>0.22406012884322479</v>
      </c>
      <c r="AC207" s="17">
        <v>0.18940962273073439</v>
      </c>
      <c r="AD207" s="17">
        <v>0.16404742720089069</v>
      </c>
      <c r="AE207" s="17">
        <v>0.21157426069927701</v>
      </c>
      <c r="AG207" s="17">
        <v>0.19926778136055551</v>
      </c>
      <c r="AH207" s="17">
        <v>0.1903086462245904</v>
      </c>
      <c r="AJ207" s="17">
        <v>0.2110363600229615</v>
      </c>
      <c r="AK207" s="17">
        <v>0.18914767918880829</v>
      </c>
      <c r="AL207" s="17">
        <v>0.21330422949084779</v>
      </c>
      <c r="AM207" s="17">
        <v>0.22086044398629351</v>
      </c>
      <c r="AN207" s="17">
        <v>0.19920358475978961</v>
      </c>
      <c r="AO207" s="17">
        <v>0.15211496265815341</v>
      </c>
      <c r="AP207" s="17">
        <v>0.14890976473819689</v>
      </c>
      <c r="AQ207" s="17">
        <v>0.16404124627286321</v>
      </c>
      <c r="AR207" s="17">
        <v>0.19793638621008061</v>
      </c>
      <c r="AS207" s="17">
        <v>0.24041971164058329</v>
      </c>
      <c r="AT207" s="17">
        <v>0.20425396414747021</v>
      </c>
      <c r="AU207" s="17">
        <v>0.22417431722123399</v>
      </c>
      <c r="AV207" s="17">
        <v>0.2627351720269297</v>
      </c>
      <c r="AX207" s="17">
        <v>0.18998680597055731</v>
      </c>
      <c r="AY207" s="17">
        <v>0.24041971164058329</v>
      </c>
      <c r="AZ207" s="17">
        <v>0.20425396414747021</v>
      </c>
      <c r="BA207" s="17">
        <v>0.22417431722123399</v>
      </c>
      <c r="BC207" s="17">
        <v>0.21438969281533429</v>
      </c>
      <c r="BD207" s="17">
        <v>0.23332916931318601</v>
      </c>
      <c r="BE207" s="17">
        <v>0.20390751306155369</v>
      </c>
      <c r="BF207" s="17">
        <v>0.2249859844654756</v>
      </c>
      <c r="BG207" s="17">
        <v>0.22426827336314459</v>
      </c>
      <c r="BH207" s="17">
        <v>0.27255868676314599</v>
      </c>
      <c r="BI207" s="17">
        <v>0.25891143029248109</v>
      </c>
      <c r="BJ207" s="17">
        <v>0.18445543893458399</v>
      </c>
      <c r="BK207" s="17">
        <v>0.17610538140908991</v>
      </c>
      <c r="BL207" s="17">
        <v>0.29883270733236161</v>
      </c>
      <c r="BM207" s="17">
        <v>0.2348240372989607</v>
      </c>
      <c r="BN207" s="17">
        <v>0.19579882060566839</v>
      </c>
      <c r="BP207" s="17">
        <v>0.17386183232958061</v>
      </c>
      <c r="BQ207" s="17">
        <v>0.20236888286183291</v>
      </c>
      <c r="BR207" s="17">
        <v>0.18781303003893079</v>
      </c>
      <c r="BS207" s="17">
        <v>0.16225276844226411</v>
      </c>
      <c r="BT207" s="17">
        <v>0.26755908827678582</v>
      </c>
      <c r="BU207" s="17">
        <v>0.20704945650256101</v>
      </c>
      <c r="BV207" s="17">
        <v>0.22901852187775751</v>
      </c>
      <c r="BW207" s="17">
        <v>0.20969960377749161</v>
      </c>
      <c r="BX207" s="17">
        <v>0.202095249840268</v>
      </c>
      <c r="BY207" s="17">
        <v>0.2001529158009491</v>
      </c>
    </row>
    <row r="208" spans="2:77" ht="48">
      <c r="B208" s="16" t="s">
        <v>204</v>
      </c>
      <c r="C208" s="17">
        <v>0.20946775189819061</v>
      </c>
      <c r="D208" s="17">
        <v>0.21184751333970631</v>
      </c>
      <c r="E208" s="17">
        <v>0.1985783963994778</v>
      </c>
      <c r="F208" s="17">
        <v>0.21724932249026169</v>
      </c>
      <c r="H208" s="17">
        <v>0.2468374430237881</v>
      </c>
      <c r="I208" s="17">
        <v>0.2149253884593911</v>
      </c>
      <c r="J208" s="17">
        <v>0.21601012224218821</v>
      </c>
      <c r="K208" s="17">
        <v>0.23465295371194</v>
      </c>
      <c r="L208" s="17">
        <v>0.17007332865236341</v>
      </c>
      <c r="M208" s="17">
        <v>0.2007975467441668</v>
      </c>
      <c r="N208" s="17">
        <v>0.20538884249191641</v>
      </c>
      <c r="O208" s="17">
        <v>0.21515679953180961</v>
      </c>
      <c r="P208" s="17">
        <v>0.19696225797356609</v>
      </c>
      <c r="Q208" s="17">
        <v>0.17908932544417749</v>
      </c>
      <c r="R208" s="17">
        <v>0.24762059662922839</v>
      </c>
      <c r="S208" s="17">
        <v>0.19581959319711451</v>
      </c>
      <c r="U208" s="17">
        <v>0.28168182905632699</v>
      </c>
      <c r="V208" s="17">
        <v>0.1342145116608989</v>
      </c>
      <c r="W208" s="17">
        <v>0.17750972706936041</v>
      </c>
      <c r="X208" s="17">
        <v>0.1836233437689534</v>
      </c>
      <c r="Y208" s="17">
        <v>0.2026084446156026</v>
      </c>
      <c r="Z208" s="17">
        <v>0.2126132352469462</v>
      </c>
      <c r="AA208" s="17">
        <v>0.1869532469479758</v>
      </c>
      <c r="AB208" s="17">
        <v>0.24040240091070131</v>
      </c>
      <c r="AC208" s="17">
        <v>0.24121712992694169</v>
      </c>
      <c r="AD208" s="17">
        <v>0.18827017413453739</v>
      </c>
      <c r="AE208" s="17">
        <v>0.12869654644008019</v>
      </c>
      <c r="AG208" s="17">
        <v>0.2047200883835914</v>
      </c>
      <c r="AH208" s="17">
        <v>0.21318583799291571</v>
      </c>
      <c r="AJ208" s="17">
        <v>0.21717910112780811</v>
      </c>
      <c r="AK208" s="17">
        <v>0.22150939981218651</v>
      </c>
      <c r="AL208" s="17">
        <v>0.27535667783363388</v>
      </c>
      <c r="AM208" s="17">
        <v>0.1993050496132508</v>
      </c>
      <c r="AN208" s="17">
        <v>0.21373772484288039</v>
      </c>
      <c r="AO208" s="17">
        <v>0.25359185399859918</v>
      </c>
      <c r="AP208" s="17">
        <v>0.21718401544073521</v>
      </c>
      <c r="AQ208" s="17">
        <v>0.1915086031669668</v>
      </c>
      <c r="AR208" s="17">
        <v>0.22359437440803559</v>
      </c>
      <c r="AS208" s="17">
        <v>0.2360259719614039</v>
      </c>
      <c r="AT208" s="17">
        <v>0.22916198295521031</v>
      </c>
      <c r="AU208" s="17">
        <v>0.23494752813187461</v>
      </c>
      <c r="AV208" s="17">
        <v>0.28837243309365179</v>
      </c>
      <c r="AX208" s="17">
        <v>0.20880363009616509</v>
      </c>
      <c r="AY208" s="17">
        <v>0.2360259719614039</v>
      </c>
      <c r="AZ208" s="17">
        <v>0.22916198295521031</v>
      </c>
      <c r="BA208" s="17">
        <v>0.23494752813187461</v>
      </c>
      <c r="BC208" s="17">
        <v>0.2020746149820756</v>
      </c>
      <c r="BD208" s="17">
        <v>0.23995956227585</v>
      </c>
      <c r="BE208" s="17">
        <v>0.19138715028493561</v>
      </c>
      <c r="BF208" s="17">
        <v>0.25619386426597551</v>
      </c>
      <c r="BG208" s="17">
        <v>0.22933550456373139</v>
      </c>
      <c r="BH208" s="17">
        <v>0.23674962037549971</v>
      </c>
      <c r="BI208" s="17">
        <v>0.31745801519076039</v>
      </c>
      <c r="BJ208" s="17">
        <v>0.22865649654637521</v>
      </c>
      <c r="BK208" s="17">
        <v>0.2103431666707655</v>
      </c>
      <c r="BL208" s="17">
        <v>0.30359387095666313</v>
      </c>
      <c r="BM208" s="17">
        <v>0.20944134229229661</v>
      </c>
      <c r="BN208" s="17">
        <v>0.21570117340713629</v>
      </c>
      <c r="BP208" s="17">
        <v>0.246528556732004</v>
      </c>
      <c r="BQ208" s="17">
        <v>0.180290649928283</v>
      </c>
      <c r="BR208" s="17">
        <v>0.28864849138897042</v>
      </c>
      <c r="BS208" s="17">
        <v>0.14109531846364701</v>
      </c>
      <c r="BT208" s="17">
        <v>0.22079458647552169</v>
      </c>
      <c r="BU208" s="17">
        <v>0.14751056303109381</v>
      </c>
      <c r="BV208" s="17">
        <v>0.23062592929377421</v>
      </c>
      <c r="BW208" s="17">
        <v>0.2263489743113048</v>
      </c>
      <c r="BX208" s="17">
        <v>0.39902831680466461</v>
      </c>
      <c r="BY208" s="17">
        <v>0.21230202824991509</v>
      </c>
    </row>
    <row r="209" spans="2:77" ht="15.95">
      <c r="B209" s="16" t="s">
        <v>83</v>
      </c>
      <c r="C209" s="17">
        <v>1.1906647032887919E-2</v>
      </c>
      <c r="D209" s="17">
        <v>1.12106960209438E-2</v>
      </c>
      <c r="E209" s="17">
        <v>1.4645130068740681E-2</v>
      </c>
      <c r="F209" s="17">
        <v>1.084764292478829E-2</v>
      </c>
      <c r="H209" s="17">
        <v>1.709716520697778E-2</v>
      </c>
      <c r="I209" s="17">
        <v>1.34095723524583E-2</v>
      </c>
      <c r="J209" s="17">
        <v>0</v>
      </c>
      <c r="K209" s="17">
        <v>0</v>
      </c>
      <c r="L209" s="17">
        <v>5.6656606882532681E-3</v>
      </c>
      <c r="M209" s="17">
        <v>0</v>
      </c>
      <c r="N209" s="17">
        <v>2.4860823808415439E-2</v>
      </c>
      <c r="O209" s="17">
        <v>7.0287490827386544E-3</v>
      </c>
      <c r="P209" s="17">
        <v>2.336256656168646E-3</v>
      </c>
      <c r="Q209" s="17">
        <v>3.4145890614257518E-2</v>
      </c>
      <c r="R209" s="17">
        <v>2.199826059101501E-2</v>
      </c>
      <c r="S209" s="17">
        <v>1.489476562530077E-2</v>
      </c>
      <c r="U209" s="17">
        <v>1.024023731034647E-2</v>
      </c>
      <c r="V209" s="17">
        <v>7.3216447187760374E-3</v>
      </c>
      <c r="W209" s="17">
        <v>0</v>
      </c>
      <c r="X209" s="17">
        <v>4.4422739795926111E-3</v>
      </c>
      <c r="Y209" s="17">
        <v>1.841110379817666E-3</v>
      </c>
      <c r="Z209" s="17">
        <v>2.1430646305341809E-2</v>
      </c>
      <c r="AA209" s="17">
        <v>2.6738415724968118E-2</v>
      </c>
      <c r="AB209" s="17">
        <v>1.6409501007425938E-2</v>
      </c>
      <c r="AC209" s="17">
        <v>8.3833018723853889E-3</v>
      </c>
      <c r="AD209" s="17">
        <v>1.813964853671278E-2</v>
      </c>
      <c r="AE209" s="17">
        <v>0</v>
      </c>
      <c r="AG209" s="17">
        <v>1.687732868070807E-2</v>
      </c>
      <c r="AH209" s="17">
        <v>8.013906475509822E-3</v>
      </c>
      <c r="AJ209" s="17">
        <v>2.1085943754318048E-2</v>
      </c>
      <c r="AK209" s="17">
        <v>2.1501803024715389E-2</v>
      </c>
      <c r="AL209" s="17">
        <v>4.2667297263189442E-2</v>
      </c>
      <c r="AM209" s="17">
        <v>1.045497921152719E-2</v>
      </c>
      <c r="AN209" s="17">
        <v>1.267506130380271E-2</v>
      </c>
      <c r="AO209" s="17">
        <v>1.167039841644966E-2</v>
      </c>
      <c r="AP209" s="17">
        <v>1.453795899465298E-2</v>
      </c>
      <c r="AQ209" s="17">
        <v>2.0352476683709941E-2</v>
      </c>
      <c r="AR209" s="17">
        <v>1.9792387531166539E-2</v>
      </c>
      <c r="AS209" s="17">
        <v>4.5324652792567539E-2</v>
      </c>
      <c r="AT209" s="17">
        <v>1.3305678595686441E-2</v>
      </c>
      <c r="AU209" s="17">
        <v>2.281176222394982E-2</v>
      </c>
      <c r="AV209" s="17">
        <v>0</v>
      </c>
      <c r="AX209" s="17">
        <v>1.204340821006809E-2</v>
      </c>
      <c r="AY209" s="17">
        <v>4.5324652792567539E-2</v>
      </c>
      <c r="AZ209" s="17">
        <v>1.3305678595686441E-2</v>
      </c>
      <c r="BA209" s="17">
        <v>2.281176222394982E-2</v>
      </c>
      <c r="BC209" s="17">
        <v>0</v>
      </c>
      <c r="BD209" s="17">
        <v>0</v>
      </c>
      <c r="BE209" s="17">
        <v>1.017134282368928E-2</v>
      </c>
      <c r="BF209" s="17">
        <v>0</v>
      </c>
      <c r="BG209" s="17">
        <v>0</v>
      </c>
      <c r="BH209" s="17">
        <v>2.4009721110103861E-2</v>
      </c>
      <c r="BI209" s="17">
        <v>1.5851169314245319E-2</v>
      </c>
      <c r="BJ209" s="17">
        <v>1.34577493314392E-2</v>
      </c>
      <c r="BK209" s="17">
        <v>4.4353453044894808E-3</v>
      </c>
      <c r="BL209" s="17">
        <v>6.7024802773094153E-3</v>
      </c>
      <c r="BM209" s="17">
        <v>8.9836045544044573E-3</v>
      </c>
      <c r="BN209" s="17">
        <v>1.358325723867633E-2</v>
      </c>
      <c r="BP209" s="17">
        <v>2.0751685845988129E-2</v>
      </c>
      <c r="BQ209" s="17">
        <v>1.0422756598133451E-2</v>
      </c>
      <c r="BR209" s="17">
        <v>0</v>
      </c>
      <c r="BS209" s="17">
        <v>1.492473407919506E-2</v>
      </c>
      <c r="BT209" s="17">
        <v>1.7060395474271808E-2</v>
      </c>
      <c r="BU209" s="17">
        <v>2.435473068252253E-2</v>
      </c>
      <c r="BV209" s="17">
        <v>0</v>
      </c>
      <c r="BW209" s="17">
        <v>0</v>
      </c>
      <c r="BX209" s="17">
        <v>0</v>
      </c>
      <c r="BY209" s="17">
        <v>1.1991315415086299E-2</v>
      </c>
    </row>
    <row r="210" spans="2:77" ht="15.95">
      <c r="B210" s="16" t="s">
        <v>55</v>
      </c>
      <c r="C210" s="17">
        <v>7.3299048400177827E-3</v>
      </c>
      <c r="D210" s="17">
        <v>6.0265356503488897E-3</v>
      </c>
      <c r="E210" s="17">
        <v>1.3008881399321571E-2</v>
      </c>
      <c r="F210" s="17">
        <v>0</v>
      </c>
      <c r="H210" s="17">
        <v>8.9522716744575952E-3</v>
      </c>
      <c r="I210" s="17">
        <v>1.7600493444023351E-2</v>
      </c>
      <c r="J210" s="17">
        <v>4.5732795216003042E-3</v>
      </c>
      <c r="K210" s="17">
        <v>2.2382765583452181E-2</v>
      </c>
      <c r="L210" s="17">
        <v>1.398583736986962E-3</v>
      </c>
      <c r="M210" s="17">
        <v>0</v>
      </c>
      <c r="N210" s="17">
        <v>0</v>
      </c>
      <c r="O210" s="17">
        <v>1.7113353873054599E-2</v>
      </c>
      <c r="P210" s="17">
        <v>1.070761862335811E-2</v>
      </c>
      <c r="Q210" s="17">
        <v>6.6730705186949209E-3</v>
      </c>
      <c r="R210" s="17">
        <v>9.5296771510604544E-3</v>
      </c>
      <c r="S210" s="17">
        <v>7.7157412559784389E-4</v>
      </c>
      <c r="U210" s="17">
        <v>6.2289390600382636E-3</v>
      </c>
      <c r="V210" s="17">
        <v>2.1325498379083641E-2</v>
      </c>
      <c r="W210" s="17">
        <v>1.4614837441126041E-2</v>
      </c>
      <c r="X210" s="17">
        <v>0</v>
      </c>
      <c r="Y210" s="17">
        <v>0</v>
      </c>
      <c r="Z210" s="17">
        <v>1.5798324548068779E-3</v>
      </c>
      <c r="AA210" s="17">
        <v>6.6091580536380276E-3</v>
      </c>
      <c r="AB210" s="17">
        <v>6.6101773589030124E-3</v>
      </c>
      <c r="AC210" s="17">
        <v>1.376409133910283E-2</v>
      </c>
      <c r="AD210" s="17">
        <v>0</v>
      </c>
      <c r="AE210" s="17">
        <v>8.5660871336491431E-2</v>
      </c>
      <c r="AG210" s="17">
        <v>6.9119712421305086E-3</v>
      </c>
      <c r="AH210" s="17">
        <v>7.6572054362046707E-3</v>
      </c>
      <c r="AJ210" s="17">
        <v>9.4681901917912422E-3</v>
      </c>
      <c r="AK210" s="17">
        <v>6.7808762368067243E-3</v>
      </c>
      <c r="AL210" s="17">
        <v>9.4269038645534379E-3</v>
      </c>
      <c r="AM210" s="17">
        <v>1.8127097424942749E-2</v>
      </c>
      <c r="AN210" s="17">
        <v>8.4725069685267513E-3</v>
      </c>
      <c r="AO210" s="17">
        <v>5.83641385634501E-3</v>
      </c>
      <c r="AP210" s="17">
        <v>4.9564630951400802E-3</v>
      </c>
      <c r="AQ210" s="17">
        <v>6.4184210666471944E-3</v>
      </c>
      <c r="AR210" s="17">
        <v>6.1595203963776103E-3</v>
      </c>
      <c r="AS210" s="17">
        <v>0</v>
      </c>
      <c r="AT210" s="17">
        <v>1.656425449668238E-2</v>
      </c>
      <c r="AU210" s="17">
        <v>8.4683147141139097E-3</v>
      </c>
      <c r="AV210" s="17">
        <v>0</v>
      </c>
      <c r="AX210" s="17">
        <v>6.8150264311154576E-3</v>
      </c>
      <c r="AY210" s="17">
        <v>0</v>
      </c>
      <c r="AZ210" s="17">
        <v>1.656425449668238E-2</v>
      </c>
      <c r="BA210" s="17">
        <v>8.4683147141139097E-3</v>
      </c>
      <c r="BC210" s="17">
        <v>6.5480010919554887E-3</v>
      </c>
      <c r="BD210" s="17">
        <v>1.8266539815408239E-2</v>
      </c>
      <c r="BE210" s="17">
        <v>0</v>
      </c>
      <c r="BF210" s="17">
        <v>0</v>
      </c>
      <c r="BG210" s="17">
        <v>0</v>
      </c>
      <c r="BH210" s="17">
        <v>1.3590925351868651E-2</v>
      </c>
      <c r="BI210" s="17">
        <v>1.040901607435203E-2</v>
      </c>
      <c r="BJ210" s="17">
        <v>1.4146580167856221E-2</v>
      </c>
      <c r="BK210" s="17">
        <v>5.8465808238849374E-3</v>
      </c>
      <c r="BL210" s="17">
        <v>1.124678114696042E-2</v>
      </c>
      <c r="BM210" s="17">
        <v>5.98871335370118E-3</v>
      </c>
      <c r="BN210" s="17">
        <v>1.0120695656200241E-2</v>
      </c>
      <c r="BP210" s="17">
        <v>1.0627285478603079E-2</v>
      </c>
      <c r="BQ210" s="17">
        <v>1.171244823887338E-2</v>
      </c>
      <c r="BR210" s="17">
        <v>1.3978617330641179E-3</v>
      </c>
      <c r="BS210" s="17">
        <v>9.1395118448761824E-3</v>
      </c>
      <c r="BT210" s="17">
        <v>2.741091246473544E-3</v>
      </c>
      <c r="BU210" s="17">
        <v>1.217736534126126E-2</v>
      </c>
      <c r="BV210" s="17">
        <v>0</v>
      </c>
      <c r="BW210" s="17">
        <v>0</v>
      </c>
      <c r="BX210" s="17">
        <v>1.686955651736111E-2</v>
      </c>
      <c r="BY210" s="17">
        <v>8.7756350368679743E-3</v>
      </c>
    </row>
    <row r="212" spans="2:77" ht="80.099999999999994">
      <c r="B212" s="14" t="s">
        <v>205</v>
      </c>
    </row>
    <row r="213" spans="2:77" ht="15.95">
      <c r="B213" s="15" t="s">
        <v>16</v>
      </c>
    </row>
    <row r="214" spans="2:77" ht="32.1">
      <c r="B214" s="16" t="s">
        <v>206</v>
      </c>
      <c r="C214" s="17">
        <v>0.23686108386441701</v>
      </c>
      <c r="D214" s="17">
        <v>0.24438807574147131</v>
      </c>
      <c r="E214" s="17">
        <v>0.22357600223791191</v>
      </c>
      <c r="F214" s="17">
        <v>0.183422330271481</v>
      </c>
      <c r="H214" s="17">
        <v>0.15169907134706859</v>
      </c>
      <c r="I214" s="17">
        <v>0.26254277547045501</v>
      </c>
      <c r="J214" s="17">
        <v>0.17145520600809841</v>
      </c>
      <c r="K214" s="17">
        <v>0.25301508631999697</v>
      </c>
      <c r="L214" s="17">
        <v>0.23502360746063949</v>
      </c>
      <c r="M214" s="17">
        <v>0.23854503272619981</v>
      </c>
      <c r="N214" s="17">
        <v>0.24546029375678591</v>
      </c>
      <c r="O214" s="17">
        <v>0.2355487493779144</v>
      </c>
      <c r="P214" s="17">
        <v>0.1974492041363031</v>
      </c>
      <c r="Q214" s="17">
        <v>0.23677354761288841</v>
      </c>
      <c r="R214" s="17">
        <v>0.27536337269017469</v>
      </c>
      <c r="S214" s="17">
        <v>0.30214176222203037</v>
      </c>
      <c r="U214" s="17">
        <v>0.18081385732225519</v>
      </c>
      <c r="V214" s="17">
        <v>0.13044776112060469</v>
      </c>
      <c r="W214" s="17">
        <v>0.1864982722395645</v>
      </c>
      <c r="X214" s="17">
        <v>0.2748312500665272</v>
      </c>
      <c r="Y214" s="17">
        <v>0.33605228966228062</v>
      </c>
      <c r="Z214" s="17">
        <v>0.20399591271143919</v>
      </c>
      <c r="AA214" s="17">
        <v>0.25503275706103501</v>
      </c>
      <c r="AB214" s="17">
        <v>0.26343022041239211</v>
      </c>
      <c r="AC214" s="17">
        <v>0.26862885986450868</v>
      </c>
      <c r="AD214" s="17">
        <v>0.27268433642107143</v>
      </c>
      <c r="AE214" s="17">
        <v>0.2103458734210942</v>
      </c>
      <c r="AG214" s="17">
        <v>0.2608515547674391</v>
      </c>
      <c r="AH214" s="17">
        <v>0.2181005566215013</v>
      </c>
      <c r="AJ214" s="17">
        <v>0.28375696361398761</v>
      </c>
      <c r="AK214" s="17">
        <v>0.24228677416248759</v>
      </c>
      <c r="AL214" s="17">
        <v>0.28133356472887588</v>
      </c>
      <c r="AM214" s="17">
        <v>0.25421956461128931</v>
      </c>
      <c r="AN214" s="17">
        <v>0.24697192975431251</v>
      </c>
      <c r="AO214" s="17">
        <v>0.227880502811422</v>
      </c>
      <c r="AP214" s="17">
        <v>0.2215021560526817</v>
      </c>
      <c r="AQ214" s="17">
        <v>0.23450418570480719</v>
      </c>
      <c r="AR214" s="17">
        <v>0.28229460833479247</v>
      </c>
      <c r="AS214" s="17">
        <v>0.22893999689314459</v>
      </c>
      <c r="AT214" s="17">
        <v>0.25884246211524248</v>
      </c>
      <c r="AU214" s="17">
        <v>0.28472153420359042</v>
      </c>
      <c r="AV214" s="17">
        <v>0.24401958597117029</v>
      </c>
      <c r="AX214" s="17">
        <v>0.23618594898837059</v>
      </c>
      <c r="AY214" s="17">
        <v>0.22893999689314459</v>
      </c>
      <c r="AZ214" s="17">
        <v>0.25884246211524248</v>
      </c>
      <c r="BA214" s="17">
        <v>0.28472153420359042</v>
      </c>
      <c r="BC214" s="17">
        <v>0.29406170797368991</v>
      </c>
      <c r="BD214" s="17">
        <v>0.19986901816428521</v>
      </c>
      <c r="BE214" s="17">
        <v>0.35066149225629961</v>
      </c>
      <c r="BF214" s="17">
        <v>0.25217143315459989</v>
      </c>
      <c r="BG214" s="17">
        <v>0.320730935939054</v>
      </c>
      <c r="BH214" s="17">
        <v>0.25695139366220698</v>
      </c>
      <c r="BI214" s="17">
        <v>0.23694105139836069</v>
      </c>
      <c r="BJ214" s="17">
        <v>0.20145598847156301</v>
      </c>
      <c r="BK214" s="17">
        <v>0.25521529864084502</v>
      </c>
      <c r="BL214" s="17">
        <v>0.32674067396380468</v>
      </c>
      <c r="BM214" s="17">
        <v>0.27007905102047097</v>
      </c>
      <c r="BN214" s="17">
        <v>0.2007149213781341</v>
      </c>
      <c r="BP214" s="17">
        <v>0.195150076145366</v>
      </c>
      <c r="BQ214" s="17">
        <v>0.32952082205063049</v>
      </c>
      <c r="BR214" s="17">
        <v>0.15949715980725099</v>
      </c>
      <c r="BS214" s="17">
        <v>0.23294427394452649</v>
      </c>
      <c r="BT214" s="17">
        <v>0.24925346629556211</v>
      </c>
      <c r="BU214" s="17">
        <v>0.28096883776264803</v>
      </c>
      <c r="BV214" s="17">
        <v>0.4099049814167951</v>
      </c>
      <c r="BW214" s="17">
        <v>0.25658486913991019</v>
      </c>
      <c r="BX214" s="17">
        <v>0.278287161913849</v>
      </c>
      <c r="BY214" s="17">
        <v>0.21425841532247281</v>
      </c>
    </row>
    <row r="215" spans="2:77" ht="32.1">
      <c r="B215" s="16" t="s">
        <v>207</v>
      </c>
      <c r="C215" s="17">
        <v>0.21631865788726759</v>
      </c>
      <c r="D215" s="17">
        <v>0.21107975165894541</v>
      </c>
      <c r="E215" s="17">
        <v>0.22878394030239579</v>
      </c>
      <c r="F215" s="17">
        <v>0.25579156996255259</v>
      </c>
      <c r="H215" s="17">
        <v>0.16950841623207211</v>
      </c>
      <c r="I215" s="17">
        <v>0.1436324636097025</v>
      </c>
      <c r="J215" s="17">
        <v>0.13324997226401561</v>
      </c>
      <c r="K215" s="17">
        <v>0.15342905172906771</v>
      </c>
      <c r="L215" s="17">
        <v>0.21588467174435619</v>
      </c>
      <c r="M215" s="17">
        <v>0.21188648829129281</v>
      </c>
      <c r="N215" s="17">
        <v>0.23748104591110211</v>
      </c>
      <c r="O215" s="17">
        <v>0.24750123942358779</v>
      </c>
      <c r="P215" s="17">
        <v>0.21761569521322649</v>
      </c>
      <c r="Q215" s="17">
        <v>0.29762619771367488</v>
      </c>
      <c r="R215" s="17">
        <v>0.32076755601420498</v>
      </c>
      <c r="S215" s="17">
        <v>0.23700289349105519</v>
      </c>
      <c r="U215" s="17">
        <v>0.1670574878258255</v>
      </c>
      <c r="V215" s="17">
        <v>0.15851424199683231</v>
      </c>
      <c r="W215" s="17">
        <v>0.13546398120086839</v>
      </c>
      <c r="X215" s="17">
        <v>0.22715220940723099</v>
      </c>
      <c r="Y215" s="17">
        <v>0.1663754629109615</v>
      </c>
      <c r="Z215" s="17">
        <v>0.25098161928932539</v>
      </c>
      <c r="AA215" s="17">
        <v>0.27234740947630798</v>
      </c>
      <c r="AB215" s="17">
        <v>0.2051157849320501</v>
      </c>
      <c r="AC215" s="17">
        <v>0.28947800272578728</v>
      </c>
      <c r="AD215" s="17">
        <v>0.27148848276155391</v>
      </c>
      <c r="AE215" s="17">
        <v>0.36594176052652672</v>
      </c>
      <c r="AG215" s="17">
        <v>0.26186524466384592</v>
      </c>
      <c r="AH215" s="17">
        <v>0.18070126690324231</v>
      </c>
      <c r="AJ215" s="17">
        <v>0.21368867865798691</v>
      </c>
      <c r="AK215" s="17">
        <v>0.25627112445854949</v>
      </c>
      <c r="AL215" s="17">
        <v>0.27433458684698619</v>
      </c>
      <c r="AM215" s="17">
        <v>0.25251946043854651</v>
      </c>
      <c r="AN215" s="17">
        <v>0.23186743850374061</v>
      </c>
      <c r="AO215" s="17">
        <v>0.23789364885167971</v>
      </c>
      <c r="AP215" s="17">
        <v>0.23853837727909921</v>
      </c>
      <c r="AQ215" s="17">
        <v>0.22478408355962329</v>
      </c>
      <c r="AR215" s="17">
        <v>0.25850998835865407</v>
      </c>
      <c r="AS215" s="17">
        <v>0.27687153318247198</v>
      </c>
      <c r="AT215" s="17">
        <v>0.24553095379428061</v>
      </c>
      <c r="AU215" s="17">
        <v>0.28901972641815887</v>
      </c>
      <c r="AV215" s="17">
        <v>0.26243217817047271</v>
      </c>
      <c r="AX215" s="17">
        <v>0.2174556104338114</v>
      </c>
      <c r="AY215" s="17">
        <v>0.27687153318247198</v>
      </c>
      <c r="AZ215" s="17">
        <v>0.24553095379428061</v>
      </c>
      <c r="BA215" s="17">
        <v>0.28901972641815887</v>
      </c>
      <c r="BC215" s="17">
        <v>0.2113779872704353</v>
      </c>
      <c r="BD215" s="17">
        <v>0.22009064528735431</v>
      </c>
      <c r="BE215" s="17">
        <v>0.27836799599346629</v>
      </c>
      <c r="BF215" s="17">
        <v>0.21869033230893231</v>
      </c>
      <c r="BG215" s="17">
        <v>0.28714464032803072</v>
      </c>
      <c r="BH215" s="17">
        <v>0.2320106260971761</v>
      </c>
      <c r="BI215" s="17">
        <v>0.31818721595037192</v>
      </c>
      <c r="BJ215" s="17">
        <v>0.21866460185180489</v>
      </c>
      <c r="BK215" s="17">
        <v>0.22397583372138141</v>
      </c>
      <c r="BL215" s="17">
        <v>0.28203306442791842</v>
      </c>
      <c r="BM215" s="17">
        <v>0.29966569033152562</v>
      </c>
      <c r="BN215" s="17">
        <v>0.21666827482035511</v>
      </c>
      <c r="BP215" s="17">
        <v>0.2169341499475054</v>
      </c>
      <c r="BQ215" s="17">
        <v>0.23123473212789539</v>
      </c>
      <c r="BR215" s="17">
        <v>0.23080093272491581</v>
      </c>
      <c r="BS215" s="17">
        <v>0.1921788956874913</v>
      </c>
      <c r="BT215" s="17">
        <v>0.24910566356455441</v>
      </c>
      <c r="BU215" s="17">
        <v>0.32447697778537882</v>
      </c>
      <c r="BV215" s="17">
        <v>0.29576487084628572</v>
      </c>
      <c r="BW215" s="17">
        <v>0.19274040007494209</v>
      </c>
      <c r="BX215" s="17">
        <v>0.22942038251361091</v>
      </c>
      <c r="BY215" s="17">
        <v>0.18303903157331841</v>
      </c>
    </row>
    <row r="216" spans="2:77" ht="15.95">
      <c r="B216" s="16" t="s">
        <v>208</v>
      </c>
      <c r="C216" s="17">
        <v>0.27692895994277938</v>
      </c>
      <c r="D216" s="17">
        <v>0.27521758583989819</v>
      </c>
      <c r="E216" s="17">
        <v>0.28612247807508429</v>
      </c>
      <c r="F216" s="17">
        <v>0.28926357922737261</v>
      </c>
      <c r="H216" s="17">
        <v>0.2474300170146784</v>
      </c>
      <c r="I216" s="17">
        <v>0.33247161490591709</v>
      </c>
      <c r="J216" s="17">
        <v>0.30624435012200513</v>
      </c>
      <c r="K216" s="17">
        <v>0.36352472335546238</v>
      </c>
      <c r="L216" s="17">
        <v>0.28850233566950978</v>
      </c>
      <c r="M216" s="17">
        <v>0.24561258152007179</v>
      </c>
      <c r="N216" s="17">
        <v>0.258830175537348</v>
      </c>
      <c r="O216" s="17">
        <v>0.1695187595077581</v>
      </c>
      <c r="P216" s="17">
        <v>0.28639250498825658</v>
      </c>
      <c r="Q216" s="17">
        <v>0.20925036761840191</v>
      </c>
      <c r="R216" s="17">
        <v>0.27566973884834051</v>
      </c>
      <c r="S216" s="17">
        <v>0.29367057249914258</v>
      </c>
      <c r="U216" s="17">
        <v>0.28897501601769893</v>
      </c>
      <c r="V216" s="17">
        <v>0.35835831401338231</v>
      </c>
      <c r="W216" s="17">
        <v>0.23546271415322831</v>
      </c>
      <c r="X216" s="17">
        <v>0.27082832659815231</v>
      </c>
      <c r="Y216" s="17">
        <v>0.26542176510358578</v>
      </c>
      <c r="Z216" s="17">
        <v>0.29691114075411529</v>
      </c>
      <c r="AA216" s="17">
        <v>0.2242091861902723</v>
      </c>
      <c r="AB216" s="17">
        <v>0.2477565099003031</v>
      </c>
      <c r="AC216" s="17">
        <v>0.31512085997054812</v>
      </c>
      <c r="AD216" s="17">
        <v>0.29544879054375411</v>
      </c>
      <c r="AE216" s="17">
        <v>0.32008984025756548</v>
      </c>
      <c r="AG216" s="17">
        <v>0.26076291131593099</v>
      </c>
      <c r="AH216" s="17">
        <v>0.28957079581587553</v>
      </c>
      <c r="AJ216" s="17">
        <v>0.28990677740985488</v>
      </c>
      <c r="AK216" s="17">
        <v>0.24384358909011461</v>
      </c>
      <c r="AL216" s="17">
        <v>0.25419681212878042</v>
      </c>
      <c r="AM216" s="17">
        <v>0.29575059101262458</v>
      </c>
      <c r="AN216" s="17">
        <v>0.29257604708263468</v>
      </c>
      <c r="AO216" s="17">
        <v>0.31325147505241868</v>
      </c>
      <c r="AP216" s="17">
        <v>0.25698695000183558</v>
      </c>
      <c r="AQ216" s="17">
        <v>0.34072286817764758</v>
      </c>
      <c r="AR216" s="17">
        <v>0.29633676738677822</v>
      </c>
      <c r="AS216" s="17">
        <v>0.33810912723041969</v>
      </c>
      <c r="AT216" s="17">
        <v>0.26306885524881479</v>
      </c>
      <c r="AU216" s="17">
        <v>0.30959052516317559</v>
      </c>
      <c r="AV216" s="17">
        <v>0.30493426823658631</v>
      </c>
      <c r="AX216" s="17">
        <v>0.27624136203032179</v>
      </c>
      <c r="AY216" s="17">
        <v>0.33810912723041969</v>
      </c>
      <c r="AZ216" s="17">
        <v>0.26306885524881479</v>
      </c>
      <c r="BA216" s="17">
        <v>0.30959052516317559</v>
      </c>
      <c r="BC216" s="17">
        <v>0.25199689979086282</v>
      </c>
      <c r="BD216" s="17">
        <v>0.25106743311326829</v>
      </c>
      <c r="BE216" s="17">
        <v>0.2368036481109686</v>
      </c>
      <c r="BF216" s="17">
        <v>0.27954168799758838</v>
      </c>
      <c r="BG216" s="17">
        <v>0.18019582176859189</v>
      </c>
      <c r="BH216" s="17">
        <v>0.2855694546510909</v>
      </c>
      <c r="BI216" s="17">
        <v>0.24896398351538471</v>
      </c>
      <c r="BJ216" s="17">
        <v>0.26395981810111302</v>
      </c>
      <c r="BK216" s="17">
        <v>0.31398362067795771</v>
      </c>
      <c r="BL216" s="17">
        <v>0.26321177537841373</v>
      </c>
      <c r="BM216" s="17">
        <v>0.2723512469188023</v>
      </c>
      <c r="BN216" s="17">
        <v>0.26620672309105281</v>
      </c>
      <c r="BP216" s="17">
        <v>0.25770039988662402</v>
      </c>
      <c r="BQ216" s="17">
        <v>0.2209259824987245</v>
      </c>
      <c r="BR216" s="17">
        <v>0.27018288384223088</v>
      </c>
      <c r="BS216" s="17">
        <v>0.2362346774613463</v>
      </c>
      <c r="BT216" s="17">
        <v>0.2592355705602899</v>
      </c>
      <c r="BU216" s="17">
        <v>0.31662683843258771</v>
      </c>
      <c r="BV216" s="17">
        <v>0.28700336635546853</v>
      </c>
      <c r="BW216" s="17">
        <v>0.2612114717097096</v>
      </c>
      <c r="BX216" s="17">
        <v>0.29645831000671657</v>
      </c>
      <c r="BY216" s="17">
        <v>0.32088771189158227</v>
      </c>
    </row>
    <row r="217" spans="2:77" ht="48">
      <c r="B217" s="16" t="s">
        <v>194</v>
      </c>
      <c r="C217" s="17">
        <v>0.31523278028718749</v>
      </c>
      <c r="D217" s="17">
        <v>0.31589096839159431</v>
      </c>
      <c r="E217" s="17">
        <v>0.32229163538590128</v>
      </c>
      <c r="F217" s="17">
        <v>0.27561952695634911</v>
      </c>
      <c r="H217" s="17">
        <v>0.31311065184650311</v>
      </c>
      <c r="I217" s="17">
        <v>0.3022690359289919</v>
      </c>
      <c r="J217" s="17">
        <v>0.38424213262738222</v>
      </c>
      <c r="K217" s="17">
        <v>0.25474163744200701</v>
      </c>
      <c r="L217" s="17">
        <v>0.31348231161961149</v>
      </c>
      <c r="M217" s="17">
        <v>0.34214938623523811</v>
      </c>
      <c r="N217" s="17">
        <v>0.31808494953934929</v>
      </c>
      <c r="O217" s="17">
        <v>0.36983627771403338</v>
      </c>
      <c r="P217" s="17">
        <v>0.32716530624635348</v>
      </c>
      <c r="Q217" s="17">
        <v>0.3124150774672203</v>
      </c>
      <c r="R217" s="17">
        <v>0.2790774800485753</v>
      </c>
      <c r="S217" s="17">
        <v>0.30501400931685829</v>
      </c>
      <c r="U217" s="17">
        <v>0.30840373856437958</v>
      </c>
      <c r="V217" s="17">
        <v>0.33539460982407948</v>
      </c>
      <c r="W217" s="17">
        <v>0.32087461848583992</v>
      </c>
      <c r="X217" s="17">
        <v>0.30343233129865133</v>
      </c>
      <c r="Y217" s="17">
        <v>0.29574547294280462</v>
      </c>
      <c r="Z217" s="17">
        <v>0.28720064679604479</v>
      </c>
      <c r="AA217" s="17">
        <v>0.29402896892248309</v>
      </c>
      <c r="AB217" s="17">
        <v>0.34611989519367359</v>
      </c>
      <c r="AC217" s="17">
        <v>0.29870758720561708</v>
      </c>
      <c r="AD217" s="17">
        <v>0.3666807849779537</v>
      </c>
      <c r="AE217" s="17">
        <v>0.21015023075153819</v>
      </c>
      <c r="AG217" s="17">
        <v>0.3118186130877183</v>
      </c>
      <c r="AH217" s="17">
        <v>0.31790265604812729</v>
      </c>
      <c r="AJ217" s="17">
        <v>0.29249833843868112</v>
      </c>
      <c r="AK217" s="17">
        <v>0.33042670796880252</v>
      </c>
      <c r="AL217" s="17">
        <v>0.24708936197883261</v>
      </c>
      <c r="AM217" s="17">
        <v>0.28422783906146859</v>
      </c>
      <c r="AN217" s="17">
        <v>0.31538332377265932</v>
      </c>
      <c r="AO217" s="17">
        <v>0.34592455892342527</v>
      </c>
      <c r="AP217" s="17">
        <v>0.30460459896712422</v>
      </c>
      <c r="AQ217" s="17">
        <v>0.32700095161094839</v>
      </c>
      <c r="AR217" s="17">
        <v>0.29249184148267687</v>
      </c>
      <c r="AS217" s="17">
        <v>0.23490668348036439</v>
      </c>
      <c r="AT217" s="17">
        <v>0.27744719262108852</v>
      </c>
      <c r="AU217" s="17">
        <v>0.2721880746176934</v>
      </c>
      <c r="AV217" s="17">
        <v>0.24717665295346189</v>
      </c>
      <c r="AX217" s="17">
        <v>0.31695993624580882</v>
      </c>
      <c r="AY217" s="17">
        <v>0.23490668348036439</v>
      </c>
      <c r="AZ217" s="17">
        <v>0.27744719262108852</v>
      </c>
      <c r="BA217" s="17">
        <v>0.2721880746176934</v>
      </c>
      <c r="BC217" s="17">
        <v>0.32936363314805173</v>
      </c>
      <c r="BD217" s="17">
        <v>0.35804211904041511</v>
      </c>
      <c r="BE217" s="17">
        <v>0.27316999528009811</v>
      </c>
      <c r="BF217" s="17">
        <v>0.29297543815498461</v>
      </c>
      <c r="BG217" s="17">
        <v>0.353415015510676</v>
      </c>
      <c r="BH217" s="17">
        <v>0.31036018975444102</v>
      </c>
      <c r="BI217" s="17">
        <v>0.32335287038207172</v>
      </c>
      <c r="BJ217" s="17">
        <v>0.33901750637318512</v>
      </c>
      <c r="BK217" s="17">
        <v>0.34041540881048349</v>
      </c>
      <c r="BL217" s="17">
        <v>0.30824437381929182</v>
      </c>
      <c r="BM217" s="17">
        <v>0.25169954947686229</v>
      </c>
      <c r="BN217" s="17">
        <v>0.32133915220335202</v>
      </c>
      <c r="BP217" s="17">
        <v>0.3614185547703016</v>
      </c>
      <c r="BQ217" s="17">
        <v>0.25270849835745052</v>
      </c>
      <c r="BR217" s="17">
        <v>0.31175854960814209</v>
      </c>
      <c r="BS217" s="17">
        <v>0.28309862945295261</v>
      </c>
      <c r="BT217" s="17">
        <v>0.33628435096863418</v>
      </c>
      <c r="BU217" s="17">
        <v>0.38351104119661827</v>
      </c>
      <c r="BV217" s="17">
        <v>0.24784102183105661</v>
      </c>
      <c r="BW217" s="17">
        <v>0.29177532823874552</v>
      </c>
      <c r="BX217" s="17">
        <v>0.35297856742484451</v>
      </c>
      <c r="BY217" s="17">
        <v>0.32383444803427691</v>
      </c>
    </row>
    <row r="218" spans="2:77" ht="15.95">
      <c r="B218" s="16" t="s">
        <v>209</v>
      </c>
      <c r="C218" s="17">
        <v>0.25929227001566008</v>
      </c>
      <c r="D218" s="17">
        <v>0.25701433360019482</v>
      </c>
      <c r="E218" s="17">
        <v>0.26196546830324619</v>
      </c>
      <c r="F218" s="17">
        <v>0.25710449001210972</v>
      </c>
      <c r="H218" s="17">
        <v>0.24693306523530539</v>
      </c>
      <c r="I218" s="17">
        <v>0.31780018291185491</v>
      </c>
      <c r="J218" s="17">
        <v>0.28332106648357308</v>
      </c>
      <c r="K218" s="17">
        <v>0.28127842251009949</v>
      </c>
      <c r="L218" s="17">
        <v>0.2190101835183362</v>
      </c>
      <c r="M218" s="17">
        <v>0.2986468766117838</v>
      </c>
      <c r="N218" s="17">
        <v>0.29436684720053169</v>
      </c>
      <c r="O218" s="17">
        <v>0.21666435831942521</v>
      </c>
      <c r="P218" s="17">
        <v>0.2477471280744703</v>
      </c>
      <c r="Q218" s="17">
        <v>0.23931410581330531</v>
      </c>
      <c r="R218" s="17">
        <v>0.19528868953129211</v>
      </c>
      <c r="S218" s="17">
        <v>0.27532763190169118</v>
      </c>
      <c r="U218" s="17">
        <v>0.27557845968033068</v>
      </c>
      <c r="V218" s="17">
        <v>0.24174371839718151</v>
      </c>
      <c r="W218" s="17">
        <v>0.30863345355980931</v>
      </c>
      <c r="X218" s="17">
        <v>0.22395774977543889</v>
      </c>
      <c r="Y218" s="17">
        <v>0.23982842114673769</v>
      </c>
      <c r="Z218" s="17">
        <v>0.24427073619637901</v>
      </c>
      <c r="AA218" s="17">
        <v>0.27907464733254289</v>
      </c>
      <c r="AB218" s="17">
        <v>0.25634581601240702</v>
      </c>
      <c r="AC218" s="17">
        <v>0.25793050899969772</v>
      </c>
      <c r="AD218" s="17">
        <v>0.23965548580161949</v>
      </c>
      <c r="AE218" s="17">
        <v>0.32008984025756548</v>
      </c>
      <c r="AG218" s="17">
        <v>0.24291609513238771</v>
      </c>
      <c r="AH218" s="17">
        <v>0.27209842443731758</v>
      </c>
      <c r="AJ218" s="17">
        <v>0.29036226225032491</v>
      </c>
      <c r="AK218" s="17">
        <v>0.25961442752766922</v>
      </c>
      <c r="AL218" s="17">
        <v>0.27603406905586048</v>
      </c>
      <c r="AM218" s="17">
        <v>0.25988760886885148</v>
      </c>
      <c r="AN218" s="17">
        <v>0.26077519711173253</v>
      </c>
      <c r="AO218" s="17">
        <v>0.2453127677688631</v>
      </c>
      <c r="AP218" s="17">
        <v>0.27132430116853051</v>
      </c>
      <c r="AQ218" s="17">
        <v>0.2969995138232962</v>
      </c>
      <c r="AR218" s="17">
        <v>0.27663269104046112</v>
      </c>
      <c r="AS218" s="17">
        <v>0.26472839683458038</v>
      </c>
      <c r="AT218" s="17">
        <v>0.30194600648479158</v>
      </c>
      <c r="AU218" s="17">
        <v>0.23494326863954659</v>
      </c>
      <c r="AV218" s="17">
        <v>0.26151271577125229</v>
      </c>
      <c r="AX218" s="17">
        <v>0.26587893099815318</v>
      </c>
      <c r="AY218" s="17">
        <v>0.26472839683458038</v>
      </c>
      <c r="AZ218" s="17">
        <v>0.30194600648479158</v>
      </c>
      <c r="BA218" s="17">
        <v>0.23494326863954659</v>
      </c>
      <c r="BC218" s="17">
        <v>0.31312698997144212</v>
      </c>
      <c r="BD218" s="17">
        <v>0.25269356853156327</v>
      </c>
      <c r="BE218" s="17">
        <v>0.29293413011784503</v>
      </c>
      <c r="BF218" s="17">
        <v>0.25010019891314972</v>
      </c>
      <c r="BG218" s="17">
        <v>0.24841258218104781</v>
      </c>
      <c r="BH218" s="17">
        <v>0.22161135706675439</v>
      </c>
      <c r="BI218" s="17">
        <v>0.27277755332489662</v>
      </c>
      <c r="BJ218" s="17">
        <v>0.23213717212999629</v>
      </c>
      <c r="BK218" s="17">
        <v>0.2094511887701479</v>
      </c>
      <c r="BL218" s="17">
        <v>0.25973928393305162</v>
      </c>
      <c r="BM218" s="17">
        <v>0.25221659184270329</v>
      </c>
      <c r="BN218" s="17">
        <v>0.2622462472465138</v>
      </c>
      <c r="BP218" s="17">
        <v>0.2205999589623249</v>
      </c>
      <c r="BQ218" s="17">
        <v>0.28402290987877898</v>
      </c>
      <c r="BR218" s="17">
        <v>0.31304781806266663</v>
      </c>
      <c r="BS218" s="17">
        <v>0.28483526221455702</v>
      </c>
      <c r="BT218" s="17">
        <v>0.26390023570926691</v>
      </c>
      <c r="BU218" s="17">
        <v>0.25631387458604871</v>
      </c>
      <c r="BV218" s="17">
        <v>0.24685409812021439</v>
      </c>
      <c r="BW218" s="17">
        <v>0.19837383485811769</v>
      </c>
      <c r="BX218" s="17">
        <v>0.30601618922848378</v>
      </c>
      <c r="BY218" s="17">
        <v>0.25932360458457387</v>
      </c>
    </row>
    <row r="219" spans="2:77" ht="15.95">
      <c r="B219" s="16" t="s">
        <v>210</v>
      </c>
      <c r="C219" s="17">
        <v>0.33996312466169959</v>
      </c>
      <c r="D219" s="17">
        <v>0.35404891352539641</v>
      </c>
      <c r="E219" s="17">
        <v>0.30781144247647252</v>
      </c>
      <c r="F219" s="17">
        <v>0.27406814771435378</v>
      </c>
      <c r="H219" s="17">
        <v>0.36031074712530731</v>
      </c>
      <c r="I219" s="17">
        <v>0.26883550077930091</v>
      </c>
      <c r="J219" s="17">
        <v>0.30026638116820331</v>
      </c>
      <c r="K219" s="17">
        <v>0.33821699180576398</v>
      </c>
      <c r="L219" s="17">
        <v>0.34759836652144233</v>
      </c>
      <c r="M219" s="17">
        <v>0.29548884675157933</v>
      </c>
      <c r="N219" s="17">
        <v>0.37056094234176451</v>
      </c>
      <c r="O219" s="17">
        <v>0.35482686251488971</v>
      </c>
      <c r="P219" s="17">
        <v>0.35868667912841162</v>
      </c>
      <c r="Q219" s="17">
        <v>0.38033935698956572</v>
      </c>
      <c r="R219" s="17">
        <v>0.367601099010888</v>
      </c>
      <c r="S219" s="17">
        <v>0.33441453191675802</v>
      </c>
      <c r="U219" s="17">
        <v>0.30572721160133398</v>
      </c>
      <c r="V219" s="17">
        <v>0.31029002417837059</v>
      </c>
      <c r="W219" s="17">
        <v>0.34152039328325617</v>
      </c>
      <c r="X219" s="17">
        <v>0.28080052939601291</v>
      </c>
      <c r="Y219" s="17">
        <v>0.41186385725898761</v>
      </c>
      <c r="Z219" s="17">
        <v>0.39813345500760011</v>
      </c>
      <c r="AA219" s="17">
        <v>0.38876544767677229</v>
      </c>
      <c r="AB219" s="17">
        <v>0.38766822959711622</v>
      </c>
      <c r="AC219" s="17">
        <v>0.29763077871630528</v>
      </c>
      <c r="AD219" s="17">
        <v>0.28239170633231531</v>
      </c>
      <c r="AE219" s="17">
        <v>0.20159970542210681</v>
      </c>
      <c r="AG219" s="17">
        <v>0.3552540741448475</v>
      </c>
      <c r="AH219" s="17">
        <v>0.32800561555284308</v>
      </c>
      <c r="AJ219" s="17">
        <v>0.3908210310525666</v>
      </c>
      <c r="AK219" s="17">
        <v>0.33168102742355782</v>
      </c>
      <c r="AL219" s="17">
        <v>0.3373639142171842</v>
      </c>
      <c r="AM219" s="17">
        <v>0.35591938722399591</v>
      </c>
      <c r="AN219" s="17">
        <v>0.35080380034570802</v>
      </c>
      <c r="AO219" s="17">
        <v>0.31329672420204602</v>
      </c>
      <c r="AP219" s="17">
        <v>0.33349645835290198</v>
      </c>
      <c r="AQ219" s="17">
        <v>0.30649643306646562</v>
      </c>
      <c r="AR219" s="17">
        <v>0.28163396952426573</v>
      </c>
      <c r="AS219" s="17">
        <v>0.36271683274364619</v>
      </c>
      <c r="AT219" s="17">
        <v>0.2974818970165044</v>
      </c>
      <c r="AU219" s="17">
        <v>0.31415152097965449</v>
      </c>
      <c r="AV219" s="17">
        <v>0.35837523766352031</v>
      </c>
      <c r="AX219" s="17">
        <v>0.34609359667607159</v>
      </c>
      <c r="AY219" s="17">
        <v>0.36271683274364619</v>
      </c>
      <c r="AZ219" s="17">
        <v>0.2974818970165044</v>
      </c>
      <c r="BA219" s="17">
        <v>0.31415152097965449</v>
      </c>
      <c r="BC219" s="17">
        <v>0.27144839189031877</v>
      </c>
      <c r="BD219" s="17">
        <v>0.30471200704448742</v>
      </c>
      <c r="BE219" s="17">
        <v>0.37459101982219339</v>
      </c>
      <c r="BF219" s="17">
        <v>0.39205275047753918</v>
      </c>
      <c r="BG219" s="17">
        <v>0.2664098492273399</v>
      </c>
      <c r="BH219" s="17">
        <v>0.45671640670322677</v>
      </c>
      <c r="BI219" s="17">
        <v>0.33691800964165453</v>
      </c>
      <c r="BJ219" s="17">
        <v>0.28310918215850178</v>
      </c>
      <c r="BK219" s="17">
        <v>0.40010723516226299</v>
      </c>
      <c r="BL219" s="17">
        <v>0.34742941133990313</v>
      </c>
      <c r="BM219" s="17">
        <v>0.41771476333226609</v>
      </c>
      <c r="BN219" s="17">
        <v>0.29555155661096932</v>
      </c>
      <c r="BP219" s="17">
        <v>0.29877555382991089</v>
      </c>
      <c r="BQ219" s="17">
        <v>0.39565888350976669</v>
      </c>
      <c r="BR219" s="17">
        <v>0.38764946442786619</v>
      </c>
      <c r="BS219" s="17">
        <v>0.32008580624542521</v>
      </c>
      <c r="BT219" s="17">
        <v>0.39943590296491599</v>
      </c>
      <c r="BU219" s="17">
        <v>0.19463636088253569</v>
      </c>
      <c r="BV219" s="17">
        <v>0.37788852491155001</v>
      </c>
      <c r="BW219" s="17">
        <v>0.35418126791571197</v>
      </c>
      <c r="BX219" s="17">
        <v>0.26507400230256922</v>
      </c>
      <c r="BY219" s="17">
        <v>0.36987896354324201</v>
      </c>
    </row>
    <row r="220" spans="2:77" ht="32.1">
      <c r="B220" s="16" t="s">
        <v>211</v>
      </c>
      <c r="C220" s="17">
        <v>0.24436449704815469</v>
      </c>
      <c r="D220" s="17">
        <v>0.24090714379319911</v>
      </c>
      <c r="E220" s="17">
        <v>0.26344457860169829</v>
      </c>
      <c r="F220" s="17">
        <v>0.19606665688721861</v>
      </c>
      <c r="H220" s="17">
        <v>0.22126135069392261</v>
      </c>
      <c r="I220" s="17">
        <v>0.15929646799139319</v>
      </c>
      <c r="J220" s="17">
        <v>0.25828302049091673</v>
      </c>
      <c r="K220" s="17">
        <v>0.29904738701628653</v>
      </c>
      <c r="L220" s="17">
        <v>0.25490517172421823</v>
      </c>
      <c r="M220" s="17">
        <v>0.23827338366861539</v>
      </c>
      <c r="N220" s="17">
        <v>0.1479566701906106</v>
      </c>
      <c r="O220" s="17">
        <v>0.26393018274927538</v>
      </c>
      <c r="P220" s="17">
        <v>0.2443459924880923</v>
      </c>
      <c r="Q220" s="17">
        <v>0.2346063827982684</v>
      </c>
      <c r="R220" s="17">
        <v>0.29013888334518512</v>
      </c>
      <c r="S220" s="17">
        <v>0.25906576771836137</v>
      </c>
      <c r="U220" s="17">
        <v>0.25378502885546089</v>
      </c>
      <c r="V220" s="17">
        <v>0.22929327746703429</v>
      </c>
      <c r="W220" s="17">
        <v>0.26718695244348972</v>
      </c>
      <c r="X220" s="17">
        <v>0.25719258171638237</v>
      </c>
      <c r="Y220" s="17">
        <v>0.20672648697575621</v>
      </c>
      <c r="Z220" s="17">
        <v>0.19703966765566891</v>
      </c>
      <c r="AA220" s="17">
        <v>0.22962896138299599</v>
      </c>
      <c r="AB220" s="17">
        <v>0.25490170678486662</v>
      </c>
      <c r="AC220" s="17">
        <v>0.28198509539572081</v>
      </c>
      <c r="AD220" s="17">
        <v>0.23685494725990319</v>
      </c>
      <c r="AE220" s="17">
        <v>0.25600215102049939</v>
      </c>
      <c r="AG220" s="17">
        <v>0.25854202540766358</v>
      </c>
      <c r="AH220" s="17">
        <v>0.2332776822832027</v>
      </c>
      <c r="AJ220" s="17">
        <v>0.24780869329221461</v>
      </c>
      <c r="AK220" s="17">
        <v>0.26395273652467333</v>
      </c>
      <c r="AL220" s="17">
        <v>0.21664233243284101</v>
      </c>
      <c r="AM220" s="17">
        <v>0.24182399603282451</v>
      </c>
      <c r="AN220" s="17">
        <v>0.26069426626194853</v>
      </c>
      <c r="AO220" s="17">
        <v>0.2161474015900966</v>
      </c>
      <c r="AP220" s="17">
        <v>0.28322513031231727</v>
      </c>
      <c r="AQ220" s="17">
        <v>0.24180651422571989</v>
      </c>
      <c r="AR220" s="17">
        <v>0.24289778394133099</v>
      </c>
      <c r="AS220" s="17">
        <v>0.26565921380110757</v>
      </c>
      <c r="AT220" s="17">
        <v>0.25097314184912778</v>
      </c>
      <c r="AU220" s="17">
        <v>0.23867288432762851</v>
      </c>
      <c r="AV220" s="17">
        <v>0.40923836448481993</v>
      </c>
      <c r="AX220" s="17">
        <v>0.24744024291125549</v>
      </c>
      <c r="AY220" s="17">
        <v>0.26565921380110757</v>
      </c>
      <c r="AZ220" s="17">
        <v>0.25097314184912778</v>
      </c>
      <c r="BA220" s="17">
        <v>0.23867288432762851</v>
      </c>
      <c r="BC220" s="17">
        <v>0.18809309458053181</v>
      </c>
      <c r="BD220" s="17">
        <v>0.22653796695852871</v>
      </c>
      <c r="BE220" s="17">
        <v>0.2397789186268611</v>
      </c>
      <c r="BF220" s="17">
        <v>0.2562748814219234</v>
      </c>
      <c r="BG220" s="17">
        <v>0.19764826490421819</v>
      </c>
      <c r="BH220" s="17">
        <v>0.229131614575002</v>
      </c>
      <c r="BI220" s="17">
        <v>0.26766153694866129</v>
      </c>
      <c r="BJ220" s="17">
        <v>0.2693928881021358</v>
      </c>
      <c r="BK220" s="17">
        <v>0.22264992713152151</v>
      </c>
      <c r="BL220" s="17">
        <v>0.21024670909404769</v>
      </c>
      <c r="BM220" s="17">
        <v>0.27216298682167001</v>
      </c>
      <c r="BN220" s="17">
        <v>0.25994010638067511</v>
      </c>
      <c r="BP220" s="17">
        <v>0.2820117771295485</v>
      </c>
      <c r="BQ220" s="17">
        <v>0.2664830389695636</v>
      </c>
      <c r="BR220" s="17">
        <v>0.2324736601788176</v>
      </c>
      <c r="BS220" s="17">
        <v>0.23603864134500019</v>
      </c>
      <c r="BT220" s="17">
        <v>0.2561946122497058</v>
      </c>
      <c r="BU220" s="17">
        <v>0.25455475626919771</v>
      </c>
      <c r="BV220" s="17">
        <v>0.19403960981615001</v>
      </c>
      <c r="BW220" s="17">
        <v>0.22738050523156941</v>
      </c>
      <c r="BX220" s="17">
        <v>0.23224239712810171</v>
      </c>
      <c r="BY220" s="17">
        <v>0.24536698888522129</v>
      </c>
    </row>
    <row r="221" spans="2:77" ht="48">
      <c r="B221" s="16" t="s">
        <v>212</v>
      </c>
      <c r="C221" s="17">
        <v>0.19994153259390879</v>
      </c>
      <c r="D221" s="17">
        <v>0.20235126205625781</v>
      </c>
      <c r="E221" s="17">
        <v>0.20534301647379741</v>
      </c>
      <c r="F221" s="17">
        <v>0.1466371214810708</v>
      </c>
      <c r="H221" s="17">
        <v>0.23845712430594701</v>
      </c>
      <c r="I221" s="17">
        <v>0.13247503301696989</v>
      </c>
      <c r="J221" s="17">
        <v>0.24070198649723951</v>
      </c>
      <c r="K221" s="17">
        <v>0.15076021856486349</v>
      </c>
      <c r="L221" s="17">
        <v>0.2355191901138681</v>
      </c>
      <c r="M221" s="17">
        <v>0.25682726120146893</v>
      </c>
      <c r="N221" s="17">
        <v>0.25131621040769819</v>
      </c>
      <c r="O221" s="17">
        <v>0.19773139662082331</v>
      </c>
      <c r="P221" s="17">
        <v>0.21109114971091661</v>
      </c>
      <c r="Q221" s="17">
        <v>0.1671207168860592</v>
      </c>
      <c r="R221" s="17">
        <v>0.14610848232812079</v>
      </c>
      <c r="S221" s="17">
        <v>0.17536137846619651</v>
      </c>
      <c r="U221" s="17">
        <v>0.20731376143903499</v>
      </c>
      <c r="V221" s="17">
        <v>0.2085968469024477</v>
      </c>
      <c r="W221" s="17">
        <v>0.2444954495697057</v>
      </c>
      <c r="X221" s="17">
        <v>0.2341833381701105</v>
      </c>
      <c r="Y221" s="17">
        <v>0.23862619202946761</v>
      </c>
      <c r="Z221" s="17">
        <v>0.1812122206097532</v>
      </c>
      <c r="AA221" s="17">
        <v>0.20095232721254019</v>
      </c>
      <c r="AB221" s="17">
        <v>0.16228133655877189</v>
      </c>
      <c r="AC221" s="17">
        <v>0.1618247682144168</v>
      </c>
      <c r="AD221" s="17">
        <v>0.18027409691668411</v>
      </c>
      <c r="AE221" s="17">
        <v>0</v>
      </c>
      <c r="AG221" s="17">
        <v>0.1765383610896667</v>
      </c>
      <c r="AH221" s="17">
        <v>0.2182427922211492</v>
      </c>
      <c r="AJ221" s="17">
        <v>0.16545316558325859</v>
      </c>
      <c r="AK221" s="17">
        <v>0.24937887551626511</v>
      </c>
      <c r="AL221" s="17">
        <v>0.21214722387259111</v>
      </c>
      <c r="AM221" s="17">
        <v>0.17904177566203361</v>
      </c>
      <c r="AN221" s="17">
        <v>0.21448402829305599</v>
      </c>
      <c r="AO221" s="17">
        <v>0.20891745221945909</v>
      </c>
      <c r="AP221" s="17">
        <v>0.25579394521704418</v>
      </c>
      <c r="AQ221" s="17">
        <v>0.18184806453817559</v>
      </c>
      <c r="AR221" s="17">
        <v>0.18403575660988791</v>
      </c>
      <c r="AS221" s="17">
        <v>0.20642287553244609</v>
      </c>
      <c r="AT221" s="17">
        <v>0.1853034281578349</v>
      </c>
      <c r="AU221" s="17">
        <v>0.16187635805060099</v>
      </c>
      <c r="AV221" s="17">
        <v>0.1737083358546534</v>
      </c>
      <c r="AX221" s="17">
        <v>0.2021041806326698</v>
      </c>
      <c r="AY221" s="17">
        <v>0.20642287553244609</v>
      </c>
      <c r="AZ221" s="17">
        <v>0.1853034281578349</v>
      </c>
      <c r="BA221" s="17">
        <v>0.16187635805060099</v>
      </c>
      <c r="BC221" s="17">
        <v>0.23692253213985939</v>
      </c>
      <c r="BD221" s="17">
        <v>0.33537244892932322</v>
      </c>
      <c r="BE221" s="17">
        <v>0.24156927956579261</v>
      </c>
      <c r="BF221" s="17">
        <v>0.1890321744907226</v>
      </c>
      <c r="BG221" s="17">
        <v>0.29024693048260569</v>
      </c>
      <c r="BH221" s="17">
        <v>0.1546732849251177</v>
      </c>
      <c r="BI221" s="17">
        <v>0.18577951581104721</v>
      </c>
      <c r="BJ221" s="17">
        <v>0.217863943744556</v>
      </c>
      <c r="BK221" s="17">
        <v>0.19127579986000309</v>
      </c>
      <c r="BL221" s="17">
        <v>0.18369496056968371</v>
      </c>
      <c r="BM221" s="17">
        <v>0.18594021937369709</v>
      </c>
      <c r="BN221" s="17">
        <v>0.23263891726657479</v>
      </c>
      <c r="BP221" s="17">
        <v>0.19931959061392479</v>
      </c>
      <c r="BQ221" s="17">
        <v>0.14699282948580611</v>
      </c>
      <c r="BR221" s="17">
        <v>0.16532687343529451</v>
      </c>
      <c r="BS221" s="17">
        <v>0.26072962463498739</v>
      </c>
      <c r="BT221" s="17">
        <v>0.1199461689835168</v>
      </c>
      <c r="BU221" s="17">
        <v>0.210926298960423</v>
      </c>
      <c r="BV221" s="17">
        <v>0.1949393880978908</v>
      </c>
      <c r="BW221" s="17">
        <v>0.17100338885185101</v>
      </c>
      <c r="BX221" s="17">
        <v>0.1603127693220118</v>
      </c>
      <c r="BY221" s="17">
        <v>0.19551255604948009</v>
      </c>
    </row>
    <row r="222" spans="2:77" ht="15.95">
      <c r="B222" s="16" t="s">
        <v>83</v>
      </c>
      <c r="C222" s="17">
        <v>6.0417939506380823E-2</v>
      </c>
      <c r="D222" s="17">
        <v>5.5989560716376778E-2</v>
      </c>
      <c r="E222" s="17">
        <v>5.3409822766108901E-2</v>
      </c>
      <c r="F222" s="17">
        <v>0.1655238464695212</v>
      </c>
      <c r="H222" s="17">
        <v>7.5342072592071901E-2</v>
      </c>
      <c r="I222" s="17">
        <v>8.386674189501743E-2</v>
      </c>
      <c r="J222" s="17">
        <v>7.6355797437083484E-2</v>
      </c>
      <c r="K222" s="17">
        <v>6.4672972855396596E-2</v>
      </c>
      <c r="L222" s="17">
        <v>3.366770135389717E-2</v>
      </c>
      <c r="M222" s="17">
        <v>3.2485335138093242E-2</v>
      </c>
      <c r="N222" s="17">
        <v>2.890434076420664E-2</v>
      </c>
      <c r="O222" s="17">
        <v>5.086406027463089E-2</v>
      </c>
      <c r="P222" s="17">
        <v>8.1351458894137293E-2</v>
      </c>
      <c r="Q222" s="17">
        <v>6.9766391562120347E-2</v>
      </c>
      <c r="R222" s="17">
        <v>8.0991556887337723E-2</v>
      </c>
      <c r="S222" s="17">
        <v>5.2353875295922718E-2</v>
      </c>
      <c r="U222" s="17">
        <v>8.5740743096650571E-2</v>
      </c>
      <c r="V222" s="17">
        <v>7.8868584688150903E-2</v>
      </c>
      <c r="W222" s="17">
        <v>5.5347697816399727E-2</v>
      </c>
      <c r="X222" s="17">
        <v>3.2150960023559112E-2</v>
      </c>
      <c r="Y222" s="17">
        <v>3.9408669006372091E-2</v>
      </c>
      <c r="Z222" s="17">
        <v>8.6612804979716684E-2</v>
      </c>
      <c r="AA222" s="17">
        <v>5.236924804010118E-2</v>
      </c>
      <c r="AB222" s="17">
        <v>5.3797840319927098E-2</v>
      </c>
      <c r="AC222" s="17">
        <v>6.9704358708933836E-2</v>
      </c>
      <c r="AD222" s="17">
        <v>4.6358771183959327E-2</v>
      </c>
      <c r="AE222" s="17">
        <v>0</v>
      </c>
      <c r="AG222" s="17">
        <v>6.5629575582433125E-2</v>
      </c>
      <c r="AH222" s="17">
        <v>5.634244465760628E-2</v>
      </c>
      <c r="AJ222" s="17">
        <v>5.1098728977898647E-2</v>
      </c>
      <c r="AK222" s="17">
        <v>6.8810111213626096E-2</v>
      </c>
      <c r="AL222" s="17">
        <v>7.668296165097023E-2</v>
      </c>
      <c r="AM222" s="17">
        <v>4.2033433359234533E-2</v>
      </c>
      <c r="AN222" s="17">
        <v>4.665059476361208E-2</v>
      </c>
      <c r="AO222" s="17">
        <v>4.8958333625058283E-2</v>
      </c>
      <c r="AP222" s="17">
        <v>3.798476264383386E-2</v>
      </c>
      <c r="AQ222" s="17">
        <v>6.2796112844995769E-2</v>
      </c>
      <c r="AR222" s="17">
        <v>4.9107188296436163E-2</v>
      </c>
      <c r="AS222" s="17">
        <v>5.2071779188915833E-2</v>
      </c>
      <c r="AT222" s="17">
        <v>6.1106750250481123E-2</v>
      </c>
      <c r="AU222" s="17">
        <v>5.4183908437119177E-2</v>
      </c>
      <c r="AV222" s="17">
        <v>2.8425220591697671E-2</v>
      </c>
      <c r="AX222" s="17">
        <v>5.6816979271015013E-2</v>
      </c>
      <c r="AY222" s="17">
        <v>5.2071779188915833E-2</v>
      </c>
      <c r="AZ222" s="17">
        <v>6.1106750250481123E-2</v>
      </c>
      <c r="BA222" s="17">
        <v>5.4183908437119177E-2</v>
      </c>
      <c r="BC222" s="17">
        <v>6.5421646394342003E-2</v>
      </c>
      <c r="BD222" s="17">
        <v>8.9756343669347885E-2</v>
      </c>
      <c r="BE222" s="17">
        <v>2.6352638429733379E-2</v>
      </c>
      <c r="BF222" s="17">
        <v>5.8270153253943323E-2</v>
      </c>
      <c r="BG222" s="17">
        <v>2.8488129738188341E-2</v>
      </c>
      <c r="BH222" s="17">
        <v>5.4661780837476567E-2</v>
      </c>
      <c r="BI222" s="17">
        <v>5.5722313150253201E-2</v>
      </c>
      <c r="BJ222" s="17">
        <v>6.1307515849240199E-2</v>
      </c>
      <c r="BK222" s="17">
        <v>5.8689724857047341E-2</v>
      </c>
      <c r="BL222" s="17">
        <v>7.6593125793225525E-2</v>
      </c>
      <c r="BM222" s="17">
        <v>4.2893659588279412E-2</v>
      </c>
      <c r="BN222" s="17">
        <v>6.6757623571017333E-2</v>
      </c>
      <c r="BP222" s="17">
        <v>5.9559661892668501E-2</v>
      </c>
      <c r="BQ222" s="17">
        <v>5.2917883918475198E-2</v>
      </c>
      <c r="BR222" s="17">
        <v>7.3067034945618212E-2</v>
      </c>
      <c r="BS222" s="17">
        <v>7.0865511568523165E-2</v>
      </c>
      <c r="BT222" s="17">
        <v>6.8337002273943806E-2</v>
      </c>
      <c r="BU222" s="17">
        <v>2.465496317659932E-2</v>
      </c>
      <c r="BV222" s="17">
        <v>4.2102337533945183E-2</v>
      </c>
      <c r="BW222" s="17">
        <v>5.6373698614405422E-2</v>
      </c>
      <c r="BX222" s="17">
        <v>6.3382647103593107E-2</v>
      </c>
      <c r="BY222" s="17">
        <v>6.2418911086966088E-2</v>
      </c>
    </row>
    <row r="223" spans="2:77" ht="15.95">
      <c r="B223" s="16" t="s">
        <v>55</v>
      </c>
      <c r="C223" s="17">
        <v>8.6901677671811367E-3</v>
      </c>
      <c r="D223" s="17">
        <v>7.804653819611959E-3</v>
      </c>
      <c r="E223" s="17">
        <v>1.323967354660515E-2</v>
      </c>
      <c r="F223" s="17">
        <v>0</v>
      </c>
      <c r="H223" s="17">
        <v>1.4041631687916721E-2</v>
      </c>
      <c r="I223" s="17">
        <v>1.3638061187881349E-2</v>
      </c>
      <c r="J223" s="17">
        <v>8.3213473504410371E-3</v>
      </c>
      <c r="K223" s="17">
        <v>9.4692778215659974E-3</v>
      </c>
      <c r="L223" s="17">
        <v>5.7312084681675063E-3</v>
      </c>
      <c r="M223" s="17">
        <v>1.0718220345267719E-2</v>
      </c>
      <c r="N223" s="17">
        <v>0</v>
      </c>
      <c r="O223" s="17">
        <v>0</v>
      </c>
      <c r="P223" s="17">
        <v>1.103740819751488E-2</v>
      </c>
      <c r="Q223" s="17">
        <v>6.8881699066390923E-3</v>
      </c>
      <c r="R223" s="17">
        <v>1.469548215954759E-2</v>
      </c>
      <c r="S223" s="17">
        <v>5.8837827937400777E-3</v>
      </c>
      <c r="U223" s="17">
        <v>8.4403011873132577E-3</v>
      </c>
      <c r="V223" s="17">
        <v>1.428945043345479E-2</v>
      </c>
      <c r="W223" s="17">
        <v>1.1576760566050909E-2</v>
      </c>
      <c r="X223" s="17">
        <v>1.1308671644198621E-2</v>
      </c>
      <c r="Y223" s="17">
        <v>0</v>
      </c>
      <c r="Z223" s="17">
        <v>1.6208348553474639E-3</v>
      </c>
      <c r="AA223" s="17">
        <v>1.01339047205573E-2</v>
      </c>
      <c r="AB223" s="17">
        <v>1.019309666956747E-2</v>
      </c>
      <c r="AC223" s="17">
        <v>6.8828046934267806E-3</v>
      </c>
      <c r="AD223" s="17">
        <v>9.2632950474901467E-3</v>
      </c>
      <c r="AE223" s="17">
        <v>0.1036662704166563</v>
      </c>
      <c r="AG223" s="17">
        <v>7.9859874815677249E-3</v>
      </c>
      <c r="AH223" s="17">
        <v>9.2408361340330127E-3</v>
      </c>
      <c r="AJ223" s="17">
        <v>6.606003578013768E-3</v>
      </c>
      <c r="AK223" s="17">
        <v>3.4086290567426768E-3</v>
      </c>
      <c r="AL223" s="17">
        <v>0</v>
      </c>
      <c r="AM223" s="17">
        <v>1.077035564845462E-2</v>
      </c>
      <c r="AN223" s="17">
        <v>6.7141226057984291E-3</v>
      </c>
      <c r="AO223" s="17">
        <v>9.0599908301158098E-3</v>
      </c>
      <c r="AP223" s="17">
        <v>8.6202650455604428E-3</v>
      </c>
      <c r="AQ223" s="17">
        <v>1.8701987787760009E-3</v>
      </c>
      <c r="AR223" s="17">
        <v>0</v>
      </c>
      <c r="AS223" s="17">
        <v>0</v>
      </c>
      <c r="AT223" s="17">
        <v>1.154890291977476E-3</v>
      </c>
      <c r="AU223" s="17">
        <v>5.9662269000225259E-3</v>
      </c>
      <c r="AV223" s="17">
        <v>0</v>
      </c>
      <c r="AX223" s="17">
        <v>8.8526745671759725E-3</v>
      </c>
      <c r="AY223" s="17">
        <v>0</v>
      </c>
      <c r="AZ223" s="17">
        <v>1.154890291977476E-3</v>
      </c>
      <c r="BA223" s="17">
        <v>5.9662269000225259E-3</v>
      </c>
      <c r="BC223" s="17">
        <v>6.6143801295938344E-3</v>
      </c>
      <c r="BD223" s="17">
        <v>1.8607541006869809E-2</v>
      </c>
      <c r="BE223" s="17">
        <v>0</v>
      </c>
      <c r="BF223" s="17">
        <v>0</v>
      </c>
      <c r="BG223" s="17">
        <v>0</v>
      </c>
      <c r="BH223" s="17">
        <v>4.6179788563177424E-3</v>
      </c>
      <c r="BI223" s="17">
        <v>1.0543057051906619E-2</v>
      </c>
      <c r="BJ223" s="17">
        <v>2.0729771512506961E-2</v>
      </c>
      <c r="BK223" s="17">
        <v>0</v>
      </c>
      <c r="BL223" s="17">
        <v>0</v>
      </c>
      <c r="BM223" s="17">
        <v>7.6528334314792607E-3</v>
      </c>
      <c r="BN223" s="17">
        <v>1.198876704053293E-2</v>
      </c>
      <c r="BP223" s="17">
        <v>2.0726959667391711E-2</v>
      </c>
      <c r="BQ223" s="17">
        <v>7.9309483488674004E-3</v>
      </c>
      <c r="BR223" s="17">
        <v>5.9806619908686076E-3</v>
      </c>
      <c r="BS223" s="17">
        <v>7.9647064730921126E-3</v>
      </c>
      <c r="BT223" s="17">
        <v>2.7798910419556408E-3</v>
      </c>
      <c r="BU223" s="17">
        <v>1.232748158829966E-2</v>
      </c>
      <c r="BV223" s="17">
        <v>0</v>
      </c>
      <c r="BW223" s="17">
        <v>7.7731347313682274E-3</v>
      </c>
      <c r="BX223" s="17">
        <v>1.7088245354569841E-2</v>
      </c>
      <c r="BY223" s="17">
        <v>5.9991823887255878E-3</v>
      </c>
    </row>
    <row r="225" spans="2:77" ht="80.099999999999994">
      <c r="B225" s="14" t="s">
        <v>213</v>
      </c>
    </row>
    <row r="226" spans="2:77" ht="15.95">
      <c r="B226" s="15" t="s">
        <v>16</v>
      </c>
    </row>
    <row r="227" spans="2:77" ht="32.1">
      <c r="B227" s="16" t="s">
        <v>214</v>
      </c>
      <c r="C227" s="17">
        <v>0.32034371328621453</v>
      </c>
      <c r="D227" s="17">
        <v>0.32923224663819589</v>
      </c>
      <c r="E227" s="17">
        <v>0.31065549621728289</v>
      </c>
      <c r="F227" s="17">
        <v>0.24806645768275451</v>
      </c>
      <c r="H227" s="17">
        <v>0.29787203529106898</v>
      </c>
      <c r="I227" s="17">
        <v>0.36832510069494329</v>
      </c>
      <c r="J227" s="17">
        <v>0.26260021717011611</v>
      </c>
      <c r="K227" s="17">
        <v>0.28861432985221741</v>
      </c>
      <c r="L227" s="17">
        <v>0.28390834929870418</v>
      </c>
      <c r="M227" s="17">
        <v>0.39692440563520998</v>
      </c>
      <c r="N227" s="17">
        <v>0.36118124616582548</v>
      </c>
      <c r="O227" s="17">
        <v>0.30981455847615952</v>
      </c>
      <c r="P227" s="17">
        <v>0.28458743205048309</v>
      </c>
      <c r="Q227" s="17">
        <v>0.33100965338389038</v>
      </c>
      <c r="R227" s="17">
        <v>0.27502136931480742</v>
      </c>
      <c r="S227" s="17">
        <v>0.36820727723155039</v>
      </c>
      <c r="U227" s="17">
        <v>0.31958195867985639</v>
      </c>
      <c r="V227" s="17">
        <v>0.30515431720498881</v>
      </c>
      <c r="W227" s="17">
        <v>0.32211348817551488</v>
      </c>
      <c r="X227" s="17">
        <v>0.33746320321777362</v>
      </c>
      <c r="Y227" s="17">
        <v>0.30381211772966871</v>
      </c>
      <c r="Z227" s="17">
        <v>0.34869481789338358</v>
      </c>
      <c r="AA227" s="17">
        <v>0.29704814902494697</v>
      </c>
      <c r="AB227" s="17">
        <v>0.29335872067430069</v>
      </c>
      <c r="AC227" s="17">
        <v>0.31384250712775852</v>
      </c>
      <c r="AD227" s="17">
        <v>0.37419501178624037</v>
      </c>
      <c r="AE227" s="17">
        <v>0.52911482918701769</v>
      </c>
      <c r="AG227" s="17">
        <v>0.3234809357163117</v>
      </c>
      <c r="AH227" s="17">
        <v>0.31788919663858978</v>
      </c>
      <c r="AJ227" s="17">
        <v>0.37650973085916001</v>
      </c>
      <c r="AK227" s="17">
        <v>0.36749969123272752</v>
      </c>
      <c r="AL227" s="17">
        <v>0.36053036321227128</v>
      </c>
      <c r="AM227" s="17">
        <v>0.38034059097720979</v>
      </c>
      <c r="AN227" s="17">
        <v>0.37376003577216449</v>
      </c>
      <c r="AO227" s="17">
        <v>0.29664402844196769</v>
      </c>
      <c r="AP227" s="17">
        <v>0.29019186885224058</v>
      </c>
      <c r="AQ227" s="17">
        <v>0.31164105601784492</v>
      </c>
      <c r="AR227" s="17">
        <v>0.33067492281727801</v>
      </c>
      <c r="AS227" s="17">
        <v>0.38722888411493073</v>
      </c>
      <c r="AT227" s="17">
        <v>0.37834886279376539</v>
      </c>
      <c r="AU227" s="17">
        <v>0.35668346720719563</v>
      </c>
      <c r="AV227" s="17">
        <v>0.3647937562809454</v>
      </c>
      <c r="AX227" s="17">
        <v>0.31820786474629847</v>
      </c>
      <c r="AY227" s="17">
        <v>0.38722888411493073</v>
      </c>
      <c r="AZ227" s="17">
        <v>0.37834886279376539</v>
      </c>
      <c r="BA227" s="17">
        <v>0.35668346720719563</v>
      </c>
      <c r="BC227" s="17">
        <v>0.26786596426573978</v>
      </c>
      <c r="BD227" s="17">
        <v>0.23264103967381941</v>
      </c>
      <c r="BE227" s="17">
        <v>0.33962525980904279</v>
      </c>
      <c r="BF227" s="17">
        <v>0.33051851894236439</v>
      </c>
      <c r="BG227" s="17">
        <v>0.35757954762710109</v>
      </c>
      <c r="BH227" s="17">
        <v>0.31130280264447308</v>
      </c>
      <c r="BI227" s="17">
        <v>0.26479825094403292</v>
      </c>
      <c r="BJ227" s="17">
        <v>0.3027296070337972</v>
      </c>
      <c r="BK227" s="17">
        <v>0.3253539974790795</v>
      </c>
      <c r="BL227" s="17">
        <v>0.298206143509474</v>
      </c>
      <c r="BM227" s="17">
        <v>0.35821218822266809</v>
      </c>
      <c r="BN227" s="17">
        <v>0.35469919014674101</v>
      </c>
      <c r="BP227" s="17">
        <v>0.32213084876052972</v>
      </c>
      <c r="BQ227" s="17">
        <v>0.37967930650005438</v>
      </c>
      <c r="BR227" s="17">
        <v>0.35576355772024643</v>
      </c>
      <c r="BS227" s="17">
        <v>0.29196367674101531</v>
      </c>
      <c r="BT227" s="17">
        <v>0.31938817882821557</v>
      </c>
      <c r="BU227" s="17">
        <v>0.28446260547285962</v>
      </c>
      <c r="BV227" s="17">
        <v>0.33053217783795841</v>
      </c>
      <c r="BW227" s="17">
        <v>0.34441613380587521</v>
      </c>
      <c r="BX227" s="17">
        <v>0.1883379385226204</v>
      </c>
      <c r="BY227" s="17">
        <v>0.32843284287578017</v>
      </c>
    </row>
    <row r="228" spans="2:77" ht="48">
      <c r="B228" s="16" t="s">
        <v>215</v>
      </c>
      <c r="C228" s="17">
        <v>0.1436934931568947</v>
      </c>
      <c r="D228" s="17">
        <v>0.156090333779215</v>
      </c>
      <c r="E228" s="17">
        <v>0.1167064104509343</v>
      </c>
      <c r="F228" s="17">
        <v>6.9577584634580553E-2</v>
      </c>
      <c r="H228" s="17">
        <v>0.106824822319862</v>
      </c>
      <c r="I228" s="17">
        <v>8.5065891966645116E-2</v>
      </c>
      <c r="J228" s="17">
        <v>0.142949816316572</v>
      </c>
      <c r="K228" s="17">
        <v>0.1088679762857809</v>
      </c>
      <c r="L228" s="17">
        <v>0.11587709934519121</v>
      </c>
      <c r="M228" s="17">
        <v>0.11297589145630869</v>
      </c>
      <c r="N228" s="17">
        <v>0.1562228498562164</v>
      </c>
      <c r="O228" s="17">
        <v>0.2442933669043347</v>
      </c>
      <c r="P228" s="17">
        <v>0.15307051176928169</v>
      </c>
      <c r="Q228" s="17">
        <v>0.19056824483367329</v>
      </c>
      <c r="R228" s="17">
        <v>0.16321320287040331</v>
      </c>
      <c r="S228" s="17">
        <v>0.17186395620000339</v>
      </c>
      <c r="U228" s="17">
        <v>0.1086924570394905</v>
      </c>
      <c r="V228" s="17">
        <v>7.9442134501945733E-2</v>
      </c>
      <c r="W228" s="17">
        <v>0.1119861588107899</v>
      </c>
      <c r="X228" s="17">
        <v>0.13480934010824111</v>
      </c>
      <c r="Y228" s="17">
        <v>0.17115088355432961</v>
      </c>
      <c r="Z228" s="17">
        <v>0.13779721145265611</v>
      </c>
      <c r="AA228" s="17">
        <v>0.18758368104974901</v>
      </c>
      <c r="AB228" s="17">
        <v>0.17061410925706211</v>
      </c>
      <c r="AC228" s="17">
        <v>0.2186791031852913</v>
      </c>
      <c r="AD228" s="17">
        <v>8.3668523296509312E-2</v>
      </c>
      <c r="AE228" s="17">
        <v>9.080847130335315E-2</v>
      </c>
      <c r="AG228" s="17">
        <v>0.1778787845777704</v>
      </c>
      <c r="AH228" s="17">
        <v>0.1169474243759681</v>
      </c>
      <c r="AJ228" s="17">
        <v>0.19143556973964709</v>
      </c>
      <c r="AK228" s="17">
        <v>0.13579807553249201</v>
      </c>
      <c r="AL228" s="17">
        <v>0.1769456046358554</v>
      </c>
      <c r="AM228" s="17">
        <v>0.1747985727080428</v>
      </c>
      <c r="AN228" s="17">
        <v>0.1158594685939815</v>
      </c>
      <c r="AO228" s="17">
        <v>0.13634681601895149</v>
      </c>
      <c r="AP228" s="17">
        <v>0.1718273820399713</v>
      </c>
      <c r="AQ228" s="17">
        <v>0.15660617455879511</v>
      </c>
      <c r="AR228" s="17">
        <v>0.13724670236008349</v>
      </c>
      <c r="AS228" s="17">
        <v>0.11018379439604629</v>
      </c>
      <c r="AT228" s="17">
        <v>0.1562976248821884</v>
      </c>
      <c r="AU228" s="17">
        <v>0.17166067427397391</v>
      </c>
      <c r="AV228" s="17">
        <v>0.11128394783969529</v>
      </c>
      <c r="AX228" s="17">
        <v>0.14564298243426069</v>
      </c>
      <c r="AY228" s="17">
        <v>0.11018379439604629</v>
      </c>
      <c r="AZ228" s="17">
        <v>0.1562976248821884</v>
      </c>
      <c r="BA228" s="17">
        <v>0.17166067427397391</v>
      </c>
      <c r="BC228" s="17">
        <v>0.18812219380686829</v>
      </c>
      <c r="BD228" s="17">
        <v>0.3131409670452156</v>
      </c>
      <c r="BE228" s="17">
        <v>0.2156688031712371</v>
      </c>
      <c r="BF228" s="17">
        <v>0.1513298772109388</v>
      </c>
      <c r="BG228" s="17">
        <v>0.14486693412695331</v>
      </c>
      <c r="BH228" s="17">
        <v>0.18691022966050061</v>
      </c>
      <c r="BI228" s="17">
        <v>0.19053829647111589</v>
      </c>
      <c r="BJ228" s="17">
        <v>0.10295085825567329</v>
      </c>
      <c r="BK228" s="17">
        <v>0.108500038010362</v>
      </c>
      <c r="BL228" s="17">
        <v>0.24911478459486641</v>
      </c>
      <c r="BM228" s="17">
        <v>0.14172354576343649</v>
      </c>
      <c r="BN228" s="17">
        <v>0.10914647754007679</v>
      </c>
      <c r="BP228" s="17">
        <v>0.1221070661376174</v>
      </c>
      <c r="BQ228" s="17">
        <v>0.17289110930443269</v>
      </c>
      <c r="BR228" s="17">
        <v>0.1147086117065637</v>
      </c>
      <c r="BS228" s="17">
        <v>0.17046258446032889</v>
      </c>
      <c r="BT228" s="17">
        <v>0.170121136082164</v>
      </c>
      <c r="BU228" s="17">
        <v>0.13133975872157089</v>
      </c>
      <c r="BV228" s="17">
        <v>0.21190693829351251</v>
      </c>
      <c r="BW228" s="17">
        <v>0.20099466861888879</v>
      </c>
      <c r="BX228" s="17">
        <v>0.15813624187297429</v>
      </c>
      <c r="BY228" s="17">
        <v>0.1051720904724408</v>
      </c>
    </row>
    <row r="229" spans="2:77" ht="32.1">
      <c r="B229" s="16" t="s">
        <v>216</v>
      </c>
      <c r="C229" s="17">
        <v>0.13760215173903409</v>
      </c>
      <c r="D229" s="17">
        <v>0.12960585609031031</v>
      </c>
      <c r="E229" s="17">
        <v>0.1720028272045642</v>
      </c>
      <c r="F229" s="17">
        <v>0.1078601593114742</v>
      </c>
      <c r="H229" s="17">
        <v>4.787680220664068E-2</v>
      </c>
      <c r="I229" s="17">
        <v>8.4863486180992417E-2</v>
      </c>
      <c r="J229" s="17">
        <v>7.3212285892416643E-2</v>
      </c>
      <c r="K229" s="17">
        <v>0.17365355672862171</v>
      </c>
      <c r="L229" s="17">
        <v>0.14945142424623939</v>
      </c>
      <c r="M229" s="17">
        <v>0.1546256455447555</v>
      </c>
      <c r="N229" s="17">
        <v>0.1220276327431936</v>
      </c>
      <c r="O229" s="17">
        <v>0.1770476721112185</v>
      </c>
      <c r="P229" s="17">
        <v>0.21255661633056841</v>
      </c>
      <c r="Q229" s="17">
        <v>0.14307521878159751</v>
      </c>
      <c r="R229" s="17">
        <v>0.1733635673959906</v>
      </c>
      <c r="S229" s="17">
        <v>0.1506755252448107</v>
      </c>
      <c r="U229" s="17">
        <v>5.0826856259191221E-2</v>
      </c>
      <c r="V229" s="17">
        <v>9.3805701674715067E-2</v>
      </c>
      <c r="W229" s="17">
        <v>0.1012398411791499</v>
      </c>
      <c r="X229" s="17">
        <v>0.13347652109696009</v>
      </c>
      <c r="Y229" s="17">
        <v>0.17865449273197309</v>
      </c>
      <c r="Z229" s="17">
        <v>0.1226986146878976</v>
      </c>
      <c r="AA229" s="17">
        <v>0.1801177620728541</v>
      </c>
      <c r="AB229" s="17">
        <v>0.1686036594716068</v>
      </c>
      <c r="AC229" s="17">
        <v>0.18236178464648481</v>
      </c>
      <c r="AD229" s="17">
        <v>0.16475232831746431</v>
      </c>
      <c r="AE229" s="17">
        <v>0.30238273200263022</v>
      </c>
      <c r="AG229" s="17">
        <v>0.1666855614903032</v>
      </c>
      <c r="AH229" s="17">
        <v>0.11484772007383259</v>
      </c>
      <c r="AJ229" s="17">
        <v>0.1651090125271176</v>
      </c>
      <c r="AK229" s="17">
        <v>0.14044362960829149</v>
      </c>
      <c r="AL229" s="17">
        <v>0.1469767350995565</v>
      </c>
      <c r="AM229" s="17">
        <v>0.1425999780764203</v>
      </c>
      <c r="AN229" s="17">
        <v>0.10525005278629181</v>
      </c>
      <c r="AO229" s="17">
        <v>0.12909388697774221</v>
      </c>
      <c r="AP229" s="17">
        <v>0.1144787026160332</v>
      </c>
      <c r="AQ229" s="17">
        <v>0.1235161326250452</v>
      </c>
      <c r="AR229" s="17">
        <v>0.15490082800714039</v>
      </c>
      <c r="AS229" s="17">
        <v>0.1547065905211043</v>
      </c>
      <c r="AT229" s="17">
        <v>0.15758975406737091</v>
      </c>
      <c r="AU229" s="17">
        <v>9.3301683074720435E-2</v>
      </c>
      <c r="AV229" s="17">
        <v>0.1683520162873553</v>
      </c>
      <c r="AX229" s="17">
        <v>0.1384554345243437</v>
      </c>
      <c r="AY229" s="17">
        <v>0.1547065905211043</v>
      </c>
      <c r="AZ229" s="17">
        <v>0.15758975406737091</v>
      </c>
      <c r="BA229" s="17">
        <v>9.3301683074720435E-2</v>
      </c>
      <c r="BC229" s="17">
        <v>0.16285929702909641</v>
      </c>
      <c r="BD229" s="17">
        <v>0.13943582036441529</v>
      </c>
      <c r="BE229" s="17">
        <v>0.16556845838291559</v>
      </c>
      <c r="BF229" s="17">
        <v>0.19481988415492299</v>
      </c>
      <c r="BG229" s="17">
        <v>0.1856480523038346</v>
      </c>
      <c r="BH229" s="17">
        <v>0.19796403285978051</v>
      </c>
      <c r="BI229" s="17">
        <v>0.2038143426763514</v>
      </c>
      <c r="BJ229" s="17">
        <v>0.13551279481873771</v>
      </c>
      <c r="BK229" s="17">
        <v>9.5606495542244013E-2</v>
      </c>
      <c r="BL229" s="17">
        <v>0.25057854516500178</v>
      </c>
      <c r="BM229" s="17">
        <v>0.1556457744920092</v>
      </c>
      <c r="BN229" s="17">
        <v>0.1086170849920646</v>
      </c>
      <c r="BP229" s="17">
        <v>0.136136454392177</v>
      </c>
      <c r="BQ229" s="17">
        <v>0.20532649867294689</v>
      </c>
      <c r="BR229" s="17">
        <v>0.17782018201422031</v>
      </c>
      <c r="BS229" s="17">
        <v>9.6377215612296369E-2</v>
      </c>
      <c r="BT229" s="17">
        <v>0.182119644723786</v>
      </c>
      <c r="BU229" s="17">
        <v>0.1012935095598569</v>
      </c>
      <c r="BV229" s="17">
        <v>0.1961935398144096</v>
      </c>
      <c r="BW229" s="17">
        <v>0.15030145025588629</v>
      </c>
      <c r="BX229" s="17">
        <v>0.17957963606284341</v>
      </c>
      <c r="BY229" s="17">
        <v>0.1297741025675016</v>
      </c>
    </row>
    <row r="230" spans="2:77" ht="48">
      <c r="B230" s="16" t="s">
        <v>217</v>
      </c>
      <c r="C230" s="17">
        <v>0.15991689779290311</v>
      </c>
      <c r="D230" s="17">
        <v>0.1553560093259605</v>
      </c>
      <c r="E230" s="17">
        <v>0.16254553147703019</v>
      </c>
      <c r="F230" s="17">
        <v>0.24331868559319769</v>
      </c>
      <c r="H230" s="17">
        <v>9.4420506151294492E-2</v>
      </c>
      <c r="I230" s="17">
        <v>0.19173758954877471</v>
      </c>
      <c r="J230" s="17">
        <v>0.1402952708110439</v>
      </c>
      <c r="K230" s="17">
        <v>0.1278583096390217</v>
      </c>
      <c r="L230" s="17">
        <v>0.1887010124908082</v>
      </c>
      <c r="M230" s="17">
        <v>0.1945527796754164</v>
      </c>
      <c r="N230" s="17">
        <v>0.13289136369460289</v>
      </c>
      <c r="O230" s="17">
        <v>9.4876119104585113E-2</v>
      </c>
      <c r="P230" s="17">
        <v>0.19536363879306201</v>
      </c>
      <c r="Q230" s="17">
        <v>0.1869892379429427</v>
      </c>
      <c r="R230" s="17">
        <v>0.20717318231645029</v>
      </c>
      <c r="S230" s="17">
        <v>0.15375638996421739</v>
      </c>
      <c r="U230" s="17">
        <v>0.14165704343420771</v>
      </c>
      <c r="V230" s="17">
        <v>0.1028794550225136</v>
      </c>
      <c r="W230" s="17">
        <v>0.13191535202161009</v>
      </c>
      <c r="X230" s="17">
        <v>0.14352626777648581</v>
      </c>
      <c r="Y230" s="17">
        <v>0.1790670211844449</v>
      </c>
      <c r="Z230" s="17">
        <v>0.2222165890205976</v>
      </c>
      <c r="AA230" s="17">
        <v>0.18229720538848451</v>
      </c>
      <c r="AB230" s="17">
        <v>0.17548486754388379</v>
      </c>
      <c r="AC230" s="17">
        <v>0.18373525923385731</v>
      </c>
      <c r="AD230" s="17">
        <v>0.12695954171353591</v>
      </c>
      <c r="AE230" s="17">
        <v>7.5776150273454218E-2</v>
      </c>
      <c r="AG230" s="17">
        <v>0.17115656482549621</v>
      </c>
      <c r="AH230" s="17">
        <v>0.15112314776083879</v>
      </c>
      <c r="AJ230" s="17">
        <v>0.1481699248476365</v>
      </c>
      <c r="AK230" s="17">
        <v>0.14125083787064299</v>
      </c>
      <c r="AL230" s="17">
        <v>0.142553636370955</v>
      </c>
      <c r="AM230" s="17">
        <v>0.16793269316332959</v>
      </c>
      <c r="AN230" s="17">
        <v>0.16007775617704209</v>
      </c>
      <c r="AO230" s="17">
        <v>0.1429733611593659</v>
      </c>
      <c r="AP230" s="17">
        <v>0.17574020502098661</v>
      </c>
      <c r="AQ230" s="17">
        <v>0.1690020128092157</v>
      </c>
      <c r="AR230" s="17">
        <v>0.15642262256472189</v>
      </c>
      <c r="AS230" s="17">
        <v>0.16687379916076359</v>
      </c>
      <c r="AT230" s="17">
        <v>0.14397342182716469</v>
      </c>
      <c r="AU230" s="17">
        <v>0.13688850779346179</v>
      </c>
      <c r="AV230" s="17">
        <v>0.19006583736265181</v>
      </c>
      <c r="AX230" s="17">
        <v>0.16003170014549309</v>
      </c>
      <c r="AY230" s="17">
        <v>0.16687379916076359</v>
      </c>
      <c r="AZ230" s="17">
        <v>0.14397342182716469</v>
      </c>
      <c r="BA230" s="17">
        <v>0.13688850779346179</v>
      </c>
      <c r="BC230" s="17">
        <v>0.2232423666292232</v>
      </c>
      <c r="BD230" s="17">
        <v>0.12649432162531779</v>
      </c>
      <c r="BE230" s="17">
        <v>0.1693653370465095</v>
      </c>
      <c r="BF230" s="17">
        <v>9.7455924176151038E-2</v>
      </c>
      <c r="BG230" s="17">
        <v>0.14990659767864151</v>
      </c>
      <c r="BH230" s="17">
        <v>0.16422070785726001</v>
      </c>
      <c r="BI230" s="17">
        <v>0.21078311138525849</v>
      </c>
      <c r="BJ230" s="17">
        <v>0.18776610351776379</v>
      </c>
      <c r="BK230" s="17">
        <v>0.18092035994078581</v>
      </c>
      <c r="BL230" s="17">
        <v>0.1558326370838016</v>
      </c>
      <c r="BM230" s="17">
        <v>0.16871978114037961</v>
      </c>
      <c r="BN230" s="17">
        <v>0.1203232424679815</v>
      </c>
      <c r="BP230" s="17">
        <v>0.16581196741272841</v>
      </c>
      <c r="BQ230" s="17">
        <v>0.13153768225374701</v>
      </c>
      <c r="BR230" s="17">
        <v>0.1407930617623851</v>
      </c>
      <c r="BS230" s="17">
        <v>0.18323400731471989</v>
      </c>
      <c r="BT230" s="17">
        <v>0.159255563509825</v>
      </c>
      <c r="BU230" s="17">
        <v>0.18783801112564791</v>
      </c>
      <c r="BV230" s="17">
        <v>0.202855832387379</v>
      </c>
      <c r="BW230" s="17">
        <v>0.1607508356530884</v>
      </c>
      <c r="BX230" s="17">
        <v>0.21925852913278751</v>
      </c>
      <c r="BY230" s="17">
        <v>0.12881550259156291</v>
      </c>
    </row>
    <row r="231" spans="2:77" ht="48">
      <c r="B231" s="16" t="s">
        <v>218</v>
      </c>
      <c r="C231" s="17">
        <v>0.15478129703874821</v>
      </c>
      <c r="D231" s="17">
        <v>0.1499402472833542</v>
      </c>
      <c r="E231" s="17">
        <v>0.18036249842399821</v>
      </c>
      <c r="F231" s="17">
        <v>0.11895847232307161</v>
      </c>
      <c r="H231" s="17">
        <v>0.16020378045379169</v>
      </c>
      <c r="I231" s="17">
        <v>0.20490257420917901</v>
      </c>
      <c r="J231" s="17">
        <v>6.6006070489650223E-2</v>
      </c>
      <c r="K231" s="17">
        <v>0.1359517123295467</v>
      </c>
      <c r="L231" s="17">
        <v>0.15036685934647259</v>
      </c>
      <c r="M231" s="17">
        <v>0.17614098641800349</v>
      </c>
      <c r="N231" s="17">
        <v>0.19864968677306161</v>
      </c>
      <c r="O231" s="17">
        <v>0.18451824219226839</v>
      </c>
      <c r="P231" s="17">
        <v>0.1096404373334582</v>
      </c>
      <c r="Q231" s="17">
        <v>0.15075834134021379</v>
      </c>
      <c r="R231" s="17">
        <v>0.16590482144389049</v>
      </c>
      <c r="S231" s="17">
        <v>0.17070949255987669</v>
      </c>
      <c r="U231" s="17">
        <v>0.13665255748848251</v>
      </c>
      <c r="V231" s="17">
        <v>9.0156715042778265E-2</v>
      </c>
      <c r="W231" s="17">
        <v>0.11534771632933299</v>
      </c>
      <c r="X231" s="17">
        <v>0.2021983048111215</v>
      </c>
      <c r="Y231" s="17">
        <v>0.15221151038843919</v>
      </c>
      <c r="Z231" s="17">
        <v>0.19853886807091381</v>
      </c>
      <c r="AA231" s="17">
        <v>0.1432179436666787</v>
      </c>
      <c r="AB231" s="17">
        <v>0.1641855402750165</v>
      </c>
      <c r="AC231" s="17">
        <v>0.1877252787024962</v>
      </c>
      <c r="AD231" s="17">
        <v>0.15040647889341799</v>
      </c>
      <c r="AE231" s="17">
        <v>0.26445851008056698</v>
      </c>
      <c r="AG231" s="17">
        <v>0.15723501228346559</v>
      </c>
      <c r="AH231" s="17">
        <v>0.15286154635135349</v>
      </c>
      <c r="AJ231" s="17">
        <v>0.14713296656593131</v>
      </c>
      <c r="AK231" s="17">
        <v>0.17336022995942399</v>
      </c>
      <c r="AL231" s="17">
        <v>0.13817660138413759</v>
      </c>
      <c r="AM231" s="17">
        <v>0.14009926575805351</v>
      </c>
      <c r="AN231" s="17">
        <v>0.15623775501068099</v>
      </c>
      <c r="AO231" s="17">
        <v>0.1675079671560146</v>
      </c>
      <c r="AP231" s="17">
        <v>0.14510974551683081</v>
      </c>
      <c r="AQ231" s="17">
        <v>0.1889741916903494</v>
      </c>
      <c r="AR231" s="17">
        <v>0.160566555751818</v>
      </c>
      <c r="AS231" s="17">
        <v>0.15805757661479991</v>
      </c>
      <c r="AT231" s="17">
        <v>0.150203003805676</v>
      </c>
      <c r="AU231" s="17">
        <v>0.17671241963506321</v>
      </c>
      <c r="AV231" s="17">
        <v>0.166129956803303</v>
      </c>
      <c r="AX231" s="17">
        <v>0.15296756142125789</v>
      </c>
      <c r="AY231" s="17">
        <v>0.15805757661479991</v>
      </c>
      <c r="AZ231" s="17">
        <v>0.150203003805676</v>
      </c>
      <c r="BA231" s="17">
        <v>0.17671241963506321</v>
      </c>
      <c r="BC231" s="17">
        <v>0.17515900980716259</v>
      </c>
      <c r="BD231" s="17">
        <v>0.15155482005832049</v>
      </c>
      <c r="BE231" s="17">
        <v>0.15509848519838779</v>
      </c>
      <c r="BF231" s="17">
        <v>0.17424975797795669</v>
      </c>
      <c r="BG231" s="17">
        <v>0.15844941721157321</v>
      </c>
      <c r="BH231" s="17">
        <v>0.15606271919152931</v>
      </c>
      <c r="BI231" s="17">
        <v>0.16073596690490599</v>
      </c>
      <c r="BJ231" s="17">
        <v>0.1759551590900961</v>
      </c>
      <c r="BK231" s="17">
        <v>0.1403705677923115</v>
      </c>
      <c r="BL231" s="17">
        <v>0.14443438586653351</v>
      </c>
      <c r="BM231" s="17">
        <v>0.141982051963706</v>
      </c>
      <c r="BN231" s="17">
        <v>0.15908071522031009</v>
      </c>
      <c r="BP231" s="17">
        <v>0.1840390456594802</v>
      </c>
      <c r="BQ231" s="17">
        <v>0.19085909220732691</v>
      </c>
      <c r="BR231" s="17">
        <v>0.1707049831903743</v>
      </c>
      <c r="BS231" s="17">
        <v>0.17578020096190289</v>
      </c>
      <c r="BT231" s="17">
        <v>0.19130741064093271</v>
      </c>
      <c r="BU231" s="17">
        <v>0.15964831099285681</v>
      </c>
      <c r="BV231" s="17">
        <v>0.19026027698064829</v>
      </c>
      <c r="BW231" s="17">
        <v>8.472788540584561E-2</v>
      </c>
      <c r="BX231" s="17">
        <v>0.2125582198508566</v>
      </c>
      <c r="BY231" s="17">
        <v>0.1168809110093617</v>
      </c>
    </row>
    <row r="232" spans="2:77" ht="48">
      <c r="B232" s="16" t="s">
        <v>219</v>
      </c>
      <c r="C232" s="17">
        <v>0.1531987569119275</v>
      </c>
      <c r="D232" s="17">
        <v>0.14741324625487129</v>
      </c>
      <c r="E232" s="17">
        <v>0.1549711094026395</v>
      </c>
      <c r="F232" s="17">
        <v>0.25062083443898792</v>
      </c>
      <c r="H232" s="17">
        <v>0.22950051222386991</v>
      </c>
      <c r="I232" s="17">
        <v>0.16405489817412031</v>
      </c>
      <c r="J232" s="17">
        <v>0.14290693456333589</v>
      </c>
      <c r="K232" s="17">
        <v>0.16897896832063741</v>
      </c>
      <c r="L232" s="17">
        <v>0.19087900203903871</v>
      </c>
      <c r="M232" s="17">
        <v>0.15373730078970699</v>
      </c>
      <c r="N232" s="17">
        <v>0.16324089841506581</v>
      </c>
      <c r="O232" s="17">
        <v>0.14305791681818611</v>
      </c>
      <c r="P232" s="17">
        <v>5.9428640036985662E-2</v>
      </c>
      <c r="Q232" s="17">
        <v>0.15876126403291521</v>
      </c>
      <c r="R232" s="17">
        <v>0.1129880247268991</v>
      </c>
      <c r="S232" s="17">
        <v>0.1319793474842004</v>
      </c>
      <c r="U232" s="17">
        <v>0.21951487872586281</v>
      </c>
      <c r="V232" s="17">
        <v>0.20125324531015559</v>
      </c>
      <c r="W232" s="17">
        <v>0.1198336723546382</v>
      </c>
      <c r="X232" s="17">
        <v>0.12791439459461151</v>
      </c>
      <c r="Y232" s="17">
        <v>0.15036486258746681</v>
      </c>
      <c r="Z232" s="17">
        <v>0.1424459670628038</v>
      </c>
      <c r="AA232" s="17">
        <v>0.16504593579855251</v>
      </c>
      <c r="AB232" s="17">
        <v>0.1364225361291149</v>
      </c>
      <c r="AC232" s="17">
        <v>0.1123448864229756</v>
      </c>
      <c r="AD232" s="17">
        <v>0.1595752070380046</v>
      </c>
      <c r="AE232" s="17">
        <v>0.17368618556254989</v>
      </c>
      <c r="AG232" s="17">
        <v>0.1222479551277925</v>
      </c>
      <c r="AH232" s="17">
        <v>0.1774142086145796</v>
      </c>
      <c r="AJ232" s="17">
        <v>0.13179923152772979</v>
      </c>
      <c r="AK232" s="17">
        <v>0.1489438184141878</v>
      </c>
      <c r="AL232" s="17">
        <v>0.1115077886615813</v>
      </c>
      <c r="AM232" s="17">
        <v>0.12605695920295379</v>
      </c>
      <c r="AN232" s="17">
        <v>0.17027096165417521</v>
      </c>
      <c r="AO232" s="17">
        <v>0.15239678177060129</v>
      </c>
      <c r="AP232" s="17">
        <v>0.1157186012552963</v>
      </c>
      <c r="AQ232" s="17">
        <v>0.16318594542608059</v>
      </c>
      <c r="AR232" s="17">
        <v>0.15700694711764099</v>
      </c>
      <c r="AS232" s="17">
        <v>9.7369757118218908E-2</v>
      </c>
      <c r="AT232" s="17">
        <v>0.1196541053778382</v>
      </c>
      <c r="AU232" s="17">
        <v>0.15031834827089641</v>
      </c>
      <c r="AV232" s="17">
        <v>0.1044796628842605</v>
      </c>
      <c r="AX232" s="17">
        <v>0.15265198086387971</v>
      </c>
      <c r="AY232" s="17">
        <v>9.7369757118218908E-2</v>
      </c>
      <c r="AZ232" s="17">
        <v>0.1196541053778382</v>
      </c>
      <c r="BA232" s="17">
        <v>0.15031834827089641</v>
      </c>
      <c r="BC232" s="17">
        <v>0.1159806100472212</v>
      </c>
      <c r="BD232" s="17">
        <v>0.116685079512374</v>
      </c>
      <c r="BE232" s="17">
        <v>0.116096096061306</v>
      </c>
      <c r="BF232" s="17">
        <v>0.1375556358179815</v>
      </c>
      <c r="BG232" s="17">
        <v>0.10208390418003779</v>
      </c>
      <c r="BH232" s="17">
        <v>0.139345229296017</v>
      </c>
      <c r="BI232" s="17">
        <v>0.19527709267447921</v>
      </c>
      <c r="BJ232" s="17">
        <v>0.17146121423805291</v>
      </c>
      <c r="BK232" s="17">
        <v>0.17106314759955099</v>
      </c>
      <c r="BL232" s="17">
        <v>0.1393729980160367</v>
      </c>
      <c r="BM232" s="17">
        <v>0.16983918668864159</v>
      </c>
      <c r="BN232" s="17">
        <v>0.14583508903597009</v>
      </c>
      <c r="BP232" s="17">
        <v>0.15805277421253941</v>
      </c>
      <c r="BQ232" s="17">
        <v>0.10342208872902579</v>
      </c>
      <c r="BR232" s="17">
        <v>0.20728951532278181</v>
      </c>
      <c r="BS232" s="17">
        <v>0.10590520251913429</v>
      </c>
      <c r="BT232" s="17">
        <v>0.12810347227607219</v>
      </c>
      <c r="BU232" s="17">
        <v>0.15964831099285681</v>
      </c>
      <c r="BV232" s="17">
        <v>0.13304094276200959</v>
      </c>
      <c r="BW232" s="17">
        <v>0.1109674327007875</v>
      </c>
      <c r="BX232" s="17">
        <v>0.17566522633023279</v>
      </c>
      <c r="BY232" s="17">
        <v>0.19362451625116001</v>
      </c>
    </row>
    <row r="233" spans="2:77" ht="32.1">
      <c r="B233" s="16" t="s">
        <v>220</v>
      </c>
      <c r="C233" s="17">
        <v>0.34741658296924027</v>
      </c>
      <c r="D233" s="17">
        <v>0.3411059178012486</v>
      </c>
      <c r="E233" s="17">
        <v>0.37027634121568198</v>
      </c>
      <c r="F233" s="17">
        <v>0.36886092486862299</v>
      </c>
      <c r="H233" s="17">
        <v>0.33622879288212931</v>
      </c>
      <c r="I233" s="17">
        <v>0.32321182121167141</v>
      </c>
      <c r="J233" s="17">
        <v>0.42491861490624999</v>
      </c>
      <c r="K233" s="17">
        <v>0.37150301165466371</v>
      </c>
      <c r="L233" s="17">
        <v>0.33728909427699799</v>
      </c>
      <c r="M233" s="17">
        <v>0.34569733407105219</v>
      </c>
      <c r="N233" s="17">
        <v>0.36388981118689451</v>
      </c>
      <c r="O233" s="17">
        <v>0.37181877951885828</v>
      </c>
      <c r="P233" s="17">
        <v>0.29166958546831478</v>
      </c>
      <c r="Q233" s="17">
        <v>0.34425180647699732</v>
      </c>
      <c r="R233" s="17">
        <v>0.33978330762126308</v>
      </c>
      <c r="S233" s="17">
        <v>0.34038714582956991</v>
      </c>
      <c r="U233" s="17">
        <v>0.40916368426557848</v>
      </c>
      <c r="V233" s="17">
        <v>0.46743399030732757</v>
      </c>
      <c r="W233" s="17">
        <v>0.35548964377117093</v>
      </c>
      <c r="X233" s="17">
        <v>0.28899236534803752</v>
      </c>
      <c r="Y233" s="17">
        <v>0.29166201362471322</v>
      </c>
      <c r="Z233" s="17">
        <v>0.29408127304259912</v>
      </c>
      <c r="AA233" s="17">
        <v>0.2734752272031139</v>
      </c>
      <c r="AB233" s="17">
        <v>0.31424000128841301</v>
      </c>
      <c r="AC233" s="17">
        <v>0.359333816072822</v>
      </c>
      <c r="AD233" s="17">
        <v>0.43769600128823338</v>
      </c>
      <c r="AE233" s="17">
        <v>0.48325985022079809</v>
      </c>
      <c r="AG233" s="17">
        <v>0.33599921598188409</v>
      </c>
      <c r="AH233" s="17">
        <v>0.35634936283006757</v>
      </c>
      <c r="AJ233" s="17">
        <v>0.32220377149271279</v>
      </c>
      <c r="AK233" s="17">
        <v>0.33122399491322663</v>
      </c>
      <c r="AL233" s="17">
        <v>0.38933508603593991</v>
      </c>
      <c r="AM233" s="17">
        <v>0.30343522690377372</v>
      </c>
      <c r="AN233" s="17">
        <v>0.36201641092967951</v>
      </c>
      <c r="AO233" s="17">
        <v>0.4148449420399225</v>
      </c>
      <c r="AP233" s="17">
        <v>0.36174319454100928</v>
      </c>
      <c r="AQ233" s="17">
        <v>0.36238712748673269</v>
      </c>
      <c r="AR233" s="17">
        <v>0.33555180308551369</v>
      </c>
      <c r="AS233" s="17">
        <v>0.36811804186584229</v>
      </c>
      <c r="AT233" s="17">
        <v>0.35839380474792809</v>
      </c>
      <c r="AU233" s="17">
        <v>0.3471685862559325</v>
      </c>
      <c r="AV233" s="17">
        <v>0.35197254784864979</v>
      </c>
      <c r="AX233" s="17">
        <v>0.34411621561005168</v>
      </c>
      <c r="AY233" s="17">
        <v>0.36811804186584229</v>
      </c>
      <c r="AZ233" s="17">
        <v>0.35839380474792809</v>
      </c>
      <c r="BA233" s="17">
        <v>0.3471685862559325</v>
      </c>
      <c r="BC233" s="17">
        <v>0.29976282599437432</v>
      </c>
      <c r="BD233" s="17">
        <v>0.34469195838391631</v>
      </c>
      <c r="BE233" s="17">
        <v>0.28154129539489448</v>
      </c>
      <c r="BF233" s="17">
        <v>0.26424302713901049</v>
      </c>
      <c r="BG233" s="17">
        <v>0.40657768704119579</v>
      </c>
      <c r="BH233" s="17">
        <v>0.25383764818782623</v>
      </c>
      <c r="BI233" s="17">
        <v>0.28281305569708848</v>
      </c>
      <c r="BJ233" s="17">
        <v>0.3654732845846605</v>
      </c>
      <c r="BK233" s="17">
        <v>0.33816901235172869</v>
      </c>
      <c r="BL233" s="17">
        <v>0.30928501617476267</v>
      </c>
      <c r="BM233" s="17">
        <v>0.32114258264738499</v>
      </c>
      <c r="BN233" s="17">
        <v>0.40887906406824082</v>
      </c>
      <c r="BP233" s="17">
        <v>0.41015814327692729</v>
      </c>
      <c r="BQ233" s="17">
        <v>0.33695153794862598</v>
      </c>
      <c r="BR233" s="17">
        <v>0.39000674493517962</v>
      </c>
      <c r="BS233" s="17">
        <v>0.33017899900965869</v>
      </c>
      <c r="BT233" s="17">
        <v>0.25114505771949452</v>
      </c>
      <c r="BU233" s="17">
        <v>0.42762958325960121</v>
      </c>
      <c r="BV233" s="17">
        <v>0.27517920440318983</v>
      </c>
      <c r="BW233" s="17">
        <v>0.26895750649659761</v>
      </c>
      <c r="BX233" s="17">
        <v>0.37896888979941568</v>
      </c>
      <c r="BY233" s="17">
        <v>0.35233386039821529</v>
      </c>
    </row>
    <row r="234" spans="2:77" ht="32.1">
      <c r="B234" s="16" t="s">
        <v>221</v>
      </c>
      <c r="C234" s="17">
        <v>0.24875743489306401</v>
      </c>
      <c r="D234" s="17">
        <v>0.26633201475422952</v>
      </c>
      <c r="E234" s="17">
        <v>0.1960753771546131</v>
      </c>
      <c r="F234" s="17">
        <v>0.24084569846475809</v>
      </c>
      <c r="H234" s="17">
        <v>0.25356470829921918</v>
      </c>
      <c r="I234" s="17">
        <v>0.22797102391524471</v>
      </c>
      <c r="J234" s="17">
        <v>0.2381858126561017</v>
      </c>
      <c r="K234" s="17">
        <v>0.2442310739252351</v>
      </c>
      <c r="L234" s="17">
        <v>0.23146881211533871</v>
      </c>
      <c r="M234" s="17">
        <v>0.2415741424201347</v>
      </c>
      <c r="N234" s="17">
        <v>0.29989126970481861</v>
      </c>
      <c r="O234" s="17">
        <v>0.23279740891783721</v>
      </c>
      <c r="P234" s="17">
        <v>0.28276278852938452</v>
      </c>
      <c r="Q234" s="17">
        <v>0.27339117578350458</v>
      </c>
      <c r="R234" s="17">
        <v>0.22717412142312621</v>
      </c>
      <c r="S234" s="17">
        <v>0.24546920438382039</v>
      </c>
      <c r="U234" s="17">
        <v>0.2487337180706273</v>
      </c>
      <c r="V234" s="17">
        <v>0.28989224450673451</v>
      </c>
      <c r="W234" s="17">
        <v>0.25278550478767609</v>
      </c>
      <c r="X234" s="17">
        <v>0.26682858541122662</v>
      </c>
      <c r="Y234" s="17">
        <v>0.2370917000727468</v>
      </c>
      <c r="Z234" s="17">
        <v>0.27003347762031649</v>
      </c>
      <c r="AA234" s="17">
        <v>0.26618103457365933</v>
      </c>
      <c r="AB234" s="17">
        <v>0.25743506257334542</v>
      </c>
      <c r="AC234" s="17">
        <v>0.2490086690721659</v>
      </c>
      <c r="AD234" s="17">
        <v>0.1431823625365328</v>
      </c>
      <c r="AE234" s="17">
        <v>0.17365003877721391</v>
      </c>
      <c r="AG234" s="17">
        <v>0.25211923652066359</v>
      </c>
      <c r="AH234" s="17">
        <v>0.24612721078724581</v>
      </c>
      <c r="AJ234" s="17">
        <v>0.23092656579658821</v>
      </c>
      <c r="AK234" s="17">
        <v>0.2630465541182162</v>
      </c>
      <c r="AL234" s="17">
        <v>0.21243312226355621</v>
      </c>
      <c r="AM234" s="17">
        <v>0.25459337116323699</v>
      </c>
      <c r="AN234" s="17">
        <v>0.21167529923477901</v>
      </c>
      <c r="AO234" s="17">
        <v>0.24114214383140989</v>
      </c>
      <c r="AP234" s="17">
        <v>0.20727387173448569</v>
      </c>
      <c r="AQ234" s="17">
        <v>0.2224421590887159</v>
      </c>
      <c r="AR234" s="17">
        <v>0.1972198859182947</v>
      </c>
      <c r="AS234" s="17">
        <v>0.21022077409447609</v>
      </c>
      <c r="AT234" s="17">
        <v>0.23644963020695531</v>
      </c>
      <c r="AU234" s="17">
        <v>0.18583046776384279</v>
      </c>
      <c r="AV234" s="17">
        <v>0.20307653472267859</v>
      </c>
      <c r="AX234" s="17">
        <v>0.24798116302460629</v>
      </c>
      <c r="AY234" s="17">
        <v>0.21022077409447609</v>
      </c>
      <c r="AZ234" s="17">
        <v>0.23644963020695531</v>
      </c>
      <c r="BA234" s="17">
        <v>0.18583046776384279</v>
      </c>
      <c r="BC234" s="17">
        <v>0.26355031026511322</v>
      </c>
      <c r="BD234" s="17">
        <v>0.18306232468784531</v>
      </c>
      <c r="BE234" s="17">
        <v>0.27265303778885219</v>
      </c>
      <c r="BF234" s="17">
        <v>0.39287004553429689</v>
      </c>
      <c r="BG234" s="17">
        <v>0.19775947687425111</v>
      </c>
      <c r="BH234" s="17">
        <v>0.23014830361906821</v>
      </c>
      <c r="BI234" s="17">
        <v>0.21504677280393991</v>
      </c>
      <c r="BJ234" s="17">
        <v>0.208714011596044</v>
      </c>
      <c r="BK234" s="17">
        <v>0.3219856952316873</v>
      </c>
      <c r="BL234" s="17">
        <v>0.17792541916405091</v>
      </c>
      <c r="BM234" s="17">
        <v>0.22830277922237829</v>
      </c>
      <c r="BN234" s="17">
        <v>0.21954578777641739</v>
      </c>
      <c r="BP234" s="17">
        <v>0.21176387349400511</v>
      </c>
      <c r="BQ234" s="17">
        <v>0.19843665281666259</v>
      </c>
      <c r="BR234" s="17">
        <v>0.20893594584333</v>
      </c>
      <c r="BS234" s="17">
        <v>0.28608768456330552</v>
      </c>
      <c r="BT234" s="17">
        <v>0.2892530988650121</v>
      </c>
      <c r="BU234" s="17">
        <v>0.135253962930836</v>
      </c>
      <c r="BV234" s="17">
        <v>0.19610663168177281</v>
      </c>
      <c r="BW234" s="17">
        <v>0.29521297639488348</v>
      </c>
      <c r="BX234" s="17">
        <v>0.20791012401692571</v>
      </c>
      <c r="BY234" s="17">
        <v>0.27870315836842591</v>
      </c>
    </row>
    <row r="235" spans="2:77" ht="63.95">
      <c r="B235" s="16" t="s">
        <v>222</v>
      </c>
      <c r="C235" s="17">
        <v>0.42870606807642703</v>
      </c>
      <c r="D235" s="17">
        <v>0.42614769667171382</v>
      </c>
      <c r="E235" s="17">
        <v>0.42847740422749181</v>
      </c>
      <c r="F235" s="17">
        <v>0.49431664148273569</v>
      </c>
      <c r="H235" s="17">
        <v>0.41301279068413588</v>
      </c>
      <c r="I235" s="17">
        <v>0.41649507479576109</v>
      </c>
      <c r="J235" s="17">
        <v>0.49427698037999551</v>
      </c>
      <c r="K235" s="17">
        <v>0.42126145893136152</v>
      </c>
      <c r="L235" s="17">
        <v>0.3906606872890816</v>
      </c>
      <c r="M235" s="17">
        <v>0.3753302383616931</v>
      </c>
      <c r="N235" s="17">
        <v>0.41264653226561993</v>
      </c>
      <c r="O235" s="17">
        <v>0.3819271020920646</v>
      </c>
      <c r="P235" s="17">
        <v>0.43053818456178938</v>
      </c>
      <c r="Q235" s="17">
        <v>0.405339523794576</v>
      </c>
      <c r="R235" s="17">
        <v>0.44164171466304758</v>
      </c>
      <c r="S235" s="17">
        <v>0.49312410687632641</v>
      </c>
      <c r="U235" s="17">
        <v>0.4810035774016857</v>
      </c>
      <c r="V235" s="17">
        <v>0.4494650153047744</v>
      </c>
      <c r="W235" s="17">
        <v>0.45013858107144422</v>
      </c>
      <c r="X235" s="17">
        <v>0.3247584620767327</v>
      </c>
      <c r="Y235" s="17">
        <v>0.37427008481956181</v>
      </c>
      <c r="Z235" s="17">
        <v>0.34844653786140201</v>
      </c>
      <c r="AA235" s="17">
        <v>0.4290403133417976</v>
      </c>
      <c r="AB235" s="17">
        <v>0.42720712376779851</v>
      </c>
      <c r="AC235" s="17">
        <v>0.42661639610518831</v>
      </c>
      <c r="AD235" s="17">
        <v>0.5552678840943378</v>
      </c>
      <c r="AE235" s="17">
        <v>0.17368618556254989</v>
      </c>
      <c r="AG235" s="17">
        <v>0.44517210071555929</v>
      </c>
      <c r="AH235" s="17">
        <v>0.41582328652885547</v>
      </c>
      <c r="AJ235" s="17">
        <v>0.41859308776067861</v>
      </c>
      <c r="AK235" s="17">
        <v>0.4798491489528029</v>
      </c>
      <c r="AL235" s="17">
        <v>0.46277278005076611</v>
      </c>
      <c r="AM235" s="17">
        <v>0.43490359307234172</v>
      </c>
      <c r="AN235" s="17">
        <v>0.46070111267065977</v>
      </c>
      <c r="AO235" s="17">
        <v>0.42422663229695962</v>
      </c>
      <c r="AP235" s="17">
        <v>0.41610866821171749</v>
      </c>
      <c r="AQ235" s="17">
        <v>0.4456925930218274</v>
      </c>
      <c r="AR235" s="17">
        <v>0.45859012170305141</v>
      </c>
      <c r="AS235" s="17">
        <v>0.44361742728869602</v>
      </c>
      <c r="AT235" s="17">
        <v>0.39157047979280102</v>
      </c>
      <c r="AU235" s="17">
        <v>0.40576283399011748</v>
      </c>
      <c r="AV235" s="17">
        <v>0.48471273130182851</v>
      </c>
      <c r="AX235" s="17">
        <v>0.43635144806481341</v>
      </c>
      <c r="AY235" s="17">
        <v>0.44361742728869602</v>
      </c>
      <c r="AZ235" s="17">
        <v>0.39157047979280102</v>
      </c>
      <c r="BA235" s="17">
        <v>0.40576283399011748</v>
      </c>
      <c r="BC235" s="17">
        <v>0.2922275637990408</v>
      </c>
      <c r="BD235" s="17">
        <v>0.32531154319939082</v>
      </c>
      <c r="BE235" s="17">
        <v>0.33827994338992567</v>
      </c>
      <c r="BF235" s="17">
        <v>0.44906249418064181</v>
      </c>
      <c r="BG235" s="17">
        <v>0.36876441919925801</v>
      </c>
      <c r="BH235" s="17">
        <v>0.42885033617242219</v>
      </c>
      <c r="BI235" s="17">
        <v>0.39009132031281207</v>
      </c>
      <c r="BJ235" s="17">
        <v>0.46429941444800049</v>
      </c>
      <c r="BK235" s="17">
        <v>0.46253235692685207</v>
      </c>
      <c r="BL235" s="17">
        <v>0.46006265526266737</v>
      </c>
      <c r="BM235" s="17">
        <v>0.42780842272190511</v>
      </c>
      <c r="BN235" s="17">
        <v>0.47474641880785062</v>
      </c>
      <c r="BP235" s="17">
        <v>0.4848525170640825</v>
      </c>
      <c r="BQ235" s="17">
        <v>0.44497221394118819</v>
      </c>
      <c r="BR235" s="17">
        <v>0.47237294379090422</v>
      </c>
      <c r="BS235" s="17">
        <v>0.37345634953410728</v>
      </c>
      <c r="BT235" s="17">
        <v>0.4453279473652737</v>
      </c>
      <c r="BU235" s="17">
        <v>0.51544278330123461</v>
      </c>
      <c r="BV235" s="17">
        <v>0.2246221627575205</v>
      </c>
      <c r="BW235" s="17">
        <v>0.39323525446282348</v>
      </c>
      <c r="BX235" s="17">
        <v>0.38349207977478261</v>
      </c>
      <c r="BY235" s="17">
        <v>0.46158538549060552</v>
      </c>
    </row>
    <row r="236" spans="2:77" ht="128.1">
      <c r="B236" s="16" t="s">
        <v>223</v>
      </c>
      <c r="C236" s="17">
        <v>0.15485294559123319</v>
      </c>
      <c r="D236" s="17">
        <v>0.16058158769121389</v>
      </c>
      <c r="E236" s="17">
        <v>0.13811505292097631</v>
      </c>
      <c r="F236" s="17">
        <v>0.1652327885039323</v>
      </c>
      <c r="H236" s="17">
        <v>0.1109210853495023</v>
      </c>
      <c r="I236" s="17">
        <v>0.18263215515172579</v>
      </c>
      <c r="J236" s="17">
        <v>0.16627022124200441</v>
      </c>
      <c r="K236" s="17">
        <v>0.1739443322409823</v>
      </c>
      <c r="L236" s="17">
        <v>0.21014231406307579</v>
      </c>
      <c r="M236" s="17">
        <v>0.17120155151120561</v>
      </c>
      <c r="N236" s="17">
        <v>8.5035136766035385E-2</v>
      </c>
      <c r="O236" s="17">
        <v>0.12022339598561629</v>
      </c>
      <c r="P236" s="17">
        <v>0.19247085218498669</v>
      </c>
      <c r="Q236" s="17">
        <v>0.15830418938866761</v>
      </c>
      <c r="R236" s="17">
        <v>0.13095816383291281</v>
      </c>
      <c r="S236" s="17">
        <v>0.14216126549562269</v>
      </c>
      <c r="U236" s="17">
        <v>0.14710613203457579</v>
      </c>
      <c r="V236" s="17">
        <v>0.1187667174081231</v>
      </c>
      <c r="W236" s="17">
        <v>0.13099259722900081</v>
      </c>
      <c r="X236" s="17">
        <v>0.17335632053496849</v>
      </c>
      <c r="Y236" s="17">
        <v>0.24223898996458429</v>
      </c>
      <c r="Z236" s="17">
        <v>0.14211695909622071</v>
      </c>
      <c r="AA236" s="17">
        <v>0.1490829216428553</v>
      </c>
      <c r="AB236" s="17">
        <v>0.18280632221678689</v>
      </c>
      <c r="AC236" s="17">
        <v>0.13705384410529611</v>
      </c>
      <c r="AD236" s="17">
        <v>0.14008893240761511</v>
      </c>
      <c r="AE236" s="17">
        <v>3.7888075136727109E-2</v>
      </c>
      <c r="AG236" s="17">
        <v>0.14923004076150451</v>
      </c>
      <c r="AH236" s="17">
        <v>0.1592522235576832</v>
      </c>
      <c r="AJ236" s="17">
        <v>0.16719324273317329</v>
      </c>
      <c r="AK236" s="17">
        <v>0.1227377274008046</v>
      </c>
      <c r="AL236" s="17">
        <v>0.1285998807827396</v>
      </c>
      <c r="AM236" s="17">
        <v>0.14353384682065351</v>
      </c>
      <c r="AN236" s="17">
        <v>0.13326096747032851</v>
      </c>
      <c r="AO236" s="17">
        <v>0.15025176741646709</v>
      </c>
      <c r="AP236" s="17">
        <v>0.19798757953564641</v>
      </c>
      <c r="AQ236" s="17">
        <v>0.14371538500133799</v>
      </c>
      <c r="AR236" s="17">
        <v>0.1570535106546668</v>
      </c>
      <c r="AS236" s="17">
        <v>0.19859507208202959</v>
      </c>
      <c r="AT236" s="17">
        <v>0.17904295729657449</v>
      </c>
      <c r="AU236" s="17">
        <v>0.17050827451794651</v>
      </c>
      <c r="AV236" s="17">
        <v>0.1205612808556724</v>
      </c>
      <c r="AX236" s="17">
        <v>0.1550530137378997</v>
      </c>
      <c r="AY236" s="17">
        <v>0.19859507208202959</v>
      </c>
      <c r="AZ236" s="17">
        <v>0.17904295729657449</v>
      </c>
      <c r="BA236" s="17">
        <v>0.17050827451794651</v>
      </c>
      <c r="BC236" s="17">
        <v>0.1511296500662126</v>
      </c>
      <c r="BD236" s="17">
        <v>0.112832450625332</v>
      </c>
      <c r="BE236" s="17">
        <v>0.20408529447550369</v>
      </c>
      <c r="BF236" s="17">
        <v>0.1443482683772227</v>
      </c>
      <c r="BG236" s="17">
        <v>0.11306882866844049</v>
      </c>
      <c r="BH236" s="17">
        <v>0.16736932522054759</v>
      </c>
      <c r="BI236" s="17">
        <v>0.19001783460111221</v>
      </c>
      <c r="BJ236" s="17">
        <v>0.1630245623188992</v>
      </c>
      <c r="BK236" s="17">
        <v>0.1851051183729443</v>
      </c>
      <c r="BL236" s="17">
        <v>0.1670630114643552</v>
      </c>
      <c r="BM236" s="17">
        <v>0.19705302979212691</v>
      </c>
      <c r="BN236" s="17">
        <v>0.13327392744018721</v>
      </c>
      <c r="BP236" s="17">
        <v>0.1505380674835658</v>
      </c>
      <c r="BQ236" s="17">
        <v>0.22103938011241139</v>
      </c>
      <c r="BR236" s="17">
        <v>0.1027699260498347</v>
      </c>
      <c r="BS236" s="17">
        <v>0.14051406097170591</v>
      </c>
      <c r="BT236" s="17">
        <v>0.22434221290940581</v>
      </c>
      <c r="BU236" s="17">
        <v>9.4807662697787107E-2</v>
      </c>
      <c r="BV236" s="17">
        <v>0.18225959398654001</v>
      </c>
      <c r="BW236" s="17">
        <v>0.17200986845003419</v>
      </c>
      <c r="BX236" s="17">
        <v>0.17675210122733509</v>
      </c>
      <c r="BY236" s="17">
        <v>0.16614005187973721</v>
      </c>
    </row>
    <row r="237" spans="2:77" ht="96">
      <c r="B237" s="16" t="s">
        <v>224</v>
      </c>
      <c r="C237" s="17">
        <v>0.24659225717831079</v>
      </c>
      <c r="D237" s="17">
        <v>0.2560769845315185</v>
      </c>
      <c r="E237" s="17">
        <v>0.23758230899441921</v>
      </c>
      <c r="F237" s="17">
        <v>0.13717806159857809</v>
      </c>
      <c r="H237" s="17">
        <v>0.1066789609584151</v>
      </c>
      <c r="I237" s="17">
        <v>0.2287879923501081</v>
      </c>
      <c r="J237" s="17">
        <v>0.25422691808676612</v>
      </c>
      <c r="K237" s="17">
        <v>0.1515542516754147</v>
      </c>
      <c r="L237" s="17">
        <v>0.25729783733716222</v>
      </c>
      <c r="M237" s="17">
        <v>0.21990476853876359</v>
      </c>
      <c r="N237" s="17">
        <v>0.2388034208022308</v>
      </c>
      <c r="O237" s="17">
        <v>0.37942959482368682</v>
      </c>
      <c r="P237" s="17">
        <v>0.32354683452718319</v>
      </c>
      <c r="Q237" s="17">
        <v>0.25787093164509578</v>
      </c>
      <c r="R237" s="17">
        <v>0.37405901724223439</v>
      </c>
      <c r="S237" s="17">
        <v>0.25804232329042343</v>
      </c>
      <c r="U237" s="17">
        <v>0.1216518377555464</v>
      </c>
      <c r="V237" s="17">
        <v>0.15626975483933661</v>
      </c>
      <c r="W237" s="17">
        <v>0.19779895662186839</v>
      </c>
      <c r="X237" s="17">
        <v>0.3076135026131534</v>
      </c>
      <c r="Y237" s="17">
        <v>0.30474905014732467</v>
      </c>
      <c r="Z237" s="17">
        <v>0.31756370557870189</v>
      </c>
      <c r="AA237" s="17">
        <v>0.25243965588109812</v>
      </c>
      <c r="AB237" s="17">
        <v>0.28456082431106189</v>
      </c>
      <c r="AC237" s="17">
        <v>0.26256608845447788</v>
      </c>
      <c r="AD237" s="17">
        <v>0.29536370665987161</v>
      </c>
      <c r="AE237" s="17">
        <v>0.30238273200263022</v>
      </c>
      <c r="AG237" s="17">
        <v>0.30357031484698987</v>
      </c>
      <c r="AH237" s="17">
        <v>0.2020134636074746</v>
      </c>
      <c r="AJ237" s="17">
        <v>0.2976575163155073</v>
      </c>
      <c r="AK237" s="17">
        <v>0.24961929594752369</v>
      </c>
      <c r="AL237" s="17">
        <v>0.27099305304184967</v>
      </c>
      <c r="AM237" s="17">
        <v>0.2940089255520783</v>
      </c>
      <c r="AN237" s="17">
        <v>0.27424604760540883</v>
      </c>
      <c r="AO237" s="17">
        <v>0.30312348623480267</v>
      </c>
      <c r="AP237" s="17">
        <v>0.25945359121338563</v>
      </c>
      <c r="AQ237" s="17">
        <v>0.2899344479948015</v>
      </c>
      <c r="AR237" s="17">
        <v>0.31464752201907642</v>
      </c>
      <c r="AS237" s="17">
        <v>0.30209483167868112</v>
      </c>
      <c r="AT237" s="17">
        <v>0.29797309464775262</v>
      </c>
      <c r="AU237" s="17">
        <v>0.25948277503450051</v>
      </c>
      <c r="AV237" s="17">
        <v>0.40539437588531141</v>
      </c>
      <c r="AX237" s="17">
        <v>0.2499920786013077</v>
      </c>
      <c r="AY237" s="17">
        <v>0.30209483167868112</v>
      </c>
      <c r="AZ237" s="17">
        <v>0.29797309464775262</v>
      </c>
      <c r="BA237" s="17">
        <v>0.25948277503450051</v>
      </c>
      <c r="BC237" s="17">
        <v>0.37826797383022348</v>
      </c>
      <c r="BD237" s="17">
        <v>0.40573435239518102</v>
      </c>
      <c r="BE237" s="17">
        <v>0.34913390706335262</v>
      </c>
      <c r="BF237" s="17">
        <v>0.25184961481253609</v>
      </c>
      <c r="BG237" s="17">
        <v>0.33524957973777542</v>
      </c>
      <c r="BH237" s="17">
        <v>0.33215032488328239</v>
      </c>
      <c r="BI237" s="17">
        <v>0.29115853460885338</v>
      </c>
      <c r="BJ237" s="17">
        <v>0.2155769452130247</v>
      </c>
      <c r="BK237" s="17">
        <v>0.2213665094146875</v>
      </c>
      <c r="BL237" s="17">
        <v>0.30577974486211318</v>
      </c>
      <c r="BM237" s="17">
        <v>0.26668595246738502</v>
      </c>
      <c r="BN237" s="17">
        <v>0.19751726572916301</v>
      </c>
      <c r="BP237" s="17">
        <v>0.20563699530575319</v>
      </c>
      <c r="BQ237" s="17">
        <v>0.25203074861742619</v>
      </c>
      <c r="BR237" s="17">
        <v>0.151792585765438</v>
      </c>
      <c r="BS237" s="17">
        <v>0.28505631487509547</v>
      </c>
      <c r="BT237" s="17">
        <v>0.29200708136751419</v>
      </c>
      <c r="BU237" s="17">
        <v>0.25706723372294688</v>
      </c>
      <c r="BV237" s="17">
        <v>0.37889419603104402</v>
      </c>
      <c r="BW237" s="17">
        <v>0.24613759367309149</v>
      </c>
      <c r="BX237" s="17">
        <v>0.25648123781616411</v>
      </c>
      <c r="BY237" s="17">
        <v>0.2269215750809222</v>
      </c>
    </row>
    <row r="238" spans="2:77" ht="15.95">
      <c r="B238" s="16" t="s">
        <v>83</v>
      </c>
      <c r="C238" s="17">
        <v>1.4248329852438769E-2</v>
      </c>
      <c r="D238" s="17">
        <v>1.482366203220657E-2</v>
      </c>
      <c r="E238" s="17">
        <v>7.0136206344539502E-3</v>
      </c>
      <c r="F238" s="17">
        <v>0</v>
      </c>
      <c r="H238" s="17">
        <v>4.8582453405457728E-2</v>
      </c>
      <c r="I238" s="17">
        <v>7.1521533935568309E-3</v>
      </c>
      <c r="J238" s="17">
        <v>1.7563965944631561E-2</v>
      </c>
      <c r="K238" s="17">
        <v>4.6991132365111861E-3</v>
      </c>
      <c r="L238" s="17">
        <v>0</v>
      </c>
      <c r="M238" s="17">
        <v>2.6033285931733748E-3</v>
      </c>
      <c r="N238" s="17">
        <v>1.029469035695213E-2</v>
      </c>
      <c r="O238" s="17">
        <v>1.7728084358787689E-2</v>
      </c>
      <c r="P238" s="17">
        <v>1.068800314307305E-2</v>
      </c>
      <c r="Q238" s="17">
        <v>1.521254665786774E-2</v>
      </c>
      <c r="R238" s="17">
        <v>1.141903818678227E-2</v>
      </c>
      <c r="S238" s="17">
        <v>1.517123148160434E-2</v>
      </c>
      <c r="U238" s="17">
        <v>2.9371418863871269E-2</v>
      </c>
      <c r="V238" s="17">
        <v>1.75767084059235E-2</v>
      </c>
      <c r="W238" s="17">
        <v>2.5990548109761171E-2</v>
      </c>
      <c r="X238" s="17">
        <v>8.4965820001720212E-3</v>
      </c>
      <c r="Y238" s="17">
        <v>0</v>
      </c>
      <c r="Z238" s="17">
        <v>1.446166148306061E-2</v>
      </c>
      <c r="AA238" s="17">
        <v>1.9826098692757879E-2</v>
      </c>
      <c r="AB238" s="17">
        <v>1.13884978763654E-2</v>
      </c>
      <c r="AC238" s="17">
        <v>0</v>
      </c>
      <c r="AD238" s="17">
        <v>8.9482162534156705E-3</v>
      </c>
      <c r="AE238" s="17">
        <v>0</v>
      </c>
      <c r="AG238" s="17">
        <v>1.396695989658034E-2</v>
      </c>
      <c r="AH238" s="17">
        <v>1.446846956397798E-2</v>
      </c>
      <c r="AJ238" s="17">
        <v>1.1161867988061611E-2</v>
      </c>
      <c r="AK238" s="17">
        <v>1.337278349933259E-2</v>
      </c>
      <c r="AL238" s="17">
        <v>3.606558400345164E-2</v>
      </c>
      <c r="AM238" s="17">
        <v>4.571825525329894E-3</v>
      </c>
      <c r="AN238" s="17">
        <v>1.882845789633595E-2</v>
      </c>
      <c r="AO238" s="17">
        <v>1.863764919349872E-2</v>
      </c>
      <c r="AP238" s="17">
        <v>1.1025820875668521E-2</v>
      </c>
      <c r="AQ238" s="17">
        <v>6.3536265462111538E-3</v>
      </c>
      <c r="AR238" s="17">
        <v>1.8317775200490421E-2</v>
      </c>
      <c r="AS238" s="17">
        <v>0</v>
      </c>
      <c r="AT238" s="17">
        <v>5.25424068111303E-3</v>
      </c>
      <c r="AU238" s="17">
        <v>1.7202322195165109E-2</v>
      </c>
      <c r="AV238" s="17">
        <v>0</v>
      </c>
      <c r="AX238" s="17">
        <v>1.418226727215058E-2</v>
      </c>
      <c r="AY238" s="17">
        <v>0</v>
      </c>
      <c r="AZ238" s="17">
        <v>5.25424068111303E-3</v>
      </c>
      <c r="BA238" s="17">
        <v>1.7202322195165109E-2</v>
      </c>
      <c r="BC238" s="17">
        <v>5.0914968121366019E-3</v>
      </c>
      <c r="BD238" s="17">
        <v>1.866694803416891E-2</v>
      </c>
      <c r="BE238" s="17">
        <v>6.0985433198339541E-3</v>
      </c>
      <c r="BF238" s="17">
        <v>0</v>
      </c>
      <c r="BG238" s="17">
        <v>2.8312752722698391E-2</v>
      </c>
      <c r="BH238" s="17">
        <v>1.003621063925373E-2</v>
      </c>
      <c r="BI238" s="17">
        <v>3.024584590059819E-3</v>
      </c>
      <c r="BJ238" s="17">
        <v>1.7704955347427231E-2</v>
      </c>
      <c r="BK238" s="17">
        <v>0</v>
      </c>
      <c r="BL238" s="17">
        <v>8.1347085345663851E-3</v>
      </c>
      <c r="BM238" s="17">
        <v>5.536835236823922E-3</v>
      </c>
      <c r="BN238" s="17">
        <v>2.6115012975580561E-2</v>
      </c>
      <c r="BP238" s="17">
        <v>1.059634526273451E-2</v>
      </c>
      <c r="BQ238" s="17">
        <v>7.6151500922756526E-3</v>
      </c>
      <c r="BR238" s="17">
        <v>1.9527403763062331E-2</v>
      </c>
      <c r="BS238" s="17">
        <v>1.5698566895597271E-2</v>
      </c>
      <c r="BT238" s="17">
        <v>3.489327000277024E-3</v>
      </c>
      <c r="BU238" s="17">
        <v>2.435473068252253E-2</v>
      </c>
      <c r="BV238" s="17">
        <v>9.8263486183787097E-3</v>
      </c>
      <c r="BW238" s="17">
        <v>9.9566805904601745E-3</v>
      </c>
      <c r="BX238" s="17">
        <v>1.686955651736111E-2</v>
      </c>
      <c r="BY238" s="17">
        <v>1.587671523919286E-2</v>
      </c>
    </row>
    <row r="239" spans="2:77" ht="15.95">
      <c r="B239" s="16" t="s">
        <v>55</v>
      </c>
      <c r="C239" s="17">
        <v>8.3141345024136809E-3</v>
      </c>
      <c r="D239" s="17">
        <v>7.5627801258808967E-3</v>
      </c>
      <c r="E239" s="17">
        <v>7.7587330601555154E-3</v>
      </c>
      <c r="F239" s="17">
        <v>0</v>
      </c>
      <c r="H239" s="17">
        <v>3.4645654732795281E-2</v>
      </c>
      <c r="I239" s="17">
        <v>3.9208199107539912E-3</v>
      </c>
      <c r="J239" s="17">
        <v>1.013645150242585E-2</v>
      </c>
      <c r="K239" s="17">
        <v>2.2087458321343671E-2</v>
      </c>
      <c r="L239" s="17">
        <v>0</v>
      </c>
      <c r="M239" s="17">
        <v>3.718434292729415E-3</v>
      </c>
      <c r="N239" s="17">
        <v>0</v>
      </c>
      <c r="O239" s="17">
        <v>0</v>
      </c>
      <c r="P239" s="17">
        <v>0</v>
      </c>
      <c r="Q239" s="17">
        <v>6.6730705186949209E-3</v>
      </c>
      <c r="R239" s="17">
        <v>0</v>
      </c>
      <c r="S239" s="17">
        <v>5.8468905618249481E-3</v>
      </c>
      <c r="U239" s="17">
        <v>3.1454354304199253E-2</v>
      </c>
      <c r="V239" s="17">
        <v>2.1179221807542711E-2</v>
      </c>
      <c r="W239" s="17">
        <v>3.8573118573376939E-3</v>
      </c>
      <c r="X239" s="17">
        <v>0</v>
      </c>
      <c r="Y239" s="17">
        <v>4.3757609122844314E-3</v>
      </c>
      <c r="Z239" s="17">
        <v>0</v>
      </c>
      <c r="AA239" s="17">
        <v>0</v>
      </c>
      <c r="AB239" s="17">
        <v>0</v>
      </c>
      <c r="AC239" s="17">
        <v>6.8005650618704824E-3</v>
      </c>
      <c r="AD239" s="17">
        <v>1.3814681957950371E-2</v>
      </c>
      <c r="AE239" s="17">
        <v>8.5660871336491431E-2</v>
      </c>
      <c r="AG239" s="17">
        <v>3.303947425929433E-3</v>
      </c>
      <c r="AH239" s="17">
        <v>1.2234031118275991E-2</v>
      </c>
      <c r="AJ239" s="17">
        <v>6.5028662973904182E-3</v>
      </c>
      <c r="AK239" s="17">
        <v>1.0166762529809791E-2</v>
      </c>
      <c r="AL239" s="17">
        <v>1.4496552351342709E-2</v>
      </c>
      <c r="AM239" s="17">
        <v>1.1240250284287309E-2</v>
      </c>
      <c r="AN239" s="17">
        <v>1.5655839781915291E-2</v>
      </c>
      <c r="AO239" s="17">
        <v>1.0589701743729691E-2</v>
      </c>
      <c r="AP239" s="17">
        <v>1.4151503167568011E-2</v>
      </c>
      <c r="AQ239" s="17">
        <v>9.677511649451593E-3</v>
      </c>
      <c r="AR239" s="17">
        <v>1.9961363219856851E-2</v>
      </c>
      <c r="AS239" s="17">
        <v>2.3345676465051549E-2</v>
      </c>
      <c r="AT239" s="17">
        <v>1.900207028627298E-2</v>
      </c>
      <c r="AU239" s="17">
        <v>2.405856771958197E-2</v>
      </c>
      <c r="AV239" s="17">
        <v>2.823896247944652E-2</v>
      </c>
      <c r="AX239" s="17">
        <v>8.0506946365893062E-3</v>
      </c>
      <c r="AY239" s="17">
        <v>2.3345676465051549E-2</v>
      </c>
      <c r="AZ239" s="17">
        <v>1.900207028627298E-2</v>
      </c>
      <c r="BA239" s="17">
        <v>2.405856771958197E-2</v>
      </c>
      <c r="BC239" s="17">
        <v>6.4813228385843724E-3</v>
      </c>
      <c r="BD239" s="17">
        <v>1.8606414629051809E-2</v>
      </c>
      <c r="BE239" s="17">
        <v>0</v>
      </c>
      <c r="BF239" s="17">
        <v>1.5639581987659051E-2</v>
      </c>
      <c r="BG239" s="17">
        <v>0</v>
      </c>
      <c r="BH239" s="17">
        <v>1.0473483396597059E-2</v>
      </c>
      <c r="BI239" s="17">
        <v>1.354308793480543E-2</v>
      </c>
      <c r="BJ239" s="17">
        <v>1.0229610853384001E-2</v>
      </c>
      <c r="BK239" s="17">
        <v>0</v>
      </c>
      <c r="BL239" s="17">
        <v>0</v>
      </c>
      <c r="BM239" s="17">
        <v>6.6432367674618183E-3</v>
      </c>
      <c r="BN239" s="17">
        <v>1.6052047061441799E-2</v>
      </c>
      <c r="BP239" s="17">
        <v>1.5794827005514479E-2</v>
      </c>
      <c r="BQ239" s="17">
        <v>0</v>
      </c>
      <c r="BR239" s="17">
        <v>1.383187204751186E-3</v>
      </c>
      <c r="BS239" s="17">
        <v>5.1649801077106082E-3</v>
      </c>
      <c r="BT239" s="17">
        <v>0</v>
      </c>
      <c r="BU239" s="17">
        <v>0</v>
      </c>
      <c r="BV239" s="17">
        <v>0</v>
      </c>
      <c r="BW239" s="17">
        <v>9.9566805904601745E-3</v>
      </c>
      <c r="BX239" s="17">
        <v>3.3739113034722219E-2</v>
      </c>
      <c r="BY239" s="17">
        <v>1.35601175243091E-2</v>
      </c>
    </row>
    <row r="241" spans="2:77" ht="96">
      <c r="B241" s="14" t="s">
        <v>225</v>
      </c>
    </row>
    <row r="242" spans="2:77" ht="15.95">
      <c r="B242" s="15" t="s">
        <v>16</v>
      </c>
    </row>
    <row r="243" spans="2:77" ht="15.95">
      <c r="B243" s="16" t="s">
        <v>226</v>
      </c>
      <c r="C243" s="17">
        <v>0.25477994799877762</v>
      </c>
      <c r="D243" s="17">
        <v>0.2724608922917936</v>
      </c>
      <c r="E243" s="17">
        <v>0.2152949958443694</v>
      </c>
      <c r="F243" s="17">
        <v>0.1667375643247217</v>
      </c>
      <c r="H243" s="17">
        <v>0.16533122920244281</v>
      </c>
      <c r="I243" s="17">
        <v>0.17218494886046259</v>
      </c>
      <c r="J243" s="17">
        <v>0.25780555323858639</v>
      </c>
      <c r="K243" s="17">
        <v>0.27184650552433409</v>
      </c>
      <c r="L243" s="17">
        <v>0.176552212408042</v>
      </c>
      <c r="M243" s="17">
        <v>0.2247159762327775</v>
      </c>
      <c r="N243" s="17">
        <v>0.24276740441597081</v>
      </c>
      <c r="O243" s="17">
        <v>0.24474156386742099</v>
      </c>
      <c r="P243" s="17">
        <v>0.25373940360438668</v>
      </c>
      <c r="Q243" s="17">
        <v>0.31227118719802383</v>
      </c>
      <c r="R243" s="17">
        <v>0.37307593705971898</v>
      </c>
      <c r="S243" s="17">
        <v>0.31660166457194261</v>
      </c>
      <c r="U243" s="17">
        <v>0.17742126271203609</v>
      </c>
      <c r="V243" s="17">
        <v>0.19023067667282739</v>
      </c>
      <c r="W243" s="17">
        <v>0.18019602612602639</v>
      </c>
      <c r="X243" s="17">
        <v>0.18663113848987889</v>
      </c>
      <c r="Y243" s="17">
        <v>0.28864296363822139</v>
      </c>
      <c r="Z243" s="17">
        <v>0.33928372266180917</v>
      </c>
      <c r="AA243" s="17">
        <v>0.35380512291984573</v>
      </c>
      <c r="AB243" s="17">
        <v>0.29818855311466919</v>
      </c>
      <c r="AC243" s="17">
        <v>0.28436851636722982</v>
      </c>
      <c r="AD243" s="17">
        <v>0.24271665327768049</v>
      </c>
      <c r="AE243" s="17">
        <v>7.5776150273454218E-2</v>
      </c>
      <c r="AG243" s="17">
        <v>0.30854424930856089</v>
      </c>
      <c r="AH243" s="17">
        <v>0.21278094485251961</v>
      </c>
      <c r="AJ243" s="17">
        <v>0.31659699893793619</v>
      </c>
      <c r="AK243" s="17">
        <v>0.23519284079281791</v>
      </c>
      <c r="AL243" s="17">
        <v>0.2365146368579385</v>
      </c>
      <c r="AM243" s="17">
        <v>0.26680768639737901</v>
      </c>
      <c r="AN243" s="17">
        <v>0.24403233947908709</v>
      </c>
      <c r="AO243" s="17">
        <v>0.27026752605327509</v>
      </c>
      <c r="AP243" s="17">
        <v>0.27785788675216949</v>
      </c>
      <c r="AQ243" s="17">
        <v>0.20968221703621681</v>
      </c>
      <c r="AR243" s="17">
        <v>0.2175164255425529</v>
      </c>
      <c r="AS243" s="17">
        <v>0.25841729145374992</v>
      </c>
      <c r="AT243" s="17">
        <v>0.29261271244319481</v>
      </c>
      <c r="AU243" s="17">
        <v>0.23893599106585561</v>
      </c>
      <c r="AV243" s="17">
        <v>0.27561765513937808</v>
      </c>
      <c r="AX243" s="17">
        <v>0.26109527140342542</v>
      </c>
      <c r="AY243" s="17">
        <v>0.25841729145374992</v>
      </c>
      <c r="AZ243" s="17">
        <v>0.29261271244319481</v>
      </c>
      <c r="BA243" s="17">
        <v>0.23893599106585561</v>
      </c>
      <c r="BC243" s="17">
        <v>0.40953949314794302</v>
      </c>
      <c r="BD243" s="17">
        <v>0.28752036027057842</v>
      </c>
      <c r="BE243" s="17">
        <v>0.25478998443786299</v>
      </c>
      <c r="BF243" s="17">
        <v>0.2305122402802699</v>
      </c>
      <c r="BG243" s="17">
        <v>0.30492244405690438</v>
      </c>
      <c r="BH243" s="17">
        <v>0.37302119201897582</v>
      </c>
      <c r="BI243" s="17">
        <v>0.30897073628442911</v>
      </c>
      <c r="BJ243" s="17">
        <v>0.2297463069386429</v>
      </c>
      <c r="BK243" s="17">
        <v>0.2312587021183963</v>
      </c>
      <c r="BL243" s="17">
        <v>0.25268355049812979</v>
      </c>
      <c r="BM243" s="17">
        <v>0.29761894740251782</v>
      </c>
      <c r="BN243" s="17">
        <v>0.20187869361837671</v>
      </c>
      <c r="BP243" s="17">
        <v>0.24612169612125381</v>
      </c>
      <c r="BQ243" s="17">
        <v>0.33187139674492161</v>
      </c>
      <c r="BR243" s="17">
        <v>0.20131300864092269</v>
      </c>
      <c r="BS243" s="17">
        <v>0.28216735404375809</v>
      </c>
      <c r="BT243" s="17">
        <v>0.3933644690554709</v>
      </c>
      <c r="BU243" s="17">
        <v>0.167911472124853</v>
      </c>
      <c r="BV243" s="17">
        <v>0.26055135095174897</v>
      </c>
      <c r="BW243" s="17">
        <v>0.14806814243096289</v>
      </c>
      <c r="BX243" s="17">
        <v>0.28789471522147653</v>
      </c>
      <c r="BY243" s="17">
        <v>0.27258433523978182</v>
      </c>
    </row>
    <row r="244" spans="2:77" ht="15.95">
      <c r="B244" s="16" t="s">
        <v>227</v>
      </c>
      <c r="C244" s="17">
        <v>0.48193593185288008</v>
      </c>
      <c r="D244" s="17">
        <v>0.4580134630571997</v>
      </c>
      <c r="E244" s="17">
        <v>0.54573554665261181</v>
      </c>
      <c r="F244" s="17">
        <v>0.55825273593389468</v>
      </c>
      <c r="H244" s="17">
        <v>0.43185307939996892</v>
      </c>
      <c r="I244" s="17">
        <v>0.54215284825660148</v>
      </c>
      <c r="J244" s="17">
        <v>0.40925209001616758</v>
      </c>
      <c r="K244" s="17">
        <v>0.40105049300444151</v>
      </c>
      <c r="L244" s="17">
        <v>0.53053435474928246</v>
      </c>
      <c r="M244" s="17">
        <v>0.50909768117955545</v>
      </c>
      <c r="N244" s="17">
        <v>0.52481093138454848</v>
      </c>
      <c r="O244" s="17">
        <v>0.48985644404086148</v>
      </c>
      <c r="P244" s="17">
        <v>0.4907751757536859</v>
      </c>
      <c r="Q244" s="17">
        <v>0.49846829814693572</v>
      </c>
      <c r="R244" s="17">
        <v>0.46017630781202601</v>
      </c>
      <c r="S244" s="17">
        <v>0.50876108081262283</v>
      </c>
      <c r="U244" s="17">
        <v>0.44507933635908697</v>
      </c>
      <c r="V244" s="17">
        <v>0.39847840856923511</v>
      </c>
      <c r="W244" s="17">
        <v>0.52069926295203239</v>
      </c>
      <c r="X244" s="17">
        <v>0.51074032648141787</v>
      </c>
      <c r="Y244" s="17">
        <v>0.47418973051000579</v>
      </c>
      <c r="Z244" s="17">
        <v>0.41928903391465733</v>
      </c>
      <c r="AA244" s="17">
        <v>0.45768711347514562</v>
      </c>
      <c r="AB244" s="17">
        <v>0.53283952157897641</v>
      </c>
      <c r="AC244" s="17">
        <v>0.52752962064035958</v>
      </c>
      <c r="AD244" s="17">
        <v>0.49702489571388431</v>
      </c>
      <c r="AE244" s="17">
        <v>0.70263935250901999</v>
      </c>
      <c r="AG244" s="17">
        <v>0.492595032189098</v>
      </c>
      <c r="AH244" s="17">
        <v>0.47360937356697091</v>
      </c>
      <c r="AJ244" s="17">
        <v>0.48661169840073831</v>
      </c>
      <c r="AK244" s="17">
        <v>0.53702029470193313</v>
      </c>
      <c r="AL244" s="17">
        <v>0.55115323017869378</v>
      </c>
      <c r="AM244" s="17">
        <v>0.49225354491095308</v>
      </c>
      <c r="AN244" s="17">
        <v>0.46013445876862491</v>
      </c>
      <c r="AO244" s="17">
        <v>0.49487090415408941</v>
      </c>
      <c r="AP244" s="17">
        <v>0.52132976652765384</v>
      </c>
      <c r="AQ244" s="17">
        <v>0.52970309488949641</v>
      </c>
      <c r="AR244" s="17">
        <v>0.52425156784579852</v>
      </c>
      <c r="AS244" s="17">
        <v>0.52210247878263372</v>
      </c>
      <c r="AT244" s="17">
        <v>0.55520817094612351</v>
      </c>
      <c r="AU244" s="17">
        <v>0.48492156717140039</v>
      </c>
      <c r="AV244" s="17">
        <v>0.5278120562348988</v>
      </c>
      <c r="AX244" s="17">
        <v>0.47684633287862271</v>
      </c>
      <c r="AY244" s="17">
        <v>0.52210247878263372</v>
      </c>
      <c r="AZ244" s="17">
        <v>0.55520817094612351</v>
      </c>
      <c r="BA244" s="17">
        <v>0.48492156717140039</v>
      </c>
      <c r="BC244" s="17">
        <v>0.43639064863312832</v>
      </c>
      <c r="BD244" s="17">
        <v>0.45235011353873988</v>
      </c>
      <c r="BE244" s="17">
        <v>0.44370179897470541</v>
      </c>
      <c r="BF244" s="17">
        <v>0.47344592807330732</v>
      </c>
      <c r="BG244" s="17">
        <v>0.51621114531946966</v>
      </c>
      <c r="BH244" s="17">
        <v>0.44374639096351709</v>
      </c>
      <c r="BI244" s="17">
        <v>0.50521323688880759</v>
      </c>
      <c r="BJ244" s="17">
        <v>0.49893617946384161</v>
      </c>
      <c r="BK244" s="17">
        <v>0.41630779491770648</v>
      </c>
      <c r="BL244" s="17">
        <v>0.49412845682673251</v>
      </c>
      <c r="BM244" s="17">
        <v>0.51345389428095634</v>
      </c>
      <c r="BN244" s="17">
        <v>0.47779375449280198</v>
      </c>
      <c r="BP244" s="17">
        <v>0.48981210465656172</v>
      </c>
      <c r="BQ244" s="17">
        <v>0.51483543143483113</v>
      </c>
      <c r="BR244" s="17">
        <v>0.50146171557982955</v>
      </c>
      <c r="BS244" s="17">
        <v>0.48296255660376752</v>
      </c>
      <c r="BT244" s="17">
        <v>0.46447595825379379</v>
      </c>
      <c r="BU244" s="17">
        <v>0.60898174752317913</v>
      </c>
      <c r="BV244" s="17">
        <v>0.46678594281335672</v>
      </c>
      <c r="BW244" s="17">
        <v>0.56469890969961722</v>
      </c>
      <c r="BX244" s="17">
        <v>0.45840994651167988</v>
      </c>
      <c r="BY244" s="17">
        <v>0.41965066833117892</v>
      </c>
    </row>
    <row r="245" spans="2:77" ht="15.95">
      <c r="B245" s="16" t="s">
        <v>228</v>
      </c>
      <c r="C245" s="17">
        <v>0.21368477535875141</v>
      </c>
      <c r="D245" s="17">
        <v>0.22239079473789561</v>
      </c>
      <c r="E245" s="17">
        <v>0.18399804084632329</v>
      </c>
      <c r="F245" s="17">
        <v>0.2027827348749586</v>
      </c>
      <c r="H245" s="17">
        <v>0.31180471410137528</v>
      </c>
      <c r="I245" s="17">
        <v>0.2272147596812677</v>
      </c>
      <c r="J245" s="17">
        <v>0.25166810225735059</v>
      </c>
      <c r="K245" s="17">
        <v>0.25189930335656951</v>
      </c>
      <c r="L245" s="17">
        <v>0.2347356368897445</v>
      </c>
      <c r="M245" s="17">
        <v>0.23247180272441359</v>
      </c>
      <c r="N245" s="17">
        <v>0.20293848822187011</v>
      </c>
      <c r="O245" s="17">
        <v>0.23063835409494921</v>
      </c>
      <c r="P245" s="17">
        <v>0.2100984702382814</v>
      </c>
      <c r="Q245" s="17">
        <v>0.15976862414954379</v>
      </c>
      <c r="R245" s="17">
        <v>0.1504276226492415</v>
      </c>
      <c r="S245" s="17">
        <v>0.14070280707910199</v>
      </c>
      <c r="U245" s="17">
        <v>0.29202269076191811</v>
      </c>
      <c r="V245" s="17">
        <v>0.33820051812198892</v>
      </c>
      <c r="W245" s="17">
        <v>0.25460179561300328</v>
      </c>
      <c r="X245" s="17">
        <v>0.24682269173716229</v>
      </c>
      <c r="Y245" s="17">
        <v>0.18219319919639371</v>
      </c>
      <c r="Z245" s="17">
        <v>0.2035528703894777</v>
      </c>
      <c r="AA245" s="17">
        <v>0.16522619413022371</v>
      </c>
      <c r="AB245" s="17">
        <v>0.1329250892734026</v>
      </c>
      <c r="AC245" s="17">
        <v>0.16147320393469269</v>
      </c>
      <c r="AD245" s="17">
        <v>0.1911907051101486</v>
      </c>
      <c r="AE245" s="17">
        <v>0.13592362588103429</v>
      </c>
      <c r="AG245" s="17">
        <v>0.16710624835195589</v>
      </c>
      <c r="AH245" s="17">
        <v>0.25007047469174881</v>
      </c>
      <c r="AJ245" s="17">
        <v>0.1590848042750177</v>
      </c>
      <c r="AK245" s="17">
        <v>0.2042487079022188</v>
      </c>
      <c r="AL245" s="17">
        <v>0.18362489936712151</v>
      </c>
      <c r="AM245" s="17">
        <v>0.20450377519527779</v>
      </c>
      <c r="AN245" s="17">
        <v>0.25910295390573701</v>
      </c>
      <c r="AO245" s="17">
        <v>0.177276809430647</v>
      </c>
      <c r="AP245" s="17">
        <v>0.16016455363626539</v>
      </c>
      <c r="AQ245" s="17">
        <v>0.20828933507296751</v>
      </c>
      <c r="AR245" s="17">
        <v>0.22645329669575329</v>
      </c>
      <c r="AS245" s="17">
        <v>0.19927194941948151</v>
      </c>
      <c r="AT245" s="17">
        <v>0.13178126041643001</v>
      </c>
      <c r="AU245" s="17">
        <v>0.2406429900886016</v>
      </c>
      <c r="AV245" s="17">
        <v>0.1918971197056509</v>
      </c>
      <c r="AX245" s="17">
        <v>0.21268258635004059</v>
      </c>
      <c r="AY245" s="17">
        <v>0.19927194941948151</v>
      </c>
      <c r="AZ245" s="17">
        <v>0.13178126041643001</v>
      </c>
      <c r="BA245" s="17">
        <v>0.2406429900886016</v>
      </c>
      <c r="BC245" s="17">
        <v>0.1223806726499352</v>
      </c>
      <c r="BD245" s="17">
        <v>0.15680257799849981</v>
      </c>
      <c r="BE245" s="17">
        <v>0.27998912594949721</v>
      </c>
      <c r="BF245" s="17">
        <v>0.23048237623103879</v>
      </c>
      <c r="BG245" s="17">
        <v>0.1224304042676134</v>
      </c>
      <c r="BH245" s="17">
        <v>0.15169959163679719</v>
      </c>
      <c r="BI245" s="17">
        <v>0.13297820987808051</v>
      </c>
      <c r="BJ245" s="17">
        <v>0.2228888495916313</v>
      </c>
      <c r="BK245" s="17">
        <v>0.29575686269803247</v>
      </c>
      <c r="BL245" s="17">
        <v>0.25318799267513759</v>
      </c>
      <c r="BM245" s="17">
        <v>0.15408379108779269</v>
      </c>
      <c r="BN245" s="17">
        <v>0.23723887390799731</v>
      </c>
      <c r="BP245" s="17">
        <v>0.21760195065739879</v>
      </c>
      <c r="BQ245" s="17">
        <v>0.1456780217279717</v>
      </c>
      <c r="BR245" s="17">
        <v>0.24444633987506781</v>
      </c>
      <c r="BS245" s="17">
        <v>0.21695918147967361</v>
      </c>
      <c r="BT245" s="17">
        <v>0.12360270570885661</v>
      </c>
      <c r="BU245" s="17">
        <v>0.1622199536456615</v>
      </c>
      <c r="BV245" s="17">
        <v>0.20349233147977019</v>
      </c>
      <c r="BW245" s="17">
        <v>0.21705873473300991</v>
      </c>
      <c r="BX245" s="17">
        <v>0.2368257817494826</v>
      </c>
      <c r="BY245" s="17">
        <v>0.2357171826276076</v>
      </c>
    </row>
    <row r="246" spans="2:77" ht="15.95">
      <c r="B246" s="16" t="s">
        <v>229</v>
      </c>
      <c r="C246" s="17">
        <v>4.2444209146241571E-2</v>
      </c>
      <c r="D246" s="17">
        <v>4.1342645007349459E-2</v>
      </c>
      <c r="E246" s="17">
        <v>4.1958208491601638E-2</v>
      </c>
      <c r="F246" s="17">
        <v>7.2226964866424936E-2</v>
      </c>
      <c r="H246" s="17">
        <v>8.3302994050189816E-2</v>
      </c>
      <c r="I246" s="17">
        <v>5.8447443201668232E-2</v>
      </c>
      <c r="J246" s="17">
        <v>6.0450912594827939E-2</v>
      </c>
      <c r="K246" s="17">
        <v>5.8295692267581481E-2</v>
      </c>
      <c r="L246" s="17">
        <v>5.4202147256219413E-2</v>
      </c>
      <c r="M246" s="17">
        <v>3.3714539863253401E-2</v>
      </c>
      <c r="N246" s="17">
        <v>2.9483175977610819E-2</v>
      </c>
      <c r="O246" s="17">
        <v>3.4763637996768237E-2</v>
      </c>
      <c r="P246" s="17">
        <v>3.8664312903578503E-2</v>
      </c>
      <c r="Q246" s="17">
        <v>2.281881998680161E-2</v>
      </c>
      <c r="R246" s="17">
        <v>1.141903818678227E-2</v>
      </c>
      <c r="S246" s="17">
        <v>2.4082199892117469E-2</v>
      </c>
      <c r="U246" s="17">
        <v>8.5476710166958861E-2</v>
      </c>
      <c r="V246" s="17">
        <v>6.5966906530117428E-2</v>
      </c>
      <c r="W246" s="17">
        <v>1.4873712236994401E-2</v>
      </c>
      <c r="X246" s="17">
        <v>4.4763353709510172E-2</v>
      </c>
      <c r="Y246" s="17">
        <v>4.2228980959389588E-2</v>
      </c>
      <c r="Z246" s="17">
        <v>3.787437303405608E-2</v>
      </c>
      <c r="AA246" s="17">
        <v>2.3281569474784901E-2</v>
      </c>
      <c r="AB246" s="17">
        <v>3.6046836032951841E-2</v>
      </c>
      <c r="AC246" s="17">
        <v>1.8344612052814381E-2</v>
      </c>
      <c r="AD246" s="17">
        <v>6.4324776172514322E-2</v>
      </c>
      <c r="AE246" s="17">
        <v>0</v>
      </c>
      <c r="AG246" s="17">
        <v>2.4989342983933949E-2</v>
      </c>
      <c r="AH246" s="17">
        <v>5.6079408730521661E-2</v>
      </c>
      <c r="AJ246" s="17">
        <v>3.2774428493340842E-2</v>
      </c>
      <c r="AK246" s="17">
        <v>2.3538156603030418E-2</v>
      </c>
      <c r="AL246" s="17">
        <v>2.8707233596246239E-2</v>
      </c>
      <c r="AM246" s="17">
        <v>3.4047688455395839E-2</v>
      </c>
      <c r="AN246" s="17">
        <v>2.6383271182176499E-2</v>
      </c>
      <c r="AO246" s="17">
        <v>5.3019751457682507E-2</v>
      </c>
      <c r="AP246" s="17">
        <v>3.861208835344055E-2</v>
      </c>
      <c r="AQ246" s="17">
        <v>4.8991980962205618E-2</v>
      </c>
      <c r="AR246" s="17">
        <v>2.5648920294235249E-2</v>
      </c>
      <c r="AS246" s="17">
        <v>2.0208280344134751E-2</v>
      </c>
      <c r="AT246" s="17">
        <v>1.5171078262379539E-2</v>
      </c>
      <c r="AU246" s="17">
        <v>3.107195669972241E-2</v>
      </c>
      <c r="AV246" s="17">
        <v>4.6731689200723266E-3</v>
      </c>
      <c r="AX246" s="17">
        <v>4.259275662145811E-2</v>
      </c>
      <c r="AY246" s="17">
        <v>2.0208280344134751E-2</v>
      </c>
      <c r="AZ246" s="17">
        <v>1.5171078262379539E-2</v>
      </c>
      <c r="BA246" s="17">
        <v>3.107195669972241E-2</v>
      </c>
      <c r="BC246" s="17">
        <v>2.520786273040947E-2</v>
      </c>
      <c r="BD246" s="17">
        <v>6.6734440892102856E-2</v>
      </c>
      <c r="BE246" s="17">
        <v>1.377778178029818E-2</v>
      </c>
      <c r="BF246" s="17">
        <v>6.5559455415384063E-2</v>
      </c>
      <c r="BG246" s="17">
        <v>5.6436006356012591E-2</v>
      </c>
      <c r="BH246" s="17">
        <v>2.480973628573092E-2</v>
      </c>
      <c r="BI246" s="17">
        <v>3.1985920501054838E-2</v>
      </c>
      <c r="BJ246" s="17">
        <v>3.1648694762887578E-2</v>
      </c>
      <c r="BK246" s="17">
        <v>4.8165711156146873E-2</v>
      </c>
      <c r="BL246" s="17">
        <v>0</v>
      </c>
      <c r="BM246" s="17">
        <v>2.0673508161079279E-2</v>
      </c>
      <c r="BN246" s="17">
        <v>7.9460638441106513E-2</v>
      </c>
      <c r="BP246" s="17">
        <v>3.1629625309351379E-2</v>
      </c>
      <c r="BQ246" s="17">
        <v>7.6151500922756526E-3</v>
      </c>
      <c r="BR246" s="17">
        <v>4.6893978576379773E-2</v>
      </c>
      <c r="BS246" s="17">
        <v>1.4832855863761381E-2</v>
      </c>
      <c r="BT246" s="17">
        <v>1.506753998160174E-2</v>
      </c>
      <c r="BU246" s="17">
        <v>6.0886826706306317E-2</v>
      </c>
      <c r="BV246" s="17">
        <v>4.4315918440207581E-2</v>
      </c>
      <c r="BW246" s="17">
        <v>6.2670988798660829E-2</v>
      </c>
      <c r="BX246" s="17">
        <v>1.686955651736111E-2</v>
      </c>
      <c r="BY246" s="17">
        <v>6.622828676028189E-2</v>
      </c>
    </row>
    <row r="247" spans="2:77" ht="15.95">
      <c r="B247" s="16" t="s">
        <v>55</v>
      </c>
      <c r="C247" s="17">
        <v>7.1551356433494822E-3</v>
      </c>
      <c r="D247" s="17">
        <v>5.7922049057615946E-3</v>
      </c>
      <c r="E247" s="17">
        <v>1.3013208165093869E-2</v>
      </c>
      <c r="F247" s="17">
        <v>0</v>
      </c>
      <c r="H247" s="17">
        <v>7.7079832460231739E-3</v>
      </c>
      <c r="I247" s="17">
        <v>0</v>
      </c>
      <c r="J247" s="17">
        <v>2.0823341893067181E-2</v>
      </c>
      <c r="K247" s="17">
        <v>1.690800584707345E-2</v>
      </c>
      <c r="L247" s="17">
        <v>3.9756486967114802E-3</v>
      </c>
      <c r="M247" s="17">
        <v>0</v>
      </c>
      <c r="N247" s="17">
        <v>0</v>
      </c>
      <c r="O247" s="17">
        <v>0</v>
      </c>
      <c r="P247" s="17">
        <v>6.7226375000675794E-3</v>
      </c>
      <c r="Q247" s="17">
        <v>6.6730705186949209E-3</v>
      </c>
      <c r="R247" s="17">
        <v>4.9010942922314334E-3</v>
      </c>
      <c r="S247" s="17">
        <v>9.8522476442149606E-3</v>
      </c>
      <c r="U247" s="17">
        <v>0</v>
      </c>
      <c r="V247" s="17">
        <v>7.1234901058311014E-3</v>
      </c>
      <c r="W247" s="17">
        <v>2.9629203071943389E-2</v>
      </c>
      <c r="X247" s="17">
        <v>1.104248958203085E-2</v>
      </c>
      <c r="Y247" s="17">
        <v>1.2745125695989609E-2</v>
      </c>
      <c r="Z247" s="17">
        <v>0</v>
      </c>
      <c r="AA247" s="17">
        <v>0</v>
      </c>
      <c r="AB247" s="17">
        <v>0</v>
      </c>
      <c r="AC247" s="17">
        <v>8.2840470049036444E-3</v>
      </c>
      <c r="AD247" s="17">
        <v>4.7429697257722076E-3</v>
      </c>
      <c r="AE247" s="17">
        <v>8.5660871336491431E-2</v>
      </c>
      <c r="AG247" s="17">
        <v>6.7651271664511967E-3</v>
      </c>
      <c r="AH247" s="17">
        <v>7.4597981582390322E-3</v>
      </c>
      <c r="AJ247" s="17">
        <v>4.9320698929670396E-3</v>
      </c>
      <c r="AK247" s="17">
        <v>0</v>
      </c>
      <c r="AL247" s="17">
        <v>0</v>
      </c>
      <c r="AM247" s="17">
        <v>2.3873050409942919E-3</v>
      </c>
      <c r="AN247" s="17">
        <v>1.0346976664374549E-2</v>
      </c>
      <c r="AO247" s="17">
        <v>4.5650089043058903E-3</v>
      </c>
      <c r="AP247" s="17">
        <v>2.035704730470554E-3</v>
      </c>
      <c r="AQ247" s="17">
        <v>3.3333720391139289E-3</v>
      </c>
      <c r="AR247" s="17">
        <v>6.1297896216602529E-3</v>
      </c>
      <c r="AS247" s="17">
        <v>0</v>
      </c>
      <c r="AT247" s="17">
        <v>5.2267779318722427E-3</v>
      </c>
      <c r="AU247" s="17">
        <v>4.42749497442004E-3</v>
      </c>
      <c r="AV247" s="17">
        <v>0</v>
      </c>
      <c r="AX247" s="17">
        <v>6.7830527464532286E-3</v>
      </c>
      <c r="AY247" s="17">
        <v>0</v>
      </c>
      <c r="AZ247" s="17">
        <v>5.2267779318722427E-3</v>
      </c>
      <c r="BA247" s="17">
        <v>4.42749497442004E-3</v>
      </c>
      <c r="BC247" s="17">
        <v>6.4813228385843724E-3</v>
      </c>
      <c r="BD247" s="17">
        <v>3.6592507300078847E-2</v>
      </c>
      <c r="BE247" s="17">
        <v>7.7413088576362586E-3</v>
      </c>
      <c r="BF247" s="17">
        <v>0</v>
      </c>
      <c r="BG247" s="17">
        <v>0</v>
      </c>
      <c r="BH247" s="17">
        <v>6.7230890949790513E-3</v>
      </c>
      <c r="BI247" s="17">
        <v>2.0851896447627891E-2</v>
      </c>
      <c r="BJ247" s="17">
        <v>1.6779969242996639E-2</v>
      </c>
      <c r="BK247" s="17">
        <v>8.5109291097181031E-3</v>
      </c>
      <c r="BL247" s="17">
        <v>0</v>
      </c>
      <c r="BM247" s="17">
        <v>1.4169859067653881E-2</v>
      </c>
      <c r="BN247" s="17">
        <v>3.628039539717558E-3</v>
      </c>
      <c r="BP247" s="17">
        <v>1.483462325543426E-2</v>
      </c>
      <c r="BQ247" s="17">
        <v>0</v>
      </c>
      <c r="BR247" s="17">
        <v>5.8849573278001704E-3</v>
      </c>
      <c r="BS247" s="17">
        <v>3.0780520090392068E-3</v>
      </c>
      <c r="BT247" s="17">
        <v>3.489327000277024E-3</v>
      </c>
      <c r="BU247" s="17">
        <v>0</v>
      </c>
      <c r="BV247" s="17">
        <v>2.4854456314916649E-2</v>
      </c>
      <c r="BW247" s="17">
        <v>7.503224337749438E-3</v>
      </c>
      <c r="BX247" s="17">
        <v>0</v>
      </c>
      <c r="BY247" s="17">
        <v>5.8195270411498844E-3</v>
      </c>
    </row>
    <row r="249" spans="2:77" ht="96">
      <c r="B249" s="14" t="s">
        <v>230</v>
      </c>
    </row>
    <row r="250" spans="2:77" ht="15.95">
      <c r="B250" s="15" t="s">
        <v>16</v>
      </c>
    </row>
    <row r="251" spans="2:77" ht="15.95">
      <c r="B251" s="16" t="s">
        <v>226</v>
      </c>
      <c r="C251" s="17">
        <v>0.35872809926923721</v>
      </c>
      <c r="D251" s="17">
        <v>0.36150261495573</v>
      </c>
      <c r="E251" s="17">
        <v>0.35298110054256981</v>
      </c>
      <c r="F251" s="17">
        <v>0.34604794081894352</v>
      </c>
      <c r="H251" s="17">
        <v>0.2463024958148208</v>
      </c>
      <c r="I251" s="17">
        <v>0.29488580082392207</v>
      </c>
      <c r="J251" s="17">
        <v>0.34831773876756822</v>
      </c>
      <c r="K251" s="17">
        <v>0.3192883326066227</v>
      </c>
      <c r="L251" s="17">
        <v>0.31862593424006619</v>
      </c>
      <c r="M251" s="17">
        <v>0.34108854294529678</v>
      </c>
      <c r="N251" s="17">
        <v>0.36874420365051458</v>
      </c>
      <c r="O251" s="17">
        <v>0.34564002241905672</v>
      </c>
      <c r="P251" s="17">
        <v>0.4143263757992528</v>
      </c>
      <c r="Q251" s="17">
        <v>0.46737001066139983</v>
      </c>
      <c r="R251" s="17">
        <v>0.40774626331728131</v>
      </c>
      <c r="S251" s="17">
        <v>0.41229165510378918</v>
      </c>
      <c r="U251" s="17">
        <v>0.26447191852749202</v>
      </c>
      <c r="V251" s="17">
        <v>0.28035737435212221</v>
      </c>
      <c r="W251" s="17">
        <v>0.34800478640002902</v>
      </c>
      <c r="X251" s="17">
        <v>0.28497659531104658</v>
      </c>
      <c r="Y251" s="17">
        <v>0.39498570675346029</v>
      </c>
      <c r="Z251" s="17">
        <v>0.37181538337271902</v>
      </c>
      <c r="AA251" s="17">
        <v>0.41136523505687322</v>
      </c>
      <c r="AB251" s="17">
        <v>0.399903985397143</v>
      </c>
      <c r="AC251" s="17">
        <v>0.41347506676515222</v>
      </c>
      <c r="AD251" s="17">
        <v>0.40693088560587931</v>
      </c>
      <c r="AE251" s="17">
        <v>0.51392084591657117</v>
      </c>
      <c r="AG251" s="17">
        <v>0.41497462043112898</v>
      </c>
      <c r="AH251" s="17">
        <v>0.31479006303152818</v>
      </c>
      <c r="AJ251" s="17">
        <v>0.46583994822769798</v>
      </c>
      <c r="AK251" s="17">
        <v>0.37250159528762539</v>
      </c>
      <c r="AL251" s="17">
        <v>0.43295719355150991</v>
      </c>
      <c r="AM251" s="17">
        <v>0.41973319304123557</v>
      </c>
      <c r="AN251" s="17">
        <v>0.36571760806953429</v>
      </c>
      <c r="AO251" s="17">
        <v>0.40484798992761839</v>
      </c>
      <c r="AP251" s="17">
        <v>0.36869649460269882</v>
      </c>
      <c r="AQ251" s="17">
        <v>0.37539138704359859</v>
      </c>
      <c r="AR251" s="17">
        <v>0.43270502920304782</v>
      </c>
      <c r="AS251" s="17">
        <v>0.48560091649731268</v>
      </c>
      <c r="AT251" s="17">
        <v>0.44156175909165701</v>
      </c>
      <c r="AU251" s="17">
        <v>0.39733789468673841</v>
      </c>
      <c r="AV251" s="17">
        <v>0.43828339162657742</v>
      </c>
      <c r="AX251" s="17">
        <v>0.35797050466426039</v>
      </c>
      <c r="AY251" s="17">
        <v>0.48560091649731268</v>
      </c>
      <c r="AZ251" s="17">
        <v>0.44156175909165701</v>
      </c>
      <c r="BA251" s="17">
        <v>0.39733789468673841</v>
      </c>
      <c r="BC251" s="17">
        <v>0.41280823898752211</v>
      </c>
      <c r="BD251" s="17">
        <v>0.3959606652775336</v>
      </c>
      <c r="BE251" s="17">
        <v>0.42179950278366518</v>
      </c>
      <c r="BF251" s="17">
        <v>0.467313449314258</v>
      </c>
      <c r="BG251" s="17">
        <v>0.42736554006421701</v>
      </c>
      <c r="BH251" s="17">
        <v>0.486817325927555</v>
      </c>
      <c r="BI251" s="17">
        <v>0.47179956017970798</v>
      </c>
      <c r="BJ251" s="17">
        <v>0.34481347072918322</v>
      </c>
      <c r="BK251" s="17">
        <v>0.35497359118281441</v>
      </c>
      <c r="BL251" s="17">
        <v>0.41951919003730731</v>
      </c>
      <c r="BM251" s="17">
        <v>0.45864061218524987</v>
      </c>
      <c r="BN251" s="17">
        <v>0.31114295610187698</v>
      </c>
      <c r="BP251" s="17">
        <v>0.34360436678613759</v>
      </c>
      <c r="BQ251" s="17">
        <v>0.42612051875460732</v>
      </c>
      <c r="BR251" s="17">
        <v>0.31433096187149112</v>
      </c>
      <c r="BS251" s="17">
        <v>0.32770005066806651</v>
      </c>
      <c r="BT251" s="17">
        <v>0.45016376494124022</v>
      </c>
      <c r="BU251" s="17">
        <v>0.33965791369997461</v>
      </c>
      <c r="BV251" s="17">
        <v>0.38763450666572702</v>
      </c>
      <c r="BW251" s="17">
        <v>0.34395011335406828</v>
      </c>
      <c r="BX251" s="17">
        <v>0.35786422079764452</v>
      </c>
      <c r="BY251" s="17">
        <v>0.3821013176582238</v>
      </c>
    </row>
    <row r="252" spans="2:77" ht="15.95">
      <c r="B252" s="16" t="s">
        <v>227</v>
      </c>
      <c r="C252" s="17">
        <v>0.44795620621730481</v>
      </c>
      <c r="D252" s="17">
        <v>0.45286898420359689</v>
      </c>
      <c r="E252" s="17">
        <v>0.43312520397526483</v>
      </c>
      <c r="F252" s="17">
        <v>0.43201250933255719</v>
      </c>
      <c r="H252" s="17">
        <v>0.41449134840398422</v>
      </c>
      <c r="I252" s="17">
        <v>0.4973393079914567</v>
      </c>
      <c r="J252" s="17">
        <v>0.45538887132491879</v>
      </c>
      <c r="K252" s="17">
        <v>0.46543478447892811</v>
      </c>
      <c r="L252" s="17">
        <v>0.5128938843326315</v>
      </c>
      <c r="M252" s="17">
        <v>0.46669111212071651</v>
      </c>
      <c r="N252" s="17">
        <v>0.46409048585925422</v>
      </c>
      <c r="O252" s="17">
        <v>0.44727535386437439</v>
      </c>
      <c r="P252" s="17">
        <v>0.40408404726194658</v>
      </c>
      <c r="Q252" s="17">
        <v>0.40001360872710529</v>
      </c>
      <c r="R252" s="17">
        <v>0.45303810132467992</v>
      </c>
      <c r="S252" s="17">
        <v>0.42589184656744972</v>
      </c>
      <c r="U252" s="17">
        <v>0.41820499241241871</v>
      </c>
      <c r="V252" s="17">
        <v>0.44823717392661039</v>
      </c>
      <c r="W252" s="17">
        <v>0.46291095349369982</v>
      </c>
      <c r="X252" s="17">
        <v>0.50845620276819237</v>
      </c>
      <c r="Y252" s="17">
        <v>0.42805620071748107</v>
      </c>
      <c r="Z252" s="17">
        <v>0.43010960857752478</v>
      </c>
      <c r="AA252" s="17">
        <v>0.42560669810083862</v>
      </c>
      <c r="AB252" s="17">
        <v>0.46852317097961188</v>
      </c>
      <c r="AC252" s="17">
        <v>0.44277146642817777</v>
      </c>
      <c r="AD252" s="17">
        <v>0.45373234978782351</v>
      </c>
      <c r="AE252" s="17">
        <v>0.26449465686590312</v>
      </c>
      <c r="AG252" s="17">
        <v>0.42487664780080098</v>
      </c>
      <c r="AH252" s="17">
        <v>0.46598524077992071</v>
      </c>
      <c r="AJ252" s="17">
        <v>0.38811098581564429</v>
      </c>
      <c r="AK252" s="17">
        <v>0.45365993000085553</v>
      </c>
      <c r="AL252" s="17">
        <v>0.43677930662005748</v>
      </c>
      <c r="AM252" s="17">
        <v>0.38690990562318062</v>
      </c>
      <c r="AN252" s="17">
        <v>0.45985234984775752</v>
      </c>
      <c r="AO252" s="17">
        <v>0.44272226381635033</v>
      </c>
      <c r="AP252" s="17">
        <v>0.43665103842390751</v>
      </c>
      <c r="AQ252" s="17">
        <v>0.42106490884218561</v>
      </c>
      <c r="AR252" s="17">
        <v>0.4009657850711203</v>
      </c>
      <c r="AS252" s="17">
        <v>0.36946356644435768</v>
      </c>
      <c r="AT252" s="17">
        <v>0.42494061043808029</v>
      </c>
      <c r="AU252" s="17">
        <v>0.43507544266280412</v>
      </c>
      <c r="AV252" s="17">
        <v>0.45435816119513789</v>
      </c>
      <c r="AX252" s="17">
        <v>0.44975348018703232</v>
      </c>
      <c r="AY252" s="17">
        <v>0.36946356644435768</v>
      </c>
      <c r="AZ252" s="17">
        <v>0.42494061043808029</v>
      </c>
      <c r="BA252" s="17">
        <v>0.43507544266280412</v>
      </c>
      <c r="BC252" s="17">
        <v>0.44305165306928151</v>
      </c>
      <c r="BD252" s="17">
        <v>0.42909126863270952</v>
      </c>
      <c r="BE252" s="17">
        <v>0.38990234571149462</v>
      </c>
      <c r="BF252" s="17">
        <v>0.30794113488953317</v>
      </c>
      <c r="BG252" s="17">
        <v>0.40606538330383712</v>
      </c>
      <c r="BH252" s="17">
        <v>0.37330719006424817</v>
      </c>
      <c r="BI252" s="17">
        <v>0.33675833409446809</v>
      </c>
      <c r="BJ252" s="17">
        <v>0.46658466683736471</v>
      </c>
      <c r="BK252" s="17">
        <v>0.37496795935573451</v>
      </c>
      <c r="BL252" s="17">
        <v>0.40192889368951579</v>
      </c>
      <c r="BM252" s="17">
        <v>0.40807661419184482</v>
      </c>
      <c r="BN252" s="17">
        <v>0.49037926087083272</v>
      </c>
      <c r="BP252" s="17">
        <v>0.48739822255770632</v>
      </c>
      <c r="BQ252" s="17">
        <v>0.44093536761108609</v>
      </c>
      <c r="BR252" s="17">
        <v>0.5385816304572395</v>
      </c>
      <c r="BS252" s="17">
        <v>0.49397706230518579</v>
      </c>
      <c r="BT252" s="17">
        <v>0.43067021614272782</v>
      </c>
      <c r="BU252" s="17">
        <v>0.42758996588010278</v>
      </c>
      <c r="BV252" s="17">
        <v>0.45661297725748129</v>
      </c>
      <c r="BW252" s="17">
        <v>0.37984001732382783</v>
      </c>
      <c r="BX252" s="17">
        <v>0.4327730751235887</v>
      </c>
      <c r="BY252" s="17">
        <v>0.39251003623153602</v>
      </c>
    </row>
    <row r="253" spans="2:77" ht="15.95">
      <c r="B253" s="16" t="s">
        <v>228</v>
      </c>
      <c r="C253" s="17">
        <v>0.157244067246778</v>
      </c>
      <c r="D253" s="17">
        <v>0.15192560522567769</v>
      </c>
      <c r="E253" s="17">
        <v>0.17554357287193501</v>
      </c>
      <c r="F253" s="17">
        <v>0.16943091810869601</v>
      </c>
      <c r="H253" s="17">
        <v>0.26050844172152321</v>
      </c>
      <c r="I253" s="17">
        <v>0.16344475517358439</v>
      </c>
      <c r="J253" s="17">
        <v>0.14360195771999371</v>
      </c>
      <c r="K253" s="17">
        <v>0.17021166021390119</v>
      </c>
      <c r="L253" s="17">
        <v>0.1166774475770834</v>
      </c>
      <c r="M253" s="17">
        <v>0.18583985948219719</v>
      </c>
      <c r="N253" s="17">
        <v>0.1331661311633624</v>
      </c>
      <c r="O253" s="17">
        <v>0.18040834546285811</v>
      </c>
      <c r="P253" s="17">
        <v>0.1618935082743547</v>
      </c>
      <c r="Q253" s="17">
        <v>0.1056091132751545</v>
      </c>
      <c r="R253" s="17">
        <v>0.12619020693062119</v>
      </c>
      <c r="S253" s="17">
        <v>0.1358538437388285</v>
      </c>
      <c r="U253" s="17">
        <v>0.25036515791780622</v>
      </c>
      <c r="V253" s="17">
        <v>0.19558376993726809</v>
      </c>
      <c r="W253" s="17">
        <v>0.15581107049628351</v>
      </c>
      <c r="X253" s="17">
        <v>0.1918403140676945</v>
      </c>
      <c r="Y253" s="17">
        <v>0.1357015154461271</v>
      </c>
      <c r="Z253" s="17">
        <v>0.16935413544517491</v>
      </c>
      <c r="AA253" s="17">
        <v>0.11867592390761671</v>
      </c>
      <c r="AB253" s="17">
        <v>0.1087477382747486</v>
      </c>
      <c r="AC253" s="17">
        <v>0.13891599141336039</v>
      </c>
      <c r="AD253" s="17">
        <v>0.1053950781979868</v>
      </c>
      <c r="AE253" s="17">
        <v>0.13592362588103429</v>
      </c>
      <c r="AG253" s="17">
        <v>0.1374373751857525</v>
      </c>
      <c r="AH253" s="17">
        <v>0.1727164402140168</v>
      </c>
      <c r="AJ253" s="17">
        <v>0.1137170005717007</v>
      </c>
      <c r="AK253" s="17">
        <v>0.1236299015935928</v>
      </c>
      <c r="AL253" s="17">
        <v>9.4987570237102359E-2</v>
      </c>
      <c r="AM253" s="17">
        <v>0.15031800093450859</v>
      </c>
      <c r="AN253" s="17">
        <v>0.13767690302754371</v>
      </c>
      <c r="AO253" s="17">
        <v>0.12447837410872579</v>
      </c>
      <c r="AP253" s="17">
        <v>0.1656792230538893</v>
      </c>
      <c r="AQ253" s="17">
        <v>0.1826541429698762</v>
      </c>
      <c r="AR253" s="17">
        <v>0.1412788049335561</v>
      </c>
      <c r="AS253" s="17">
        <v>0.1215669546548707</v>
      </c>
      <c r="AT253" s="17">
        <v>0.1088096009304842</v>
      </c>
      <c r="AU253" s="17">
        <v>0.1144691428182129</v>
      </c>
      <c r="AV253" s="17">
        <v>9.9014202884913971E-2</v>
      </c>
      <c r="AX253" s="17">
        <v>0.1591365966663193</v>
      </c>
      <c r="AY253" s="17">
        <v>0.1215669546548707</v>
      </c>
      <c r="AZ253" s="17">
        <v>0.1088096009304842</v>
      </c>
      <c r="BA253" s="17">
        <v>0.1144691428182129</v>
      </c>
      <c r="BC253" s="17">
        <v>0.11650362419661971</v>
      </c>
      <c r="BD253" s="17">
        <v>0.14233198196755209</v>
      </c>
      <c r="BE253" s="17">
        <v>0.15253342911390461</v>
      </c>
      <c r="BF253" s="17">
        <v>0.19185472117937261</v>
      </c>
      <c r="BG253" s="17">
        <v>0.1235512335202899</v>
      </c>
      <c r="BH253" s="17">
        <v>9.8908792201165038E-2</v>
      </c>
      <c r="BI253" s="17">
        <v>0.140444154426554</v>
      </c>
      <c r="BJ253" s="17">
        <v>0.16654895836183869</v>
      </c>
      <c r="BK253" s="17">
        <v>0.2305273326195417</v>
      </c>
      <c r="BL253" s="17">
        <v>0.15511327982562451</v>
      </c>
      <c r="BM253" s="17">
        <v>0.1072257854997871</v>
      </c>
      <c r="BN253" s="17">
        <v>0.15078271694632731</v>
      </c>
      <c r="BP253" s="17">
        <v>0.153540299218167</v>
      </c>
      <c r="BQ253" s="17">
        <v>0.10404021388687</v>
      </c>
      <c r="BR253" s="17">
        <v>0.1137494125950549</v>
      </c>
      <c r="BS253" s="17">
        <v>0.16431749956087049</v>
      </c>
      <c r="BT253" s="17">
        <v>0.10559495044203721</v>
      </c>
      <c r="BU253" s="17">
        <v>0.1801680722251108</v>
      </c>
      <c r="BV253" s="17">
        <v>0.1017461657398851</v>
      </c>
      <c r="BW253" s="17">
        <v>0.215918510163946</v>
      </c>
      <c r="BX253" s="17">
        <v>0.15680292238549531</v>
      </c>
      <c r="BY253" s="17">
        <v>0.17275049325131561</v>
      </c>
    </row>
    <row r="254" spans="2:77" ht="15.95">
      <c r="B254" s="16" t="s">
        <v>229</v>
      </c>
      <c r="C254" s="17">
        <v>3.0500017189877458E-2</v>
      </c>
      <c r="D254" s="17">
        <v>2.9604207572348631E-2</v>
      </c>
      <c r="E254" s="17">
        <v>2.7877650568026619E-2</v>
      </c>
      <c r="F254" s="17">
        <v>4.6621995187654877E-2</v>
      </c>
      <c r="H254" s="17">
        <v>6.6899639646284814E-2</v>
      </c>
      <c r="I254" s="17">
        <v>4.4330136011036893E-2</v>
      </c>
      <c r="J254" s="17">
        <v>3.6390933829787663E-2</v>
      </c>
      <c r="K254" s="17">
        <v>4.5065222700547948E-2</v>
      </c>
      <c r="L254" s="17">
        <v>4.1515157837836471E-2</v>
      </c>
      <c r="M254" s="17">
        <v>6.38048545178961E-3</v>
      </c>
      <c r="N254" s="17">
        <v>3.3999179326868953E-2</v>
      </c>
      <c r="O254" s="17">
        <v>2.004596323803761E-2</v>
      </c>
      <c r="P254" s="17">
        <v>5.6073630661101614E-3</v>
      </c>
      <c r="Q254" s="17">
        <v>1.9400994007406479E-2</v>
      </c>
      <c r="R254" s="17">
        <v>1.302542842741768E-2</v>
      </c>
      <c r="S254" s="17">
        <v>2.5196247687701269E-2</v>
      </c>
      <c r="U254" s="17">
        <v>5.6784621302552192E-2</v>
      </c>
      <c r="V254" s="17">
        <v>6.2199667060566642E-2</v>
      </c>
      <c r="W254" s="17">
        <v>2.3860846287258299E-2</v>
      </c>
      <c r="X254" s="17">
        <v>1.4726887853066559E-2</v>
      </c>
      <c r="Y254" s="17">
        <v>2.039013247829418E-2</v>
      </c>
      <c r="Z254" s="17">
        <v>2.1541951426992941E-2</v>
      </c>
      <c r="AA254" s="17">
        <v>4.4352142934671539E-2</v>
      </c>
      <c r="AB254" s="17">
        <v>2.2825105348496431E-2</v>
      </c>
      <c r="AC254" s="17">
        <v>4.83747539330981E-3</v>
      </c>
      <c r="AD254" s="17">
        <v>3.3941686408310502E-2</v>
      </c>
      <c r="AE254" s="17">
        <v>0</v>
      </c>
      <c r="AG254" s="17">
        <v>1.7983494664910771E-2</v>
      </c>
      <c r="AH254" s="17">
        <v>4.0277536028583652E-2</v>
      </c>
      <c r="AJ254" s="17">
        <v>3.0304167692876891E-2</v>
      </c>
      <c r="AK254" s="17">
        <v>5.0208573117926467E-2</v>
      </c>
      <c r="AL254" s="17">
        <v>3.5275929591330323E-2</v>
      </c>
      <c r="AM254" s="17">
        <v>3.9463554819239931E-2</v>
      </c>
      <c r="AN254" s="17">
        <v>3.4231139355661348E-2</v>
      </c>
      <c r="AO254" s="17">
        <v>2.79513721473055E-2</v>
      </c>
      <c r="AP254" s="17">
        <v>2.2439736357645169E-2</v>
      </c>
      <c r="AQ254" s="17">
        <v>1.906220220197111E-2</v>
      </c>
      <c r="AR254" s="17">
        <v>2.268318610397738E-2</v>
      </c>
      <c r="AS254" s="17">
        <v>2.336856240345905E-2</v>
      </c>
      <c r="AT254" s="17">
        <v>1.0692528520028379E-2</v>
      </c>
      <c r="AU254" s="17">
        <v>4.6468811413547292E-2</v>
      </c>
      <c r="AV254" s="17">
        <v>8.3442442933708196E-3</v>
      </c>
      <c r="AX254" s="17">
        <v>2.948194322952067E-2</v>
      </c>
      <c r="AY254" s="17">
        <v>2.336856240345905E-2</v>
      </c>
      <c r="AZ254" s="17">
        <v>1.0692528520028379E-2</v>
      </c>
      <c r="BA254" s="17">
        <v>4.6468811413547292E-2</v>
      </c>
      <c r="BC254" s="17">
        <v>2.2544986934440299E-2</v>
      </c>
      <c r="BD254" s="17">
        <v>3.2616084122204569E-2</v>
      </c>
      <c r="BE254" s="17">
        <v>2.9706515944712901E-2</v>
      </c>
      <c r="BF254" s="17">
        <v>3.2890694616836288E-2</v>
      </c>
      <c r="BG254" s="17">
        <v>4.3017843111655893E-2</v>
      </c>
      <c r="BH254" s="17">
        <v>3.3914763671602961E-2</v>
      </c>
      <c r="BI254" s="17">
        <v>5.0997951299269817E-2</v>
      </c>
      <c r="BJ254" s="17">
        <v>1.450825455243813E-2</v>
      </c>
      <c r="BK254" s="17">
        <v>3.9531116841909408E-2</v>
      </c>
      <c r="BL254" s="17">
        <v>2.3438636447552091E-2</v>
      </c>
      <c r="BM254" s="17">
        <v>2.6056988123118199E-2</v>
      </c>
      <c r="BN254" s="17">
        <v>4.185916719029998E-2</v>
      </c>
      <c r="BP254" s="17">
        <v>1.545711143798909E-2</v>
      </c>
      <c r="BQ254" s="17">
        <v>2.8903899747436589E-2</v>
      </c>
      <c r="BR254" s="17">
        <v>2.392165730962428E-2</v>
      </c>
      <c r="BS254" s="17">
        <v>7.8492834477986335E-3</v>
      </c>
      <c r="BT254" s="17">
        <v>8.9715094932241134E-3</v>
      </c>
      <c r="BU254" s="17">
        <v>3.6532096023783787E-2</v>
      </c>
      <c r="BV254" s="17">
        <v>5.4006350336906858E-2</v>
      </c>
      <c r="BW254" s="17">
        <v>5.2788134820408603E-2</v>
      </c>
      <c r="BX254" s="17">
        <v>5.2559781693271738E-2</v>
      </c>
      <c r="BY254" s="17">
        <v>4.6526697128791067E-2</v>
      </c>
    </row>
    <row r="255" spans="2:77" ht="15.95">
      <c r="B255" s="16" t="s">
        <v>55</v>
      </c>
      <c r="C255" s="17">
        <v>5.5716100768027164E-3</v>
      </c>
      <c r="D255" s="17">
        <v>4.0985880426467353E-3</v>
      </c>
      <c r="E255" s="17">
        <v>1.047247204220373E-2</v>
      </c>
      <c r="F255" s="17">
        <v>5.8866365521481707E-3</v>
      </c>
      <c r="H255" s="17">
        <v>1.179807441338699E-2</v>
      </c>
      <c r="I255" s="17">
        <v>0</v>
      </c>
      <c r="J255" s="17">
        <v>1.6300498357731591E-2</v>
      </c>
      <c r="K255" s="17">
        <v>0</v>
      </c>
      <c r="L255" s="17">
        <v>1.0287576012382419E-2</v>
      </c>
      <c r="M255" s="17">
        <v>0</v>
      </c>
      <c r="N255" s="17">
        <v>0</v>
      </c>
      <c r="O255" s="17">
        <v>6.630315015673279E-3</v>
      </c>
      <c r="P255" s="17">
        <v>1.4088705598335669E-2</v>
      </c>
      <c r="Q255" s="17">
        <v>7.6062733289338691E-3</v>
      </c>
      <c r="R255" s="17">
        <v>0</v>
      </c>
      <c r="S255" s="17">
        <v>7.6640690223128759E-4</v>
      </c>
      <c r="U255" s="17">
        <v>1.017330983973096E-2</v>
      </c>
      <c r="V255" s="17">
        <v>1.3622014723432481E-2</v>
      </c>
      <c r="W255" s="17">
        <v>9.4123433227293433E-3</v>
      </c>
      <c r="X255" s="17">
        <v>0</v>
      </c>
      <c r="Y255" s="17">
        <v>2.0866444604637348E-2</v>
      </c>
      <c r="Z255" s="17">
        <v>7.1789211775883741E-3</v>
      </c>
      <c r="AA255" s="17">
        <v>0</v>
      </c>
      <c r="AB255" s="17">
        <v>0</v>
      </c>
      <c r="AC255" s="17">
        <v>0</v>
      </c>
      <c r="AD255" s="17">
        <v>0</v>
      </c>
      <c r="AE255" s="17">
        <v>8.5660871336491431E-2</v>
      </c>
      <c r="AG255" s="17">
        <v>4.727861917406824E-3</v>
      </c>
      <c r="AH255" s="17">
        <v>6.2307199459505722E-3</v>
      </c>
      <c r="AJ255" s="17">
        <v>2.02789769208016E-3</v>
      </c>
      <c r="AK255" s="17">
        <v>0</v>
      </c>
      <c r="AL255" s="17">
        <v>0</v>
      </c>
      <c r="AM255" s="17">
        <v>3.5753455818353982E-3</v>
      </c>
      <c r="AN255" s="17">
        <v>2.5219996995031091E-3</v>
      </c>
      <c r="AO255" s="17">
        <v>0</v>
      </c>
      <c r="AP255" s="17">
        <v>6.5335075618593568E-3</v>
      </c>
      <c r="AQ255" s="17">
        <v>1.827358942368673E-3</v>
      </c>
      <c r="AR255" s="17">
        <v>2.367194688298636E-3</v>
      </c>
      <c r="AS255" s="17">
        <v>0</v>
      </c>
      <c r="AT255" s="17">
        <v>1.3995501019750179E-2</v>
      </c>
      <c r="AU255" s="17">
        <v>6.6487084186974436E-3</v>
      </c>
      <c r="AV255" s="17">
        <v>0</v>
      </c>
      <c r="AX255" s="17">
        <v>3.657475252867384E-3</v>
      </c>
      <c r="AY255" s="17">
        <v>0</v>
      </c>
      <c r="AZ255" s="17">
        <v>1.3995501019750179E-2</v>
      </c>
      <c r="BA255" s="17">
        <v>6.6487084186974436E-3</v>
      </c>
      <c r="BC255" s="17">
        <v>5.0914968121366019E-3</v>
      </c>
      <c r="BD255" s="17">
        <v>0</v>
      </c>
      <c r="BE255" s="17">
        <v>6.0582064462228226E-3</v>
      </c>
      <c r="BF255" s="17">
        <v>0</v>
      </c>
      <c r="BG255" s="17">
        <v>0</v>
      </c>
      <c r="BH255" s="17">
        <v>7.05192813542897E-3</v>
      </c>
      <c r="BI255" s="17">
        <v>0</v>
      </c>
      <c r="BJ255" s="17">
        <v>7.5446495191752363E-3</v>
      </c>
      <c r="BK255" s="17">
        <v>0</v>
      </c>
      <c r="BL255" s="17">
        <v>0</v>
      </c>
      <c r="BM255" s="17">
        <v>0</v>
      </c>
      <c r="BN255" s="17">
        <v>5.8358988906630754E-3</v>
      </c>
      <c r="BP255" s="17">
        <v>0</v>
      </c>
      <c r="BQ255" s="17">
        <v>0</v>
      </c>
      <c r="BR255" s="17">
        <v>9.4163377665902031E-3</v>
      </c>
      <c r="BS255" s="17">
        <v>6.1561040180784137E-3</v>
      </c>
      <c r="BT255" s="17">
        <v>4.5995589807706671E-3</v>
      </c>
      <c r="BU255" s="17">
        <v>1.6051952171028078E-2</v>
      </c>
      <c r="BV255" s="17">
        <v>0</v>
      </c>
      <c r="BW255" s="17">
        <v>7.503224337749438E-3</v>
      </c>
      <c r="BX255" s="17">
        <v>0</v>
      </c>
      <c r="BY255" s="17">
        <v>6.111455730133694E-3</v>
      </c>
    </row>
    <row r="257" spans="2:77" ht="111.95">
      <c r="B257" s="14" t="s">
        <v>231</v>
      </c>
    </row>
    <row r="258" spans="2:77" ht="15.95">
      <c r="B258" s="15" t="s">
        <v>16</v>
      </c>
    </row>
    <row r="259" spans="2:77" ht="15.95">
      <c r="B259" s="16" t="s">
        <v>226</v>
      </c>
      <c r="C259" s="17">
        <v>0.26826105676977879</v>
      </c>
      <c r="D259" s="17">
        <v>0.27944038384668829</v>
      </c>
      <c r="E259" s="17">
        <v>0.23197228873030171</v>
      </c>
      <c r="F259" s="17">
        <v>0.26712376396777809</v>
      </c>
      <c r="H259" s="17">
        <v>0.23319074972523329</v>
      </c>
      <c r="I259" s="17">
        <v>0.19502409323443609</v>
      </c>
      <c r="J259" s="17">
        <v>0.20650368229661259</v>
      </c>
      <c r="K259" s="17">
        <v>0.27101558824089639</v>
      </c>
      <c r="L259" s="17">
        <v>0.2424353931812693</v>
      </c>
      <c r="M259" s="17">
        <v>0.24038471376993339</v>
      </c>
      <c r="N259" s="17">
        <v>0.20861923877912869</v>
      </c>
      <c r="O259" s="17">
        <v>0.27989366176897928</v>
      </c>
      <c r="P259" s="17">
        <v>0.27303428732172419</v>
      </c>
      <c r="Q259" s="17">
        <v>0.33276954029815409</v>
      </c>
      <c r="R259" s="17">
        <v>0.33941431219484031</v>
      </c>
      <c r="S259" s="17">
        <v>0.32312847130558431</v>
      </c>
      <c r="U259" s="17">
        <v>0.2086161235595049</v>
      </c>
      <c r="V259" s="17">
        <v>0.25680002097492738</v>
      </c>
      <c r="W259" s="17">
        <v>0.22489185387133789</v>
      </c>
      <c r="X259" s="17">
        <v>0.20704079654983101</v>
      </c>
      <c r="Y259" s="17">
        <v>0.30187987470269861</v>
      </c>
      <c r="Z259" s="17">
        <v>0.31034166093821569</v>
      </c>
      <c r="AA259" s="17">
        <v>0.30646633545199431</v>
      </c>
      <c r="AB259" s="17">
        <v>0.32388363888624999</v>
      </c>
      <c r="AC259" s="17">
        <v>0.31011131305869588</v>
      </c>
      <c r="AD259" s="17">
        <v>0.22901204135280789</v>
      </c>
      <c r="AE259" s="17">
        <v>0.21153811391394101</v>
      </c>
      <c r="AG259" s="17">
        <v>0.31511197249667028</v>
      </c>
      <c r="AH259" s="17">
        <v>0.23166257582456601</v>
      </c>
      <c r="AJ259" s="17">
        <v>0.32471578735351442</v>
      </c>
      <c r="AK259" s="17">
        <v>0.29328173939280361</v>
      </c>
      <c r="AL259" s="17">
        <v>0.29525633376966648</v>
      </c>
      <c r="AM259" s="17">
        <v>0.30550596456375301</v>
      </c>
      <c r="AN259" s="17">
        <v>0.24775093621698399</v>
      </c>
      <c r="AO259" s="17">
        <v>0.27599220880234487</v>
      </c>
      <c r="AP259" s="17">
        <v>0.28314591048949711</v>
      </c>
      <c r="AQ259" s="17">
        <v>0.28073274696644313</v>
      </c>
      <c r="AR259" s="17">
        <v>0.32491091287820673</v>
      </c>
      <c r="AS259" s="17">
        <v>0.39765301544248632</v>
      </c>
      <c r="AT259" s="17">
        <v>0.31137068266546147</v>
      </c>
      <c r="AU259" s="17">
        <v>0.27971906720756989</v>
      </c>
      <c r="AV259" s="17">
        <v>0.35326170130791651</v>
      </c>
      <c r="AX259" s="17">
        <v>0.27177797255240771</v>
      </c>
      <c r="AY259" s="17">
        <v>0.39765301544248632</v>
      </c>
      <c r="AZ259" s="17">
        <v>0.31137068266546147</v>
      </c>
      <c r="BA259" s="17">
        <v>0.27971906720756989</v>
      </c>
      <c r="BC259" s="17">
        <v>0.34493424254701188</v>
      </c>
      <c r="BD259" s="17">
        <v>0.27460831142165337</v>
      </c>
      <c r="BE259" s="17">
        <v>0.35498253741892982</v>
      </c>
      <c r="BF259" s="17">
        <v>0.3099608857536979</v>
      </c>
      <c r="BG259" s="17">
        <v>0.46074188691285228</v>
      </c>
      <c r="BH259" s="17">
        <v>0.38681247028912352</v>
      </c>
      <c r="BI259" s="17">
        <v>0.3668579273123298</v>
      </c>
      <c r="BJ259" s="17">
        <v>0.22368129690763969</v>
      </c>
      <c r="BK259" s="17">
        <v>0.22469175931712221</v>
      </c>
      <c r="BL259" s="17">
        <v>0.23870683818256999</v>
      </c>
      <c r="BM259" s="17">
        <v>0.31037272317545911</v>
      </c>
      <c r="BN259" s="17">
        <v>0.205712000123526</v>
      </c>
      <c r="BP259" s="17">
        <v>0.22316175846083411</v>
      </c>
      <c r="BQ259" s="17">
        <v>0.32458999102007408</v>
      </c>
      <c r="BR259" s="17">
        <v>0.1932009032424977</v>
      </c>
      <c r="BS259" s="17">
        <v>0.27022167116122109</v>
      </c>
      <c r="BT259" s="17">
        <v>0.40452392558813222</v>
      </c>
      <c r="BU259" s="17">
        <v>0.25441635631114567</v>
      </c>
      <c r="BV259" s="17">
        <v>0.37781771315011048</v>
      </c>
      <c r="BW259" s="17">
        <v>0.29196405354864791</v>
      </c>
      <c r="BX259" s="17">
        <v>0.24260238776670379</v>
      </c>
      <c r="BY259" s="17">
        <v>0.25507460401710691</v>
      </c>
    </row>
    <row r="260" spans="2:77" ht="15.95">
      <c r="B260" s="16" t="s">
        <v>227</v>
      </c>
      <c r="C260" s="17">
        <v>0.4146289776380272</v>
      </c>
      <c r="D260" s="17">
        <v>0.41792096319499078</v>
      </c>
      <c r="E260" s="17">
        <v>0.42589069954885761</v>
      </c>
      <c r="F260" s="17">
        <v>0.29523630824390013</v>
      </c>
      <c r="H260" s="17">
        <v>0.41903832222071741</v>
      </c>
      <c r="I260" s="17">
        <v>0.43065143478357693</v>
      </c>
      <c r="J260" s="17">
        <v>0.29470649148191541</v>
      </c>
      <c r="K260" s="17">
        <v>0.39712668407199281</v>
      </c>
      <c r="L260" s="17">
        <v>0.46330763579057238</v>
      </c>
      <c r="M260" s="17">
        <v>0.46190365963652252</v>
      </c>
      <c r="N260" s="17">
        <v>0.48323435589747382</v>
      </c>
      <c r="O260" s="17">
        <v>0.36629382574830499</v>
      </c>
      <c r="P260" s="17">
        <v>0.47938014827747732</v>
      </c>
      <c r="Q260" s="17">
        <v>0.4556379618521007</v>
      </c>
      <c r="R260" s="17">
        <v>0.41109774891895079</v>
      </c>
      <c r="S260" s="17">
        <v>0.35644274894100009</v>
      </c>
      <c r="U260" s="17">
        <v>0.35446945971485422</v>
      </c>
      <c r="V260" s="17">
        <v>0.37181098131421209</v>
      </c>
      <c r="W260" s="17">
        <v>0.40486163079666643</v>
      </c>
      <c r="X260" s="17">
        <v>0.4851668721112285</v>
      </c>
      <c r="Y260" s="17">
        <v>0.43793394566705668</v>
      </c>
      <c r="Z260" s="17">
        <v>0.47810283240981832</v>
      </c>
      <c r="AA260" s="17">
        <v>0.44710640176964273</v>
      </c>
      <c r="AB260" s="17">
        <v>0.44110048858907408</v>
      </c>
      <c r="AC260" s="17">
        <v>0.3970280509620569</v>
      </c>
      <c r="AD260" s="17">
        <v>0.33662866182727569</v>
      </c>
      <c r="AE260" s="17">
        <v>0.26449465686590312</v>
      </c>
      <c r="AG260" s="17">
        <v>0.40682315195082008</v>
      </c>
      <c r="AH260" s="17">
        <v>0.42072664634401852</v>
      </c>
      <c r="AJ260" s="17">
        <v>0.42629291583572287</v>
      </c>
      <c r="AK260" s="17">
        <v>0.37949841995967082</v>
      </c>
      <c r="AL260" s="17">
        <v>0.32806610553470422</v>
      </c>
      <c r="AM260" s="17">
        <v>0.38025548283966998</v>
      </c>
      <c r="AN260" s="17">
        <v>0.35038425491148961</v>
      </c>
      <c r="AO260" s="17">
        <v>0.34842857793850468</v>
      </c>
      <c r="AP260" s="17">
        <v>0.39016410578070099</v>
      </c>
      <c r="AQ260" s="17">
        <v>0.35234312127443018</v>
      </c>
      <c r="AR260" s="17">
        <v>0.33116302036543721</v>
      </c>
      <c r="AS260" s="17">
        <v>0.25612198504806338</v>
      </c>
      <c r="AT260" s="17">
        <v>0.3920700005038798</v>
      </c>
      <c r="AU260" s="17">
        <v>0.33502015055999801</v>
      </c>
      <c r="AV260" s="17">
        <v>0.2566015598179438</v>
      </c>
      <c r="AX260" s="17">
        <v>0.4150240542245765</v>
      </c>
      <c r="AY260" s="17">
        <v>0.25612198504806338</v>
      </c>
      <c r="AZ260" s="17">
        <v>0.3920700005038798</v>
      </c>
      <c r="BA260" s="17">
        <v>0.33502015055999801</v>
      </c>
      <c r="BC260" s="17">
        <v>0.48357456285303291</v>
      </c>
      <c r="BD260" s="17">
        <v>0.52840956398144845</v>
      </c>
      <c r="BE260" s="17">
        <v>0.44495550523139449</v>
      </c>
      <c r="BF260" s="17">
        <v>0.4216972875088793</v>
      </c>
      <c r="BG260" s="17">
        <v>0.32076150345719168</v>
      </c>
      <c r="BH260" s="17">
        <v>0.42004580951970122</v>
      </c>
      <c r="BI260" s="17">
        <v>0.40024209248691528</v>
      </c>
      <c r="BJ260" s="17">
        <v>0.41165133751179273</v>
      </c>
      <c r="BK260" s="17">
        <v>0.37704074648326502</v>
      </c>
      <c r="BL260" s="17">
        <v>0.38640111443347191</v>
      </c>
      <c r="BM260" s="17">
        <v>0.43016797029856152</v>
      </c>
      <c r="BN260" s="17">
        <v>0.37247616427720431</v>
      </c>
      <c r="BP260" s="17">
        <v>0.42244941974740452</v>
      </c>
      <c r="BQ260" s="17">
        <v>0.43024328975302001</v>
      </c>
      <c r="BR260" s="17">
        <v>0.44424673751176258</v>
      </c>
      <c r="BS260" s="17">
        <v>0.44690685670769498</v>
      </c>
      <c r="BT260" s="17">
        <v>0.4596358995486774</v>
      </c>
      <c r="BU260" s="17">
        <v>0.32368519628794301</v>
      </c>
      <c r="BV260" s="17">
        <v>0.39387579822114899</v>
      </c>
      <c r="BW260" s="17">
        <v>0.3605083403352129</v>
      </c>
      <c r="BX260" s="17">
        <v>0.46850493558568729</v>
      </c>
      <c r="BY260" s="17">
        <v>0.40762170954293159</v>
      </c>
    </row>
    <row r="261" spans="2:77" ht="15.95">
      <c r="B261" s="16" t="s">
        <v>228</v>
      </c>
      <c r="C261" s="17">
        <v>0.2327643903684592</v>
      </c>
      <c r="D261" s="17">
        <v>0.2290919086303318</v>
      </c>
      <c r="E261" s="17">
        <v>0.22285296176464889</v>
      </c>
      <c r="F261" s="17">
        <v>0.36614596559022811</v>
      </c>
      <c r="H261" s="17">
        <v>0.22740951306839499</v>
      </c>
      <c r="I261" s="17">
        <v>0.31884479780420599</v>
      </c>
      <c r="J261" s="17">
        <v>0.39335409807513128</v>
      </c>
      <c r="K261" s="17">
        <v>0.18998706048035069</v>
      </c>
      <c r="L261" s="17">
        <v>0.2092783112762322</v>
      </c>
      <c r="M261" s="17">
        <v>0.20718058851196999</v>
      </c>
      <c r="N261" s="17">
        <v>0.24403255819125161</v>
      </c>
      <c r="O261" s="17">
        <v>0.27629466462384278</v>
      </c>
      <c r="P261" s="17">
        <v>0.19747188248921391</v>
      </c>
      <c r="Q261" s="17">
        <v>0.15172124686156641</v>
      </c>
      <c r="R261" s="17">
        <v>0.22611382856275139</v>
      </c>
      <c r="S261" s="17">
        <v>0.2241574413287655</v>
      </c>
      <c r="U261" s="17">
        <v>0.32161732289227801</v>
      </c>
      <c r="V261" s="17">
        <v>0.20271199494218911</v>
      </c>
      <c r="W261" s="17">
        <v>0.28156689985959688</v>
      </c>
      <c r="X261" s="17">
        <v>0.22460827796596261</v>
      </c>
      <c r="Y261" s="17">
        <v>0.20482991593400179</v>
      </c>
      <c r="Z261" s="17">
        <v>0.17407757725308379</v>
      </c>
      <c r="AA261" s="17">
        <v>0.20206556754131361</v>
      </c>
      <c r="AB261" s="17">
        <v>0.17881516885609869</v>
      </c>
      <c r="AC261" s="17">
        <v>0.21573127767709291</v>
      </c>
      <c r="AD261" s="17">
        <v>0.2987357726710535</v>
      </c>
      <c r="AE261" s="17">
        <v>0.40041828274693742</v>
      </c>
      <c r="AG261" s="17">
        <v>0.2121271746840154</v>
      </c>
      <c r="AH261" s="17">
        <v>0.24888554260787699</v>
      </c>
      <c r="AJ261" s="17">
        <v>0.1906444805541947</v>
      </c>
      <c r="AK261" s="17">
        <v>0.23610530205217059</v>
      </c>
      <c r="AL261" s="17">
        <v>0.27113484151569089</v>
      </c>
      <c r="AM261" s="17">
        <v>0.21025436911866149</v>
      </c>
      <c r="AN261" s="17">
        <v>0.28536262179095728</v>
      </c>
      <c r="AO261" s="17">
        <v>0.2750045980810743</v>
      </c>
      <c r="AP261" s="17">
        <v>0.22428517621920779</v>
      </c>
      <c r="AQ261" s="17">
        <v>0.23016013348607281</v>
      </c>
      <c r="AR261" s="17">
        <v>0.27297607606371882</v>
      </c>
      <c r="AS261" s="17">
        <v>0.25513817779608661</v>
      </c>
      <c r="AT261" s="17">
        <v>0.22733046902524121</v>
      </c>
      <c r="AU261" s="17">
        <v>0.2214513212391738</v>
      </c>
      <c r="AV261" s="17">
        <v>0.32214377669775368</v>
      </c>
      <c r="AX261" s="17">
        <v>0.2335264380967372</v>
      </c>
      <c r="AY261" s="17">
        <v>0.25513817779608661</v>
      </c>
      <c r="AZ261" s="17">
        <v>0.22733046902524121</v>
      </c>
      <c r="BA261" s="17">
        <v>0.2214513212391738</v>
      </c>
      <c r="BC261" s="17">
        <v>0.1327659305885433</v>
      </c>
      <c r="BD261" s="17">
        <v>0.13709056473370981</v>
      </c>
      <c r="BE261" s="17">
        <v>0.14263028358081811</v>
      </c>
      <c r="BF261" s="17">
        <v>0.17570748179104681</v>
      </c>
      <c r="BG261" s="17">
        <v>0.14804453734912801</v>
      </c>
      <c r="BH261" s="17">
        <v>0.13528420143601111</v>
      </c>
      <c r="BI261" s="17">
        <v>0.1562849184631393</v>
      </c>
      <c r="BJ261" s="17">
        <v>0.25429381419527752</v>
      </c>
      <c r="BK261" s="17">
        <v>0.30428378025078878</v>
      </c>
      <c r="BL261" s="17">
        <v>0.34442428986632978</v>
      </c>
      <c r="BM261" s="17">
        <v>0.1903336003517096</v>
      </c>
      <c r="BN261" s="17">
        <v>0.31295033901942421</v>
      </c>
      <c r="BP261" s="17">
        <v>0.24802025742618181</v>
      </c>
      <c r="BQ261" s="17">
        <v>0.19558924266115291</v>
      </c>
      <c r="BR261" s="17">
        <v>0.24724849009778971</v>
      </c>
      <c r="BS261" s="17">
        <v>0.23314418670883649</v>
      </c>
      <c r="BT261" s="17">
        <v>0.11728330788131169</v>
      </c>
      <c r="BU261" s="17">
        <v>0.25584352430498142</v>
      </c>
      <c r="BV261" s="17">
        <v>0.1898606339162564</v>
      </c>
      <c r="BW261" s="17">
        <v>0.2087309581489645</v>
      </c>
      <c r="BX261" s="17">
        <v>0.2234936416171977</v>
      </c>
      <c r="BY261" s="17">
        <v>0.25725728898039302</v>
      </c>
    </row>
    <row r="262" spans="2:77" ht="15.95">
      <c r="B262" s="16" t="s">
        <v>229</v>
      </c>
      <c r="C262" s="17">
        <v>7.0668399324352454E-2</v>
      </c>
      <c r="D262" s="17">
        <v>6.2149672029923372E-2</v>
      </c>
      <c r="E262" s="17">
        <v>9.6914140142338914E-2</v>
      </c>
      <c r="F262" s="17">
        <v>6.3085852948365648E-2</v>
      </c>
      <c r="H262" s="17">
        <v>0.10914634504718</v>
      </c>
      <c r="I262" s="17">
        <v>3.7505885535337277E-2</v>
      </c>
      <c r="J262" s="17">
        <v>7.5852280057116764E-2</v>
      </c>
      <c r="K262" s="17">
        <v>0.114058468876839</v>
      </c>
      <c r="L262" s="17">
        <v>7.1922714274867336E-2</v>
      </c>
      <c r="M262" s="17">
        <v>7.8707308867174933E-2</v>
      </c>
      <c r="N262" s="17">
        <v>5.2558614799999959E-2</v>
      </c>
      <c r="O262" s="17">
        <v>7.7517847858872765E-2</v>
      </c>
      <c r="P262" s="17">
        <v>4.1581251050184002E-2</v>
      </c>
      <c r="Q262" s="17">
        <v>3.9766274180718451E-2</v>
      </c>
      <c r="R262" s="17">
        <v>1.952398488049658E-2</v>
      </c>
      <c r="S262" s="17">
        <v>8.7229544054981289E-2</v>
      </c>
      <c r="U262" s="17">
        <v>8.5522616249691388E-2</v>
      </c>
      <c r="V262" s="17">
        <v>0.16155351266284021</v>
      </c>
      <c r="W262" s="17">
        <v>6.5997616969602366E-2</v>
      </c>
      <c r="X262" s="17">
        <v>6.8220341470177262E-2</v>
      </c>
      <c r="Y262" s="17">
        <v>2.9483855263399979E-2</v>
      </c>
      <c r="Z262" s="17">
        <v>2.6856140889857529E-2</v>
      </c>
      <c r="AA262" s="17">
        <v>4.2919967006817883E-2</v>
      </c>
      <c r="AB262" s="17">
        <v>5.6200703668577399E-2</v>
      </c>
      <c r="AC262" s="17">
        <v>6.8845311297250869E-2</v>
      </c>
      <c r="AD262" s="17">
        <v>0.11748198764832821</v>
      </c>
      <c r="AE262" s="17">
        <v>3.7888075136727109E-2</v>
      </c>
      <c r="AG262" s="17">
        <v>5.6873060010303768E-2</v>
      </c>
      <c r="AH262" s="17">
        <v>8.1444890139624956E-2</v>
      </c>
      <c r="AJ262" s="17">
        <v>4.8368868430246632E-2</v>
      </c>
      <c r="AK262" s="17">
        <v>8.1136318965102872E-2</v>
      </c>
      <c r="AL262" s="17">
        <v>9.1453365111070078E-2</v>
      </c>
      <c r="AM262" s="17">
        <v>9.7181845457331481E-2</v>
      </c>
      <c r="AN262" s="17">
        <v>9.940225807937407E-2</v>
      </c>
      <c r="AO262" s="17">
        <v>8.4220184704054374E-2</v>
      </c>
      <c r="AP262" s="17">
        <v>8.4401662102731798E-2</v>
      </c>
      <c r="AQ262" s="17">
        <v>0.1182481678738081</v>
      </c>
      <c r="AR262" s="17">
        <v>5.8118162064372557E-2</v>
      </c>
      <c r="AS262" s="17">
        <v>7.087854136922897E-2</v>
      </c>
      <c r="AT262" s="17">
        <v>6.1125292929081677E-2</v>
      </c>
      <c r="AU262" s="17">
        <v>0.12484140724658439</v>
      </c>
      <c r="AV262" s="17">
        <v>6.7992962176386146E-2</v>
      </c>
      <c r="AX262" s="17">
        <v>6.8996669815310246E-2</v>
      </c>
      <c r="AY262" s="17">
        <v>7.087854136922897E-2</v>
      </c>
      <c r="AZ262" s="17">
        <v>6.1125292929081677E-2</v>
      </c>
      <c r="BA262" s="17">
        <v>0.12484140724658439</v>
      </c>
      <c r="BC262" s="17">
        <v>3.0830099041985061E-2</v>
      </c>
      <c r="BD262" s="17">
        <v>4.162502004777982E-2</v>
      </c>
      <c r="BE262" s="17">
        <v>4.8383938099066957E-2</v>
      </c>
      <c r="BF262" s="17">
        <v>7.5798357740099201E-2</v>
      </c>
      <c r="BG262" s="17">
        <v>7.0452072280827838E-2</v>
      </c>
      <c r="BH262" s="17">
        <v>4.3030290146584403E-2</v>
      </c>
      <c r="BI262" s="17">
        <v>6.2173226843053972E-2</v>
      </c>
      <c r="BJ262" s="17">
        <v>9.7723347427822377E-2</v>
      </c>
      <c r="BK262" s="17">
        <v>8.2873441708208331E-2</v>
      </c>
      <c r="BL262" s="17">
        <v>2.414521632263316E-2</v>
      </c>
      <c r="BM262" s="17">
        <v>5.2249576440534663E-2</v>
      </c>
      <c r="BN262" s="17">
        <v>9.197360365420254E-2</v>
      </c>
      <c r="BP262" s="17">
        <v>9.0507934852313995E-2</v>
      </c>
      <c r="BQ262" s="17">
        <v>3.8023434563366397E-2</v>
      </c>
      <c r="BR262" s="17">
        <v>8.5294871216326243E-2</v>
      </c>
      <c r="BS262" s="17">
        <v>4.6649233413208133E-2</v>
      </c>
      <c r="BT262" s="17">
        <v>1.8556866981878761E-2</v>
      </c>
      <c r="BU262" s="17">
        <v>0.1538775577546688</v>
      </c>
      <c r="BV262" s="17">
        <v>3.8445854712484233E-2</v>
      </c>
      <c r="BW262" s="17">
        <v>9.6569930090895109E-2</v>
      </c>
      <c r="BX262" s="17">
        <v>6.539903503041139E-2</v>
      </c>
      <c r="BY262" s="17">
        <v>6.6577599179057034E-2</v>
      </c>
    </row>
    <row r="263" spans="2:77" ht="15.95">
      <c r="B263" s="16" t="s">
        <v>55</v>
      </c>
      <c r="C263" s="17">
        <v>1.367717589938244E-2</v>
      </c>
      <c r="D263" s="17">
        <v>1.1397072298065729E-2</v>
      </c>
      <c r="E263" s="17">
        <v>2.236990981385286E-2</v>
      </c>
      <c r="F263" s="17">
        <v>8.4081092497279124E-3</v>
      </c>
      <c r="H263" s="17">
        <v>1.1215069938474379E-2</v>
      </c>
      <c r="I263" s="17">
        <v>1.797378864244371E-2</v>
      </c>
      <c r="J263" s="17">
        <v>2.9583448089223779E-2</v>
      </c>
      <c r="K263" s="17">
        <v>2.7812198329921128E-2</v>
      </c>
      <c r="L263" s="17">
        <v>1.3055945477058691E-2</v>
      </c>
      <c r="M263" s="17">
        <v>1.182372921439926E-2</v>
      </c>
      <c r="N263" s="17">
        <v>1.1555232332145809E-2</v>
      </c>
      <c r="O263" s="17">
        <v>0</v>
      </c>
      <c r="P263" s="17">
        <v>8.5324308614006597E-3</v>
      </c>
      <c r="Q263" s="17">
        <v>2.0104976807460231E-2</v>
      </c>
      <c r="R263" s="17">
        <v>3.8501254429608961E-3</v>
      </c>
      <c r="S263" s="17">
        <v>9.0417943696688794E-3</v>
      </c>
      <c r="U263" s="17">
        <v>2.977447758367166E-2</v>
      </c>
      <c r="V263" s="17">
        <v>7.1234901058311014E-3</v>
      </c>
      <c r="W263" s="17">
        <v>2.2681998502796379E-2</v>
      </c>
      <c r="X263" s="17">
        <v>1.496371190280061E-2</v>
      </c>
      <c r="Y263" s="17">
        <v>2.58724084328429E-2</v>
      </c>
      <c r="Z263" s="17">
        <v>1.062178850902476E-2</v>
      </c>
      <c r="AA263" s="17">
        <v>1.4417282302314281E-3</v>
      </c>
      <c r="AB263" s="17">
        <v>0</v>
      </c>
      <c r="AC263" s="17">
        <v>8.2840470049036444E-3</v>
      </c>
      <c r="AD263" s="17">
        <v>1.8141536500534551E-2</v>
      </c>
      <c r="AE263" s="17">
        <v>8.5660871336491431E-2</v>
      </c>
      <c r="AG263" s="17">
        <v>9.0646408581904533E-3</v>
      </c>
      <c r="AH263" s="17">
        <v>1.7280345083913361E-2</v>
      </c>
      <c r="AJ263" s="17">
        <v>9.9779478263213525E-3</v>
      </c>
      <c r="AK263" s="17">
        <v>9.9782196302522323E-3</v>
      </c>
      <c r="AL263" s="17">
        <v>1.408935406886839E-2</v>
      </c>
      <c r="AM263" s="17">
        <v>6.8023380205839189E-3</v>
      </c>
      <c r="AN263" s="17">
        <v>1.709992900119511E-2</v>
      </c>
      <c r="AO263" s="17">
        <v>1.635443047402171E-2</v>
      </c>
      <c r="AP263" s="17">
        <v>1.800314540786235E-2</v>
      </c>
      <c r="AQ263" s="17">
        <v>1.8515830399246081E-2</v>
      </c>
      <c r="AR263" s="17">
        <v>1.28318286282649E-2</v>
      </c>
      <c r="AS263" s="17">
        <v>2.0208280344134751E-2</v>
      </c>
      <c r="AT263" s="17">
        <v>8.1035548763359402E-3</v>
      </c>
      <c r="AU263" s="17">
        <v>3.8968053746673913E-2</v>
      </c>
      <c r="AV263" s="17">
        <v>0</v>
      </c>
      <c r="AX263" s="17">
        <v>1.0674865310968441E-2</v>
      </c>
      <c r="AY263" s="17">
        <v>2.0208280344134751E-2</v>
      </c>
      <c r="AZ263" s="17">
        <v>8.1035548763359402E-3</v>
      </c>
      <c r="BA263" s="17">
        <v>3.8968053746673913E-2</v>
      </c>
      <c r="BC263" s="17">
        <v>7.8951649694269203E-3</v>
      </c>
      <c r="BD263" s="17">
        <v>1.8266539815408239E-2</v>
      </c>
      <c r="BE263" s="17">
        <v>9.0477356697905905E-3</v>
      </c>
      <c r="BF263" s="17">
        <v>1.6835987206276791E-2</v>
      </c>
      <c r="BG263" s="17">
        <v>0</v>
      </c>
      <c r="BH263" s="17">
        <v>1.482722860857991E-2</v>
      </c>
      <c r="BI263" s="17">
        <v>1.444183489456159E-2</v>
      </c>
      <c r="BJ263" s="17">
        <v>1.2650203957467731E-2</v>
      </c>
      <c r="BK263" s="17">
        <v>1.1110272240615809E-2</v>
      </c>
      <c r="BL263" s="17">
        <v>6.3225411949950228E-3</v>
      </c>
      <c r="BM263" s="17">
        <v>1.6876129733735219E-2</v>
      </c>
      <c r="BN263" s="17">
        <v>1.6887892925642901E-2</v>
      </c>
      <c r="BP263" s="17">
        <v>1.5860629513265442E-2</v>
      </c>
      <c r="BQ263" s="17">
        <v>1.155404200238665E-2</v>
      </c>
      <c r="BR263" s="17">
        <v>3.0008997931623659E-2</v>
      </c>
      <c r="BS263" s="17">
        <v>3.0780520090392068E-3</v>
      </c>
      <c r="BT263" s="17">
        <v>0</v>
      </c>
      <c r="BU263" s="17">
        <v>1.217736534126126E-2</v>
      </c>
      <c r="BV263" s="17">
        <v>0</v>
      </c>
      <c r="BW263" s="17">
        <v>4.2226717876279692E-2</v>
      </c>
      <c r="BX263" s="17">
        <v>0</v>
      </c>
      <c r="BY263" s="17">
        <v>1.346879828051163E-2</v>
      </c>
    </row>
    <row r="265" spans="2:77" ht="96">
      <c r="B265" s="14" t="s">
        <v>232</v>
      </c>
    </row>
    <row r="266" spans="2:77" ht="15.95">
      <c r="B266" s="15" t="s">
        <v>16</v>
      </c>
    </row>
    <row r="267" spans="2:77" ht="15.95">
      <c r="B267" s="16" t="s">
        <v>226</v>
      </c>
      <c r="C267" s="17">
        <v>0.23246290466921829</v>
      </c>
      <c r="D267" s="17">
        <v>0.24054653137170309</v>
      </c>
      <c r="E267" s="17">
        <v>0.22676877476682999</v>
      </c>
      <c r="F267" s="17">
        <v>0.1173421733761871</v>
      </c>
      <c r="H267" s="17">
        <v>0.1191349994040978</v>
      </c>
      <c r="I267" s="17">
        <v>0.14147354473015161</v>
      </c>
      <c r="J267" s="17">
        <v>0.14139615070624889</v>
      </c>
      <c r="K267" s="17">
        <v>0.23701912400102121</v>
      </c>
      <c r="L267" s="17">
        <v>0.1549201177772917</v>
      </c>
      <c r="M267" s="17">
        <v>0.17250095274238911</v>
      </c>
      <c r="N267" s="17">
        <v>0.1577311316394924</v>
      </c>
      <c r="O267" s="17">
        <v>0.18011997113842229</v>
      </c>
      <c r="P267" s="17">
        <v>0.28061699419763952</v>
      </c>
      <c r="Q267" s="17">
        <v>0.36769648263954341</v>
      </c>
      <c r="R267" s="17">
        <v>0.43784587199499803</v>
      </c>
      <c r="S267" s="17">
        <v>0.30603973085606251</v>
      </c>
      <c r="U267" s="17">
        <v>0.1085000343378162</v>
      </c>
      <c r="V267" s="17">
        <v>0.1051378323713609</v>
      </c>
      <c r="W267" s="17">
        <v>0.1557215539131559</v>
      </c>
      <c r="X267" s="17">
        <v>0.16868698642719041</v>
      </c>
      <c r="Y267" s="17">
        <v>0.37823408716834978</v>
      </c>
      <c r="Z267" s="17">
        <v>0.24894566085326289</v>
      </c>
      <c r="AA267" s="17">
        <v>0.33941336843705772</v>
      </c>
      <c r="AB267" s="17">
        <v>0.34237137377849119</v>
      </c>
      <c r="AC267" s="17">
        <v>0.25618714702822409</v>
      </c>
      <c r="AD267" s="17">
        <v>0.21752158147521231</v>
      </c>
      <c r="AE267" s="17">
        <v>9.080847130335315E-2</v>
      </c>
      <c r="AG267" s="17">
        <v>0.32517536667177932</v>
      </c>
      <c r="AH267" s="17">
        <v>0.16003880748050761</v>
      </c>
      <c r="AJ267" s="17">
        <v>0.32982801619396052</v>
      </c>
      <c r="AK267" s="17">
        <v>0.28619773088090023</v>
      </c>
      <c r="AL267" s="17">
        <v>0.26000122431475498</v>
      </c>
      <c r="AM267" s="17">
        <v>0.28008090753366588</v>
      </c>
      <c r="AN267" s="17">
        <v>0.1914421676286617</v>
      </c>
      <c r="AO267" s="17">
        <v>0.21348390372916889</v>
      </c>
      <c r="AP267" s="17">
        <v>0.24697024133677889</v>
      </c>
      <c r="AQ267" s="17">
        <v>0.20077930039330849</v>
      </c>
      <c r="AR267" s="17">
        <v>0.26042001866098591</v>
      </c>
      <c r="AS267" s="17">
        <v>0.24575584878521711</v>
      </c>
      <c r="AT267" s="17">
        <v>0.2836987806953582</v>
      </c>
      <c r="AU267" s="17">
        <v>0.1861767374515631</v>
      </c>
      <c r="AV267" s="17">
        <v>0.23935823417577309</v>
      </c>
      <c r="AX267" s="17">
        <v>0.23827852705178371</v>
      </c>
      <c r="AY267" s="17">
        <v>0.24575584878521711</v>
      </c>
      <c r="AZ267" s="17">
        <v>0.2836987806953582</v>
      </c>
      <c r="BA267" s="17">
        <v>0.1861767374515631</v>
      </c>
      <c r="BC267" s="17">
        <v>0.32022749808175699</v>
      </c>
      <c r="BD267" s="17">
        <v>0.20425371747605969</v>
      </c>
      <c r="BE267" s="17">
        <v>0.26234604894308527</v>
      </c>
      <c r="BF267" s="17">
        <v>0.28028627705020642</v>
      </c>
      <c r="BG267" s="17">
        <v>0.25815621381532</v>
      </c>
      <c r="BH267" s="17">
        <v>0.40173640680884198</v>
      </c>
      <c r="BI267" s="17">
        <v>0.31557517591795298</v>
      </c>
      <c r="BJ267" s="17">
        <v>0.21661680848740589</v>
      </c>
      <c r="BK267" s="17">
        <v>0.2038966960560985</v>
      </c>
      <c r="BL267" s="17">
        <v>0.28323226804257312</v>
      </c>
      <c r="BM267" s="17">
        <v>0.25852260487703338</v>
      </c>
      <c r="BN267" s="17">
        <v>0.15868426937451011</v>
      </c>
      <c r="BP267" s="17">
        <v>0.24359729129625279</v>
      </c>
      <c r="BQ267" s="17">
        <v>0.34311971485640252</v>
      </c>
      <c r="BR267" s="17">
        <v>0.23685325116316269</v>
      </c>
      <c r="BS267" s="17">
        <v>0.21569668771621209</v>
      </c>
      <c r="BT267" s="17">
        <v>0.3576775551213186</v>
      </c>
      <c r="BU267" s="17">
        <v>0.17486631740150829</v>
      </c>
      <c r="BV267" s="17">
        <v>0.26980501247629679</v>
      </c>
      <c r="BW267" s="17">
        <v>0.17637997310733461</v>
      </c>
      <c r="BX267" s="17">
        <v>0.28447319228401108</v>
      </c>
      <c r="BY267" s="17">
        <v>0.2222419028044513</v>
      </c>
    </row>
    <row r="268" spans="2:77" ht="15.95">
      <c r="B268" s="16" t="s">
        <v>227</v>
      </c>
      <c r="C268" s="17">
        <v>0.33491173503251648</v>
      </c>
      <c r="D268" s="17">
        <v>0.33733134637449569</v>
      </c>
      <c r="E268" s="17">
        <v>0.33109837945429471</v>
      </c>
      <c r="F268" s="17">
        <v>0.31002699397009792</v>
      </c>
      <c r="H268" s="17">
        <v>0.33347397334128059</v>
      </c>
      <c r="I268" s="17">
        <v>0.35451587968117698</v>
      </c>
      <c r="J268" s="17">
        <v>0.24890672913818671</v>
      </c>
      <c r="K268" s="17">
        <v>0.2135343475551518</v>
      </c>
      <c r="L268" s="17">
        <v>0.40963373143094173</v>
      </c>
      <c r="M268" s="17">
        <v>0.31351731734272442</v>
      </c>
      <c r="N268" s="17">
        <v>0.38245397248270868</v>
      </c>
      <c r="O268" s="17">
        <v>0.36533812029057061</v>
      </c>
      <c r="P268" s="17">
        <v>0.3869869394195406</v>
      </c>
      <c r="Q268" s="17">
        <v>0.32705506037485582</v>
      </c>
      <c r="R268" s="17">
        <v>0.29399395791691768</v>
      </c>
      <c r="S268" s="17">
        <v>0.37680353082468082</v>
      </c>
      <c r="U268" s="17">
        <v>0.25242949440854501</v>
      </c>
      <c r="V268" s="17">
        <v>0.22836409623523651</v>
      </c>
      <c r="W268" s="17">
        <v>0.32351157746912629</v>
      </c>
      <c r="X268" s="17">
        <v>0.35031855124379851</v>
      </c>
      <c r="Y268" s="17">
        <v>0.31663267371510728</v>
      </c>
      <c r="Z268" s="17">
        <v>0.37379958650951778</v>
      </c>
      <c r="AA268" s="17">
        <v>0.38318096469720497</v>
      </c>
      <c r="AB268" s="17">
        <v>0.3651646857951773</v>
      </c>
      <c r="AC268" s="17">
        <v>0.39066550400647881</v>
      </c>
      <c r="AD268" s="17">
        <v>0.33875306393052879</v>
      </c>
      <c r="AE268" s="17">
        <v>0.34023466035402128</v>
      </c>
      <c r="AG268" s="17">
        <v>0.35230454340564549</v>
      </c>
      <c r="AH268" s="17">
        <v>0.32132501306664613</v>
      </c>
      <c r="AJ268" s="17">
        <v>0.39927985656806292</v>
      </c>
      <c r="AK268" s="17">
        <v>0.26555893989803392</v>
      </c>
      <c r="AL268" s="17">
        <v>0.33615939789374771</v>
      </c>
      <c r="AM268" s="17">
        <v>0.29579011532340571</v>
      </c>
      <c r="AN268" s="17">
        <v>0.34209117117668991</v>
      </c>
      <c r="AO268" s="17">
        <v>0.33018821652786268</v>
      </c>
      <c r="AP268" s="17">
        <v>0.29226025614199369</v>
      </c>
      <c r="AQ268" s="17">
        <v>0.33174192997665158</v>
      </c>
      <c r="AR268" s="17">
        <v>0.39337955431693122</v>
      </c>
      <c r="AS268" s="17">
        <v>0.41037041487701681</v>
      </c>
      <c r="AT268" s="17">
        <v>0.35079222423494039</v>
      </c>
      <c r="AU268" s="17">
        <v>0.37864843525675601</v>
      </c>
      <c r="AV268" s="17">
        <v>0.45210543687777821</v>
      </c>
      <c r="AX268" s="17">
        <v>0.33325391682664879</v>
      </c>
      <c r="AY268" s="17">
        <v>0.41037041487701681</v>
      </c>
      <c r="AZ268" s="17">
        <v>0.35079222423494039</v>
      </c>
      <c r="BA268" s="17">
        <v>0.37864843525675601</v>
      </c>
      <c r="BC268" s="17">
        <v>0.35261180234381889</v>
      </c>
      <c r="BD268" s="17">
        <v>0.32971913250893298</v>
      </c>
      <c r="BE268" s="17">
        <v>0.32409308147672788</v>
      </c>
      <c r="BF268" s="17">
        <v>0.34787337394528389</v>
      </c>
      <c r="BG268" s="17">
        <v>0.4204775731797486</v>
      </c>
      <c r="BH268" s="17">
        <v>0.38149506319572568</v>
      </c>
      <c r="BI268" s="17">
        <v>0.43429739178469051</v>
      </c>
      <c r="BJ268" s="17">
        <v>0.30924158276437858</v>
      </c>
      <c r="BK268" s="17">
        <v>0.29999906860685399</v>
      </c>
      <c r="BL268" s="17">
        <v>0.40352727472919409</v>
      </c>
      <c r="BM268" s="17">
        <v>0.38681306002145083</v>
      </c>
      <c r="BN268" s="17">
        <v>0.28729003719266571</v>
      </c>
      <c r="BP268" s="17">
        <v>0.28564970501627152</v>
      </c>
      <c r="BQ268" s="17">
        <v>0.3763246146292657</v>
      </c>
      <c r="BR268" s="17">
        <v>0.32718406732007221</v>
      </c>
      <c r="BS268" s="17">
        <v>0.33050976688668637</v>
      </c>
      <c r="BT268" s="17">
        <v>0.47561030634287871</v>
      </c>
      <c r="BU268" s="17">
        <v>0.28403322443777251</v>
      </c>
      <c r="BV268" s="17">
        <v>0.38694740596371541</v>
      </c>
      <c r="BW268" s="17">
        <v>0.2867412783490263</v>
      </c>
      <c r="BX268" s="17">
        <v>0.38504576114343542</v>
      </c>
      <c r="BY268" s="17">
        <v>0.34840913546570951</v>
      </c>
    </row>
    <row r="269" spans="2:77" ht="15.95">
      <c r="B269" s="16" t="s">
        <v>228</v>
      </c>
      <c r="C269" s="17">
        <v>0.27868103472276667</v>
      </c>
      <c r="D269" s="17">
        <v>0.26532384006680881</v>
      </c>
      <c r="E269" s="17">
        <v>0.31239861693633392</v>
      </c>
      <c r="F269" s="17">
        <v>0.33750387507956131</v>
      </c>
      <c r="H269" s="17">
        <v>0.31179047808394911</v>
      </c>
      <c r="I269" s="17">
        <v>0.32997923228959508</v>
      </c>
      <c r="J269" s="17">
        <v>0.30341125181074141</v>
      </c>
      <c r="K269" s="17">
        <v>0.33654833632441189</v>
      </c>
      <c r="L269" s="17">
        <v>0.24985945624075101</v>
      </c>
      <c r="M269" s="17">
        <v>0.37608974529161909</v>
      </c>
      <c r="N269" s="17">
        <v>0.32454030991662441</v>
      </c>
      <c r="O269" s="17">
        <v>0.29232861680258021</v>
      </c>
      <c r="P269" s="17">
        <v>0.21966633014010231</v>
      </c>
      <c r="Q269" s="17">
        <v>0.1812385967577515</v>
      </c>
      <c r="R269" s="17">
        <v>0.23206503233422179</v>
      </c>
      <c r="S269" s="17">
        <v>0.24112859332958489</v>
      </c>
      <c r="U269" s="17">
        <v>0.3446091875895016</v>
      </c>
      <c r="V269" s="17">
        <v>0.35438102039063391</v>
      </c>
      <c r="W269" s="17">
        <v>0.3412602439984514</v>
      </c>
      <c r="X269" s="17">
        <v>0.31846068885919021</v>
      </c>
      <c r="Y269" s="17">
        <v>0.21447381483003741</v>
      </c>
      <c r="Z269" s="17">
        <v>0.26951416768770231</v>
      </c>
      <c r="AA269" s="17">
        <v>0.19000928080919069</v>
      </c>
      <c r="AB269" s="17">
        <v>0.21125109439509829</v>
      </c>
      <c r="AC269" s="17">
        <v>0.2517006481133518</v>
      </c>
      <c r="AD269" s="17">
        <v>0.31351489317844727</v>
      </c>
      <c r="AE269" s="17">
        <v>0.17368618556254989</v>
      </c>
      <c r="AG269" s="17">
        <v>0.2300898465419782</v>
      </c>
      <c r="AH269" s="17">
        <v>0.31663896248465839</v>
      </c>
      <c r="AJ269" s="17">
        <v>0.19015960898264461</v>
      </c>
      <c r="AK269" s="17">
        <v>0.28624734471227442</v>
      </c>
      <c r="AL269" s="17">
        <v>0.26160083529398559</v>
      </c>
      <c r="AM269" s="17">
        <v>0.25442484078680311</v>
      </c>
      <c r="AN269" s="17">
        <v>0.29275346084050752</v>
      </c>
      <c r="AO269" s="17">
        <v>0.25889732600748883</v>
      </c>
      <c r="AP269" s="17">
        <v>0.29928216583347628</v>
      </c>
      <c r="AQ269" s="17">
        <v>0.28750600665152692</v>
      </c>
      <c r="AR269" s="17">
        <v>0.2309027138042074</v>
      </c>
      <c r="AS269" s="17">
        <v>0.17597915392331651</v>
      </c>
      <c r="AT269" s="17">
        <v>0.28482350316698662</v>
      </c>
      <c r="AU269" s="17">
        <v>0.25634225685232859</v>
      </c>
      <c r="AV269" s="17">
        <v>0.24419820368924969</v>
      </c>
      <c r="AX269" s="17">
        <v>0.2753707082887708</v>
      </c>
      <c r="AY269" s="17">
        <v>0.17597915392331651</v>
      </c>
      <c r="AZ269" s="17">
        <v>0.28482350316698662</v>
      </c>
      <c r="BA269" s="17">
        <v>0.25634225685232859</v>
      </c>
      <c r="BC269" s="17">
        <v>0.22481808205559181</v>
      </c>
      <c r="BD269" s="17">
        <v>0.27926092143227033</v>
      </c>
      <c r="BE269" s="17">
        <v>0.22435058754416201</v>
      </c>
      <c r="BF269" s="17">
        <v>0.27200145203736731</v>
      </c>
      <c r="BG269" s="17">
        <v>0.18425816529006209</v>
      </c>
      <c r="BH269" s="17">
        <v>0.1577647688304582</v>
      </c>
      <c r="BI269" s="17">
        <v>0.14884901553451221</v>
      </c>
      <c r="BJ269" s="17">
        <v>0.30667137782205289</v>
      </c>
      <c r="BK269" s="17">
        <v>0.30531936569802631</v>
      </c>
      <c r="BL269" s="17">
        <v>0.20199199782691329</v>
      </c>
      <c r="BM269" s="17">
        <v>0.22969615890785869</v>
      </c>
      <c r="BN269" s="17">
        <v>0.33545942015390701</v>
      </c>
      <c r="BP269" s="17">
        <v>0.31325473072204668</v>
      </c>
      <c r="BQ269" s="17">
        <v>0.2197298758370978</v>
      </c>
      <c r="BR269" s="17">
        <v>0.31041292073050492</v>
      </c>
      <c r="BS269" s="17">
        <v>0.33455475335343648</v>
      </c>
      <c r="BT269" s="17">
        <v>0.1400663855728764</v>
      </c>
      <c r="BU269" s="17">
        <v>0.33400601260028129</v>
      </c>
      <c r="BV269" s="17">
        <v>0.22123195549496191</v>
      </c>
      <c r="BW269" s="17">
        <v>0.36034381069685423</v>
      </c>
      <c r="BX269" s="17">
        <v>0.21663580360146789</v>
      </c>
      <c r="BY269" s="17">
        <v>0.2192198583224215</v>
      </c>
    </row>
    <row r="270" spans="2:77" ht="15.95">
      <c r="B270" s="16" t="s">
        <v>229</v>
      </c>
      <c r="C270" s="17">
        <v>0.14628096137043761</v>
      </c>
      <c r="D270" s="17">
        <v>0.14951568208405561</v>
      </c>
      <c r="E270" s="17">
        <v>0.122073822039183</v>
      </c>
      <c r="F270" s="17">
        <v>0.21910612393238621</v>
      </c>
      <c r="H270" s="17">
        <v>0.22591523804127711</v>
      </c>
      <c r="I270" s="17">
        <v>0.17403134329907649</v>
      </c>
      <c r="J270" s="17">
        <v>0.29587419739828941</v>
      </c>
      <c r="K270" s="17">
        <v>0.186518346195261</v>
      </c>
      <c r="L270" s="17">
        <v>0.17357615156368469</v>
      </c>
      <c r="M270" s="17">
        <v>0.12606825540886821</v>
      </c>
      <c r="N270" s="17">
        <v>0.13527458596117439</v>
      </c>
      <c r="O270" s="17">
        <v>0.162213291768427</v>
      </c>
      <c r="P270" s="17">
        <v>0.1127297362427174</v>
      </c>
      <c r="Q270" s="17">
        <v>0.1173367897091542</v>
      </c>
      <c r="R270" s="17">
        <v>3.4050251124553198E-2</v>
      </c>
      <c r="S270" s="17">
        <v>7.127290965829676E-2</v>
      </c>
      <c r="U270" s="17">
        <v>0.27775827475588161</v>
      </c>
      <c r="V270" s="17">
        <v>0.30499356089693752</v>
      </c>
      <c r="W270" s="17">
        <v>0.16111247882213511</v>
      </c>
      <c r="X270" s="17">
        <v>0.15591391134451041</v>
      </c>
      <c r="Y270" s="17">
        <v>9.0659424286505516E-2</v>
      </c>
      <c r="Z270" s="17">
        <v>0.1077405849495173</v>
      </c>
      <c r="AA270" s="17">
        <v>8.2224180081951107E-2</v>
      </c>
      <c r="AB270" s="17">
        <v>8.1212846031233354E-2</v>
      </c>
      <c r="AC270" s="17">
        <v>8.6362088785171306E-2</v>
      </c>
      <c r="AD270" s="17">
        <v>0.1302104614158115</v>
      </c>
      <c r="AE270" s="17">
        <v>0.30960981144358418</v>
      </c>
      <c r="AG270" s="17">
        <v>8.913134199139558E-2</v>
      </c>
      <c r="AH270" s="17">
        <v>0.19092446989997311</v>
      </c>
      <c r="AJ270" s="17">
        <v>7.637010194918703E-2</v>
      </c>
      <c r="AK270" s="17">
        <v>0.16199598450879171</v>
      </c>
      <c r="AL270" s="17">
        <v>0.14223854249751169</v>
      </c>
      <c r="AM270" s="17">
        <v>0.16970413635612541</v>
      </c>
      <c r="AN270" s="17">
        <v>0.15946008924231439</v>
      </c>
      <c r="AO270" s="17">
        <v>0.1928655448311736</v>
      </c>
      <c r="AP270" s="17">
        <v>0.1549538291258919</v>
      </c>
      <c r="AQ270" s="17">
        <v>0.1799727629785132</v>
      </c>
      <c r="AR270" s="17">
        <v>0.1091679235962153</v>
      </c>
      <c r="AS270" s="17">
        <v>0.14768630207031469</v>
      </c>
      <c r="AT270" s="17">
        <v>8.0685491902714707E-2</v>
      </c>
      <c r="AU270" s="17">
        <v>0.17883257043935241</v>
      </c>
      <c r="AV270" s="17">
        <v>6.4338125257199175E-2</v>
      </c>
      <c r="AX270" s="17">
        <v>0.14575975644763889</v>
      </c>
      <c r="AY270" s="17">
        <v>0.14768630207031469</v>
      </c>
      <c r="AZ270" s="17">
        <v>8.0685491902714707E-2</v>
      </c>
      <c r="BA270" s="17">
        <v>0.17883257043935241</v>
      </c>
      <c r="BC270" s="17">
        <v>8.2877562912668956E-2</v>
      </c>
      <c r="BD270" s="17">
        <v>0.16849968876732849</v>
      </c>
      <c r="BE270" s="17">
        <v>0.18921028203602469</v>
      </c>
      <c r="BF270" s="17">
        <v>9.9838896967142599E-2</v>
      </c>
      <c r="BG270" s="17">
        <v>0.1371080477148694</v>
      </c>
      <c r="BH270" s="17">
        <v>4.7779764188598757E-2</v>
      </c>
      <c r="BI270" s="17">
        <v>9.0869400688492405E-2</v>
      </c>
      <c r="BJ270" s="17">
        <v>0.16139985449923699</v>
      </c>
      <c r="BK270" s="17">
        <v>0.19078486963902139</v>
      </c>
      <c r="BL270" s="17">
        <v>0.11124845940131931</v>
      </c>
      <c r="BM270" s="17">
        <v>0.11877885612839389</v>
      </c>
      <c r="BN270" s="17">
        <v>0.207336445301321</v>
      </c>
      <c r="BP270" s="17">
        <v>0.15367171015292061</v>
      </c>
      <c r="BQ270" s="17">
        <v>5.5048773676040649E-2</v>
      </c>
      <c r="BR270" s="17">
        <v>0.11966480345846001</v>
      </c>
      <c r="BS270" s="17">
        <v>0.1113895085958663</v>
      </c>
      <c r="BT270" s="17">
        <v>2.6645752962926459E-2</v>
      </c>
      <c r="BU270" s="17">
        <v>0.20709444556043799</v>
      </c>
      <c r="BV270" s="17">
        <v>0.12201562606502619</v>
      </c>
      <c r="BW270" s="17">
        <v>0.16155282071802279</v>
      </c>
      <c r="BX270" s="17">
        <v>0.1138452429710856</v>
      </c>
      <c r="BY270" s="17">
        <v>0.19665085398639201</v>
      </c>
    </row>
    <row r="271" spans="2:77" ht="15.95">
      <c r="B271" s="16" t="s">
        <v>55</v>
      </c>
      <c r="C271" s="17">
        <v>7.6633642050609636E-3</v>
      </c>
      <c r="D271" s="17">
        <v>7.2826001029368927E-3</v>
      </c>
      <c r="E271" s="17">
        <v>7.6604068033583744E-3</v>
      </c>
      <c r="F271" s="17">
        <v>1.602083364176754E-2</v>
      </c>
      <c r="H271" s="17">
        <v>9.6853111293953732E-3</v>
      </c>
      <c r="I271" s="17">
        <v>0</v>
      </c>
      <c r="J271" s="17">
        <v>1.0411670946533591E-2</v>
      </c>
      <c r="K271" s="17">
        <v>2.6379845924154009E-2</v>
      </c>
      <c r="L271" s="17">
        <v>1.2010542987330749E-2</v>
      </c>
      <c r="M271" s="17">
        <v>1.182372921439926E-2</v>
      </c>
      <c r="N271" s="17">
        <v>0</v>
      </c>
      <c r="O271" s="17">
        <v>0</v>
      </c>
      <c r="P271" s="17">
        <v>0</v>
      </c>
      <c r="Q271" s="17">
        <v>6.6730705186949209E-3</v>
      </c>
      <c r="R271" s="17">
        <v>2.04488662930935E-3</v>
      </c>
      <c r="S271" s="17">
        <v>4.7552353313751877E-3</v>
      </c>
      <c r="U271" s="17">
        <v>1.6703008908255771E-2</v>
      </c>
      <c r="V271" s="17">
        <v>7.1234901058311014E-3</v>
      </c>
      <c r="W271" s="17">
        <v>1.8394145797131198E-2</v>
      </c>
      <c r="X271" s="17">
        <v>6.6198621253106592E-3</v>
      </c>
      <c r="Y271" s="17">
        <v>0</v>
      </c>
      <c r="Z271" s="17">
        <v>0</v>
      </c>
      <c r="AA271" s="17">
        <v>5.1722059745954842E-3</v>
      </c>
      <c r="AB271" s="17">
        <v>0</v>
      </c>
      <c r="AC271" s="17">
        <v>1.508461206677413E-2</v>
      </c>
      <c r="AD271" s="17">
        <v>0</v>
      </c>
      <c r="AE271" s="17">
        <v>8.5660871336491431E-2</v>
      </c>
      <c r="AG271" s="17">
        <v>3.2989013892014279E-3</v>
      </c>
      <c r="AH271" s="17">
        <v>1.1072747068214711E-2</v>
      </c>
      <c r="AJ271" s="17">
        <v>4.3624163061450191E-3</v>
      </c>
      <c r="AK271" s="17">
        <v>0</v>
      </c>
      <c r="AL271" s="17">
        <v>0</v>
      </c>
      <c r="AM271" s="17">
        <v>0</v>
      </c>
      <c r="AN271" s="17">
        <v>1.425311111182654E-2</v>
      </c>
      <c r="AO271" s="17">
        <v>4.5650089043058903E-3</v>
      </c>
      <c r="AP271" s="17">
        <v>6.5335075618593568E-3</v>
      </c>
      <c r="AQ271" s="17">
        <v>0</v>
      </c>
      <c r="AR271" s="17">
        <v>6.1297896216602529E-3</v>
      </c>
      <c r="AS271" s="17">
        <v>2.0208280344134751E-2</v>
      </c>
      <c r="AT271" s="17">
        <v>0</v>
      </c>
      <c r="AU271" s="17">
        <v>0</v>
      </c>
      <c r="AV271" s="17">
        <v>0</v>
      </c>
      <c r="AX271" s="17">
        <v>7.3370913851577482E-3</v>
      </c>
      <c r="AY271" s="17">
        <v>2.0208280344134751E-2</v>
      </c>
      <c r="AZ271" s="17">
        <v>0</v>
      </c>
      <c r="BA271" s="17">
        <v>0</v>
      </c>
      <c r="BC271" s="17">
        <v>1.946505460616358E-2</v>
      </c>
      <c r="BD271" s="17">
        <v>1.8266539815408239E-2</v>
      </c>
      <c r="BE271" s="17">
        <v>0</v>
      </c>
      <c r="BF271" s="17">
        <v>0</v>
      </c>
      <c r="BG271" s="17">
        <v>0</v>
      </c>
      <c r="BH271" s="17">
        <v>1.122399697637531E-2</v>
      </c>
      <c r="BI271" s="17">
        <v>1.040901607435203E-2</v>
      </c>
      <c r="BJ271" s="17">
        <v>6.0703764269255181E-3</v>
      </c>
      <c r="BK271" s="17">
        <v>0</v>
      </c>
      <c r="BL271" s="17">
        <v>0</v>
      </c>
      <c r="BM271" s="17">
        <v>6.1893200652633866E-3</v>
      </c>
      <c r="BN271" s="17">
        <v>1.1229827977596189E-2</v>
      </c>
      <c r="BP271" s="17">
        <v>3.826562812508429E-3</v>
      </c>
      <c r="BQ271" s="17">
        <v>5.7770210011933261E-3</v>
      </c>
      <c r="BR271" s="17">
        <v>5.8849573278001704E-3</v>
      </c>
      <c r="BS271" s="17">
        <v>7.8492834477986335E-3</v>
      </c>
      <c r="BT271" s="17">
        <v>0</v>
      </c>
      <c r="BU271" s="17">
        <v>0</v>
      </c>
      <c r="BV271" s="17">
        <v>0</v>
      </c>
      <c r="BW271" s="17">
        <v>1.498211712876233E-2</v>
      </c>
      <c r="BX271" s="17">
        <v>0</v>
      </c>
      <c r="BY271" s="17">
        <v>1.347824942102596E-2</v>
      </c>
    </row>
    <row r="273" spans="2:77" ht="111.95">
      <c r="B273" s="14" t="s">
        <v>233</v>
      </c>
    </row>
    <row r="274" spans="2:77" ht="15.95">
      <c r="B274" s="15" t="s">
        <v>16</v>
      </c>
    </row>
    <row r="275" spans="2:77" ht="15.95">
      <c r="B275" s="16" t="s">
        <v>226</v>
      </c>
      <c r="C275" s="17">
        <v>0.15099885424015719</v>
      </c>
      <c r="D275" s="17">
        <v>0.1544116770644666</v>
      </c>
      <c r="E275" s="17">
        <v>0.15188716547859291</v>
      </c>
      <c r="F275" s="17">
        <v>8.5510656480602659E-2</v>
      </c>
      <c r="H275" s="17">
        <v>9.8971912976378001E-2</v>
      </c>
      <c r="I275" s="17">
        <v>0.14770190585629761</v>
      </c>
      <c r="J275" s="17">
        <v>0.1186335315091569</v>
      </c>
      <c r="K275" s="17">
        <v>0.16865322347540609</v>
      </c>
      <c r="L275" s="17">
        <v>0.1398699692234904</v>
      </c>
      <c r="M275" s="17">
        <v>0.13625435576270839</v>
      </c>
      <c r="N275" s="17">
        <v>0.14366993605142001</v>
      </c>
      <c r="O275" s="17">
        <v>9.2795078664577327E-2</v>
      </c>
      <c r="P275" s="17">
        <v>0.15809482100528199</v>
      </c>
      <c r="Q275" s="17">
        <v>0.22180787376912969</v>
      </c>
      <c r="R275" s="17">
        <v>0.22161342360865241</v>
      </c>
      <c r="S275" s="17">
        <v>0.15097437470299421</v>
      </c>
      <c r="U275" s="17">
        <v>8.4000672672499332E-2</v>
      </c>
      <c r="V275" s="17">
        <v>0.1017745711905081</v>
      </c>
      <c r="W275" s="17">
        <v>0.11719576186026739</v>
      </c>
      <c r="X275" s="17">
        <v>0.1435080647056472</v>
      </c>
      <c r="Y275" s="17">
        <v>0.14347842322598589</v>
      </c>
      <c r="Z275" s="17">
        <v>0.19436466525148871</v>
      </c>
      <c r="AA275" s="17">
        <v>0.17973207344385869</v>
      </c>
      <c r="AB275" s="17">
        <v>0.19475620031897359</v>
      </c>
      <c r="AC275" s="17">
        <v>0.2148074524797349</v>
      </c>
      <c r="AD275" s="17">
        <v>0.119611987687406</v>
      </c>
      <c r="AE275" s="17">
        <v>9.080847130335315E-2</v>
      </c>
      <c r="AG275" s="17">
        <v>0.1726606750891353</v>
      </c>
      <c r="AH275" s="17">
        <v>0.13407731225362801</v>
      </c>
      <c r="AJ275" s="17">
        <v>0.19248811203732741</v>
      </c>
      <c r="AK275" s="17">
        <v>0.1449686362746325</v>
      </c>
      <c r="AL275" s="17">
        <v>0.14633982477153029</v>
      </c>
      <c r="AM275" s="17">
        <v>0.1817381119302888</v>
      </c>
      <c r="AN275" s="17">
        <v>0.12387329098385259</v>
      </c>
      <c r="AO275" s="17">
        <v>0.13102895389219449</v>
      </c>
      <c r="AP275" s="17">
        <v>0.16551236165907601</v>
      </c>
      <c r="AQ275" s="17">
        <v>0.12502443476309291</v>
      </c>
      <c r="AR275" s="17">
        <v>0.16823682684855881</v>
      </c>
      <c r="AS275" s="17">
        <v>0.14639320294077299</v>
      </c>
      <c r="AT275" s="17">
        <v>0.1740174527021674</v>
      </c>
      <c r="AU275" s="17">
        <v>0.1198830993625255</v>
      </c>
      <c r="AV275" s="17">
        <v>0.1540535737624317</v>
      </c>
      <c r="AX275" s="17">
        <v>0.15414786261369981</v>
      </c>
      <c r="AY275" s="17">
        <v>0.14639320294077299</v>
      </c>
      <c r="AZ275" s="17">
        <v>0.1740174527021674</v>
      </c>
      <c r="BA275" s="17">
        <v>0.1198830993625255</v>
      </c>
      <c r="BC275" s="17">
        <v>0.25814515523858711</v>
      </c>
      <c r="BD275" s="17">
        <v>0.16262392661138289</v>
      </c>
      <c r="BE275" s="17">
        <v>0.22789395637271009</v>
      </c>
      <c r="BF275" s="17">
        <v>0.2141478225604356</v>
      </c>
      <c r="BG275" s="17">
        <v>0.16357146141311221</v>
      </c>
      <c r="BH275" s="17">
        <v>0.25907410481107968</v>
      </c>
      <c r="BI275" s="17">
        <v>0.2355487945362604</v>
      </c>
      <c r="BJ275" s="17">
        <v>0.1539767512473143</v>
      </c>
      <c r="BK275" s="17">
        <v>0.15047169416204939</v>
      </c>
      <c r="BL275" s="17">
        <v>0.1859585901935937</v>
      </c>
      <c r="BM275" s="17">
        <v>0.15457843093964099</v>
      </c>
      <c r="BN275" s="17">
        <v>8.7505639459288562E-2</v>
      </c>
      <c r="BP275" s="17">
        <v>0.13326074816412581</v>
      </c>
      <c r="BQ275" s="17">
        <v>0.21833928687700849</v>
      </c>
      <c r="BR275" s="17">
        <v>0.143041507960013</v>
      </c>
      <c r="BS275" s="17">
        <v>0.16686537090380649</v>
      </c>
      <c r="BT275" s="17">
        <v>0.22064798152960091</v>
      </c>
      <c r="BU275" s="17">
        <v>4.6098201332742061E-2</v>
      </c>
      <c r="BV275" s="17">
        <v>0.25484794800888899</v>
      </c>
      <c r="BW275" s="17">
        <v>0.1052133789977085</v>
      </c>
      <c r="BX275" s="17">
        <v>0.14720082010663321</v>
      </c>
      <c r="BY275" s="17">
        <v>0.14578685555893611</v>
      </c>
    </row>
    <row r="276" spans="2:77" ht="15.95">
      <c r="B276" s="16" t="s">
        <v>227</v>
      </c>
      <c r="C276" s="17">
        <v>0.30395791513484699</v>
      </c>
      <c r="D276" s="17">
        <v>0.31178593167738239</v>
      </c>
      <c r="E276" s="17">
        <v>0.28171870377726421</v>
      </c>
      <c r="F276" s="17">
        <v>0.29135283765797898</v>
      </c>
      <c r="H276" s="17">
        <v>0.23843437868380951</v>
      </c>
      <c r="I276" s="17">
        <v>0.32045388158117499</v>
      </c>
      <c r="J276" s="17">
        <v>0.2333417887734737</v>
      </c>
      <c r="K276" s="17">
        <v>0.3001688019118835</v>
      </c>
      <c r="L276" s="17">
        <v>0.29390786642310612</v>
      </c>
      <c r="M276" s="17">
        <v>0.34245723988212867</v>
      </c>
      <c r="N276" s="17">
        <v>0.31253535058503701</v>
      </c>
      <c r="O276" s="17">
        <v>0.29260420045723662</v>
      </c>
      <c r="P276" s="17">
        <v>0.2798017460868002</v>
      </c>
      <c r="Q276" s="17">
        <v>0.31606773079955358</v>
      </c>
      <c r="R276" s="17">
        <v>0.3416833809897839</v>
      </c>
      <c r="S276" s="17">
        <v>0.34935960883477879</v>
      </c>
      <c r="U276" s="17">
        <v>0.22105896297531449</v>
      </c>
      <c r="V276" s="17">
        <v>0.23228444113374569</v>
      </c>
      <c r="W276" s="17">
        <v>0.2485408162054242</v>
      </c>
      <c r="X276" s="17">
        <v>0.35144039563629931</v>
      </c>
      <c r="Y276" s="17">
        <v>0.35999516423835859</v>
      </c>
      <c r="Z276" s="17">
        <v>0.3480817795721709</v>
      </c>
      <c r="AA276" s="17">
        <v>0.38139886350253999</v>
      </c>
      <c r="AB276" s="17">
        <v>0.34201636268244717</v>
      </c>
      <c r="AC276" s="17">
        <v>0.30449003629018712</v>
      </c>
      <c r="AD276" s="17">
        <v>0.25272815461337328</v>
      </c>
      <c r="AE276" s="17">
        <v>0.26445851008056698</v>
      </c>
      <c r="AG276" s="17">
        <v>0.32416054392970539</v>
      </c>
      <c r="AH276" s="17">
        <v>0.28817624868243569</v>
      </c>
      <c r="AJ276" s="17">
        <v>0.35471709088313669</v>
      </c>
      <c r="AK276" s="17">
        <v>0.29690447629484779</v>
      </c>
      <c r="AL276" s="17">
        <v>0.33556360628626802</v>
      </c>
      <c r="AM276" s="17">
        <v>0.30643969955807082</v>
      </c>
      <c r="AN276" s="17">
        <v>0.266110688927432</v>
      </c>
      <c r="AO276" s="17">
        <v>0.29820106516031453</v>
      </c>
      <c r="AP276" s="17">
        <v>0.2546807102448444</v>
      </c>
      <c r="AQ276" s="17">
        <v>0.27120842432936948</v>
      </c>
      <c r="AR276" s="17">
        <v>0.31756692604197101</v>
      </c>
      <c r="AS276" s="17">
        <v>0.309199721780749</v>
      </c>
      <c r="AT276" s="17">
        <v>0.34884219488781021</v>
      </c>
      <c r="AU276" s="17">
        <v>0.2824533213484961</v>
      </c>
      <c r="AV276" s="17">
        <v>0.37839834029004132</v>
      </c>
      <c r="AX276" s="17">
        <v>0.30184987407935487</v>
      </c>
      <c r="AY276" s="17">
        <v>0.309199721780749</v>
      </c>
      <c r="AZ276" s="17">
        <v>0.34884219488781021</v>
      </c>
      <c r="BA276" s="17">
        <v>0.2824533213484961</v>
      </c>
      <c r="BC276" s="17">
        <v>0.34645772792462809</v>
      </c>
      <c r="BD276" s="17">
        <v>0.39272456845727222</v>
      </c>
      <c r="BE276" s="17">
        <v>0.28693468237814218</v>
      </c>
      <c r="BF276" s="17">
        <v>0.23692029410199791</v>
      </c>
      <c r="BG276" s="17">
        <v>0.36610742784452321</v>
      </c>
      <c r="BH276" s="17">
        <v>0.39071812754528268</v>
      </c>
      <c r="BI276" s="17">
        <v>0.38999068311369961</v>
      </c>
      <c r="BJ276" s="17">
        <v>0.25554705272409511</v>
      </c>
      <c r="BK276" s="17">
        <v>0.31208761438232319</v>
      </c>
      <c r="BL276" s="17">
        <v>0.35380655179997061</v>
      </c>
      <c r="BM276" s="17">
        <v>0.38060655873634103</v>
      </c>
      <c r="BN276" s="17">
        <v>0.264901280837405</v>
      </c>
      <c r="BP276" s="17">
        <v>0.25289635029437779</v>
      </c>
      <c r="BQ276" s="17">
        <v>0.36842253538755432</v>
      </c>
      <c r="BR276" s="17">
        <v>0.31502289563763219</v>
      </c>
      <c r="BS276" s="17">
        <v>0.31389277035462082</v>
      </c>
      <c r="BT276" s="17">
        <v>0.38919742292254539</v>
      </c>
      <c r="BU276" s="17">
        <v>0.22891715096965409</v>
      </c>
      <c r="BV276" s="17">
        <v>0.31600942981146712</v>
      </c>
      <c r="BW276" s="17">
        <v>0.32255633336314737</v>
      </c>
      <c r="BX276" s="17">
        <v>0.41195084071418031</v>
      </c>
      <c r="BY276" s="17">
        <v>0.30130012763532221</v>
      </c>
    </row>
    <row r="277" spans="2:77" ht="15.95">
      <c r="B277" s="16" t="s">
        <v>228</v>
      </c>
      <c r="C277" s="17">
        <v>0.33732823225298342</v>
      </c>
      <c r="D277" s="17">
        <v>0.33481404286578348</v>
      </c>
      <c r="E277" s="17">
        <v>0.34305379705199118</v>
      </c>
      <c r="F277" s="17">
        <v>0.36498380455413693</v>
      </c>
      <c r="H277" s="17">
        <v>0.35870354048595421</v>
      </c>
      <c r="I277" s="17">
        <v>0.29920833637904259</v>
      </c>
      <c r="J277" s="17">
        <v>0.32744185620272759</v>
      </c>
      <c r="K277" s="17">
        <v>0.32566017886965681</v>
      </c>
      <c r="L277" s="17">
        <v>0.33903436132219122</v>
      </c>
      <c r="M277" s="17">
        <v>0.33193438150872079</v>
      </c>
      <c r="N277" s="17">
        <v>0.3925862147677352</v>
      </c>
      <c r="O277" s="17">
        <v>0.33509092925038708</v>
      </c>
      <c r="P277" s="17">
        <v>0.39638654125163952</v>
      </c>
      <c r="Q277" s="17">
        <v>0.30072231459007581</v>
      </c>
      <c r="R277" s="17">
        <v>0.31958776032911768</v>
      </c>
      <c r="S277" s="17">
        <v>0.3321719793858956</v>
      </c>
      <c r="U277" s="17">
        <v>0.37357659327113568</v>
      </c>
      <c r="V277" s="17">
        <v>0.33425764550723258</v>
      </c>
      <c r="W277" s="17">
        <v>0.34692662986693562</v>
      </c>
      <c r="X277" s="17">
        <v>0.28508921173211083</v>
      </c>
      <c r="Y277" s="17">
        <v>0.34356989931544818</v>
      </c>
      <c r="Z277" s="17">
        <v>0.30641906754033232</v>
      </c>
      <c r="AA277" s="17">
        <v>0.32568439535785298</v>
      </c>
      <c r="AB277" s="17">
        <v>0.32546379271650411</v>
      </c>
      <c r="AC277" s="17">
        <v>0.33268658552278141</v>
      </c>
      <c r="AD277" s="17">
        <v>0.39771065515787313</v>
      </c>
      <c r="AE277" s="17">
        <v>0.24946233583600419</v>
      </c>
      <c r="AG277" s="17">
        <v>0.33501199949516453</v>
      </c>
      <c r="AH277" s="17">
        <v>0.33913760137921062</v>
      </c>
      <c r="AJ277" s="17">
        <v>0.33656116595313218</v>
      </c>
      <c r="AK277" s="17">
        <v>0.30685000518962041</v>
      </c>
      <c r="AL277" s="17">
        <v>0.36816617049096878</v>
      </c>
      <c r="AM277" s="17">
        <v>0.2905395521801889</v>
      </c>
      <c r="AN277" s="17">
        <v>0.36240998538857611</v>
      </c>
      <c r="AO277" s="17">
        <v>0.32092363995388973</v>
      </c>
      <c r="AP277" s="17">
        <v>0.35342700753623529</v>
      </c>
      <c r="AQ277" s="17">
        <v>0.3661250006302772</v>
      </c>
      <c r="AR277" s="17">
        <v>0.32984632086459709</v>
      </c>
      <c r="AS277" s="17">
        <v>0.41010684917106499</v>
      </c>
      <c r="AT277" s="17">
        <v>0.31622388879629409</v>
      </c>
      <c r="AU277" s="17">
        <v>0.32217869420584427</v>
      </c>
      <c r="AV277" s="17">
        <v>0.36562466037073682</v>
      </c>
      <c r="AX277" s="17">
        <v>0.3379910990626887</v>
      </c>
      <c r="AY277" s="17">
        <v>0.41010684917106499</v>
      </c>
      <c r="AZ277" s="17">
        <v>0.31622388879629409</v>
      </c>
      <c r="BA277" s="17">
        <v>0.32217869420584427</v>
      </c>
      <c r="BC277" s="17">
        <v>0.25054086052055968</v>
      </c>
      <c r="BD277" s="17">
        <v>0.23557462792473299</v>
      </c>
      <c r="BE277" s="17">
        <v>0.31686764703599107</v>
      </c>
      <c r="BF277" s="17">
        <v>0.35432030548324223</v>
      </c>
      <c r="BG277" s="17">
        <v>0.25711093696256121</v>
      </c>
      <c r="BH277" s="17">
        <v>0.2472590506808314</v>
      </c>
      <c r="BI277" s="17">
        <v>0.25100653485568408</v>
      </c>
      <c r="BJ277" s="17">
        <v>0.3657644291077165</v>
      </c>
      <c r="BK277" s="17">
        <v>0.30458496091971538</v>
      </c>
      <c r="BL277" s="17">
        <v>0.29678590203074923</v>
      </c>
      <c r="BM277" s="17">
        <v>0.2997676204452045</v>
      </c>
      <c r="BN277" s="17">
        <v>0.37219540513561772</v>
      </c>
      <c r="BP277" s="17">
        <v>0.39561974323518151</v>
      </c>
      <c r="BQ277" s="17">
        <v>0.28393384880575367</v>
      </c>
      <c r="BR277" s="17">
        <v>0.31604535654923172</v>
      </c>
      <c r="BS277" s="17">
        <v>0.35606460320878969</v>
      </c>
      <c r="BT277" s="17">
        <v>0.31838809130567169</v>
      </c>
      <c r="BU277" s="17">
        <v>0.3801042139330234</v>
      </c>
      <c r="BV277" s="17">
        <v>0.29200327086234668</v>
      </c>
      <c r="BW277" s="17">
        <v>0.35587259310331881</v>
      </c>
      <c r="BX277" s="17">
        <v>0.29414040586769868</v>
      </c>
      <c r="BY277" s="17">
        <v>0.30594686265276749</v>
      </c>
    </row>
    <row r="278" spans="2:77" ht="15.95">
      <c r="B278" s="16" t="s">
        <v>229</v>
      </c>
      <c r="C278" s="17">
        <v>0.1999227878268944</v>
      </c>
      <c r="D278" s="17">
        <v>0.1908766735143706</v>
      </c>
      <c r="E278" s="17">
        <v>0.21735361740725731</v>
      </c>
      <c r="F278" s="17">
        <v>0.24484364787876739</v>
      </c>
      <c r="H278" s="17">
        <v>0.29141795135746079</v>
      </c>
      <c r="I278" s="17">
        <v>0.21466208754104099</v>
      </c>
      <c r="J278" s="17">
        <v>0.28572267132993362</v>
      </c>
      <c r="K278" s="17">
        <v>0.20551779574305351</v>
      </c>
      <c r="L278" s="17">
        <v>0.22321215433450059</v>
      </c>
      <c r="M278" s="17">
        <v>0.18935402284644209</v>
      </c>
      <c r="N278" s="17">
        <v>0.15120849859580779</v>
      </c>
      <c r="O278" s="17">
        <v>0.27950979162779899</v>
      </c>
      <c r="P278" s="17">
        <v>0.16571689165627801</v>
      </c>
      <c r="Q278" s="17">
        <v>0.15472901032254591</v>
      </c>
      <c r="R278" s="17">
        <v>9.836713195750002E-2</v>
      </c>
      <c r="S278" s="17">
        <v>0.1656193684778566</v>
      </c>
      <c r="U278" s="17">
        <v>0.30889336018543401</v>
      </c>
      <c r="V278" s="17">
        <v>0.32455985206268229</v>
      </c>
      <c r="W278" s="17">
        <v>0.27054670332716901</v>
      </c>
      <c r="X278" s="17">
        <v>0.20891983834391181</v>
      </c>
      <c r="Y278" s="17">
        <v>0.14458714843650219</v>
      </c>
      <c r="Z278" s="17">
        <v>0.15113448763600831</v>
      </c>
      <c r="AA278" s="17">
        <v>0.10657550964211029</v>
      </c>
      <c r="AB278" s="17">
        <v>0.13286467044113831</v>
      </c>
      <c r="AC278" s="17">
        <v>0.14801592570729691</v>
      </c>
      <c r="AD278" s="17">
        <v>0.22087749030916939</v>
      </c>
      <c r="AE278" s="17">
        <v>0.30960981144358418</v>
      </c>
      <c r="AG278" s="17">
        <v>0.16269366546525321</v>
      </c>
      <c r="AH278" s="17">
        <v>0.22900502249018509</v>
      </c>
      <c r="AJ278" s="17">
        <v>0.1138914126163617</v>
      </c>
      <c r="AK278" s="17">
        <v>0.249820523661898</v>
      </c>
      <c r="AL278" s="17">
        <v>0.14787400438183651</v>
      </c>
      <c r="AM278" s="17">
        <v>0.21375558002972039</v>
      </c>
      <c r="AN278" s="17">
        <v>0.23725729218813749</v>
      </c>
      <c r="AO278" s="17">
        <v>0.24276364035662709</v>
      </c>
      <c r="AP278" s="17">
        <v>0.2161738141621235</v>
      </c>
      <c r="AQ278" s="17">
        <v>0.2201919202266962</v>
      </c>
      <c r="AR278" s="17">
        <v>0.18301710406851651</v>
      </c>
      <c r="AS278" s="17">
        <v>0.13095602719426039</v>
      </c>
      <c r="AT278" s="17">
        <v>0.15946505568374131</v>
      </c>
      <c r="AU278" s="17">
        <v>0.2603401817552759</v>
      </c>
      <c r="AV278" s="17">
        <v>9.725025665671802E-2</v>
      </c>
      <c r="AX278" s="17">
        <v>0.1987504539543283</v>
      </c>
      <c r="AY278" s="17">
        <v>0.13095602719426039</v>
      </c>
      <c r="AZ278" s="17">
        <v>0.15946505568374131</v>
      </c>
      <c r="BA278" s="17">
        <v>0.2603401817552759</v>
      </c>
      <c r="BC278" s="17">
        <v>0.13186959453466171</v>
      </c>
      <c r="BD278" s="17">
        <v>0.17646079288440711</v>
      </c>
      <c r="BE278" s="17">
        <v>0.14846772598663549</v>
      </c>
      <c r="BF278" s="17">
        <v>0.18012030530683029</v>
      </c>
      <c r="BG278" s="17">
        <v>0.1849892339944641</v>
      </c>
      <c r="BH278" s="17">
        <v>9.62089621010358E-2</v>
      </c>
      <c r="BI278" s="17">
        <v>0.11300640151337921</v>
      </c>
      <c r="BJ278" s="17">
        <v>0.21333372967626579</v>
      </c>
      <c r="BK278" s="17">
        <v>0.2110477013354505</v>
      </c>
      <c r="BL278" s="17">
        <v>0.16344895597568651</v>
      </c>
      <c r="BM278" s="17">
        <v>0.16393902526535389</v>
      </c>
      <c r="BN278" s="17">
        <v>0.26763614752835613</v>
      </c>
      <c r="BP278" s="17">
        <v>0.2085813211810659</v>
      </c>
      <c r="BQ278" s="17">
        <v>0.12930432892968349</v>
      </c>
      <c r="BR278" s="17">
        <v>0.21407961601106459</v>
      </c>
      <c r="BS278" s="17">
        <v>0.15925898758120871</v>
      </c>
      <c r="BT278" s="17">
        <v>6.8277177241905018E-2</v>
      </c>
      <c r="BU278" s="17">
        <v>0.3448804337645805</v>
      </c>
      <c r="BV278" s="17">
        <v>0.1371393513172974</v>
      </c>
      <c r="BW278" s="17">
        <v>0.2013512458603266</v>
      </c>
      <c r="BX278" s="17">
        <v>0.1467079333114879</v>
      </c>
      <c r="BY278" s="17">
        <v>0.23503517138169069</v>
      </c>
    </row>
    <row r="279" spans="2:77" ht="15.95">
      <c r="B279" s="16" t="s">
        <v>55</v>
      </c>
      <c r="C279" s="17">
        <v>7.7922105451181407E-3</v>
      </c>
      <c r="D279" s="17">
        <v>8.1116748779967423E-3</v>
      </c>
      <c r="E279" s="17">
        <v>5.9867162848943117E-3</v>
      </c>
      <c r="F279" s="17">
        <v>1.3309053428513981E-2</v>
      </c>
      <c r="H279" s="17">
        <v>1.2472216496397541E-2</v>
      </c>
      <c r="I279" s="17">
        <v>1.797378864244371E-2</v>
      </c>
      <c r="J279" s="17">
        <v>3.4860152184708011E-2</v>
      </c>
      <c r="K279" s="17">
        <v>0</v>
      </c>
      <c r="L279" s="17">
        <v>3.9756486967114802E-3</v>
      </c>
      <c r="M279" s="17">
        <v>0</v>
      </c>
      <c r="N279" s="17">
        <v>0</v>
      </c>
      <c r="O279" s="17">
        <v>0</v>
      </c>
      <c r="P279" s="17">
        <v>0</v>
      </c>
      <c r="Q279" s="17">
        <v>6.6730705186949209E-3</v>
      </c>
      <c r="R279" s="17">
        <v>1.8748303114945838E-2</v>
      </c>
      <c r="S279" s="17">
        <v>1.8746685984746951E-3</v>
      </c>
      <c r="U279" s="17">
        <v>1.247041089561656E-2</v>
      </c>
      <c r="V279" s="17">
        <v>7.1234901058311014E-3</v>
      </c>
      <c r="W279" s="17">
        <v>1.6790088740203841E-2</v>
      </c>
      <c r="X279" s="17">
        <v>1.104248958203085E-2</v>
      </c>
      <c r="Y279" s="17">
        <v>8.369364783705183E-3</v>
      </c>
      <c r="Z279" s="17">
        <v>0</v>
      </c>
      <c r="AA279" s="17">
        <v>6.6091580536380276E-3</v>
      </c>
      <c r="AB279" s="17">
        <v>4.8989738409367682E-3</v>
      </c>
      <c r="AC279" s="17">
        <v>0</v>
      </c>
      <c r="AD279" s="17">
        <v>9.0717122321781578E-3</v>
      </c>
      <c r="AE279" s="17">
        <v>8.5660871336491431E-2</v>
      </c>
      <c r="AG279" s="17">
        <v>5.4731160207416828E-3</v>
      </c>
      <c r="AH279" s="17">
        <v>9.6038151945406509E-3</v>
      </c>
      <c r="AJ279" s="17">
        <v>2.342218510042072E-3</v>
      </c>
      <c r="AK279" s="17">
        <v>1.45635857900142E-3</v>
      </c>
      <c r="AL279" s="17">
        <v>2.0563940693963611E-3</v>
      </c>
      <c r="AM279" s="17">
        <v>7.527056301731198E-3</v>
      </c>
      <c r="AN279" s="17">
        <v>1.0348742512001749E-2</v>
      </c>
      <c r="AO279" s="17">
        <v>7.0827006369741097E-3</v>
      </c>
      <c r="AP279" s="17">
        <v>1.0206106397720819E-2</v>
      </c>
      <c r="AQ279" s="17">
        <v>1.745022005056442E-2</v>
      </c>
      <c r="AR279" s="17">
        <v>1.3328221763567829E-3</v>
      </c>
      <c r="AS279" s="17">
        <v>3.3441989131524912E-3</v>
      </c>
      <c r="AT279" s="17">
        <v>1.4514079299870919E-3</v>
      </c>
      <c r="AU279" s="17">
        <v>1.5144703327858181E-2</v>
      </c>
      <c r="AV279" s="17">
        <v>4.6731689200723266E-3</v>
      </c>
      <c r="AX279" s="17">
        <v>7.2607102899283583E-3</v>
      </c>
      <c r="AY279" s="17">
        <v>3.3441989131524912E-3</v>
      </c>
      <c r="AZ279" s="17">
        <v>1.4514079299870919E-3</v>
      </c>
      <c r="BA279" s="17">
        <v>1.5144703327858181E-2</v>
      </c>
      <c r="BC279" s="17">
        <v>1.2986661781563521E-2</v>
      </c>
      <c r="BD279" s="17">
        <v>3.2616084122204569E-2</v>
      </c>
      <c r="BE279" s="17">
        <v>1.9835988226521009E-2</v>
      </c>
      <c r="BF279" s="17">
        <v>1.4491272547493999E-2</v>
      </c>
      <c r="BG279" s="17">
        <v>2.8220939785339481E-2</v>
      </c>
      <c r="BH279" s="17">
        <v>6.7397548617705756E-3</v>
      </c>
      <c r="BI279" s="17">
        <v>1.04475859809767E-2</v>
      </c>
      <c r="BJ279" s="17">
        <v>1.1378037244608201E-2</v>
      </c>
      <c r="BK279" s="17">
        <v>2.180802920046155E-2</v>
      </c>
      <c r="BL279" s="17">
        <v>0</v>
      </c>
      <c r="BM279" s="17">
        <v>1.108364613459586E-3</v>
      </c>
      <c r="BN279" s="17">
        <v>7.7615270393326732E-3</v>
      </c>
      <c r="BP279" s="17">
        <v>9.6418371252487561E-3</v>
      </c>
      <c r="BQ279" s="17">
        <v>0</v>
      </c>
      <c r="BR279" s="17">
        <v>1.1810623842058389E-2</v>
      </c>
      <c r="BS279" s="17">
        <v>3.9182679515740561E-3</v>
      </c>
      <c r="BT279" s="17">
        <v>3.489327000277024E-3</v>
      </c>
      <c r="BU279" s="17">
        <v>0</v>
      </c>
      <c r="BV279" s="17">
        <v>0</v>
      </c>
      <c r="BW279" s="17">
        <v>1.5006448675498879E-2</v>
      </c>
      <c r="BX279" s="17">
        <v>0</v>
      </c>
      <c r="BY279" s="17">
        <v>1.193098277128358E-2</v>
      </c>
    </row>
    <row r="281" spans="2:77" ht="111.95">
      <c r="B281" s="14" t="s">
        <v>234</v>
      </c>
    </row>
    <row r="282" spans="2:77" ht="15.95">
      <c r="B282" s="15" t="s">
        <v>16</v>
      </c>
    </row>
    <row r="283" spans="2:77" ht="15.95">
      <c r="B283" s="16" t="s">
        <v>226</v>
      </c>
      <c r="C283" s="17">
        <v>0.23992129347086119</v>
      </c>
      <c r="D283" s="17">
        <v>0.23860681311037499</v>
      </c>
      <c r="E283" s="17">
        <v>0.23853132408322381</v>
      </c>
      <c r="F283" s="17">
        <v>0.29041199131849349</v>
      </c>
      <c r="H283" s="17">
        <v>0.16480291682164799</v>
      </c>
      <c r="I283" s="17">
        <v>0.16451564805033361</v>
      </c>
      <c r="J283" s="17">
        <v>0.18192337422670801</v>
      </c>
      <c r="K283" s="17">
        <v>0.19382347158383059</v>
      </c>
      <c r="L283" s="17">
        <v>0.23248727690264251</v>
      </c>
      <c r="M283" s="17">
        <v>0.19545230159636651</v>
      </c>
      <c r="N283" s="17">
        <v>0.28629670071156949</v>
      </c>
      <c r="O283" s="17">
        <v>0.25187116411170352</v>
      </c>
      <c r="P283" s="17">
        <v>0.29336778497555488</v>
      </c>
      <c r="Q283" s="17">
        <v>0.35140383952861109</v>
      </c>
      <c r="R283" s="17">
        <v>0.29545858134762287</v>
      </c>
      <c r="S283" s="17">
        <v>0.26942041845563203</v>
      </c>
      <c r="U283" s="17">
        <v>0.11431295646319729</v>
      </c>
      <c r="V283" s="17">
        <v>0.1375424653059488</v>
      </c>
      <c r="W283" s="17">
        <v>0.2008627480555942</v>
      </c>
      <c r="X283" s="17">
        <v>0.194146938399786</v>
      </c>
      <c r="Y283" s="17">
        <v>0.3369269093134824</v>
      </c>
      <c r="Z283" s="17">
        <v>0.35479652478666501</v>
      </c>
      <c r="AA283" s="17">
        <v>0.27645339051695061</v>
      </c>
      <c r="AB283" s="17">
        <v>0.29647201159390968</v>
      </c>
      <c r="AC283" s="17">
        <v>0.28301944074612601</v>
      </c>
      <c r="AD283" s="17">
        <v>0.22565245113722521</v>
      </c>
      <c r="AE283" s="17">
        <v>0.21153811391394101</v>
      </c>
      <c r="AG283" s="17">
        <v>0.29171861859253612</v>
      </c>
      <c r="AH283" s="17">
        <v>0.19945883106075071</v>
      </c>
      <c r="AJ283" s="17">
        <v>0.28417076835285032</v>
      </c>
      <c r="AK283" s="17">
        <v>0.25947040270857058</v>
      </c>
      <c r="AL283" s="17">
        <v>0.262749176615028</v>
      </c>
      <c r="AM283" s="17">
        <v>0.25923713570264428</v>
      </c>
      <c r="AN283" s="17">
        <v>0.19012693249960549</v>
      </c>
      <c r="AO283" s="17">
        <v>0.27082011319640542</v>
      </c>
      <c r="AP283" s="17">
        <v>0.26311997680790861</v>
      </c>
      <c r="AQ283" s="17">
        <v>0.22307092774691459</v>
      </c>
      <c r="AR283" s="17">
        <v>0.24432742674324451</v>
      </c>
      <c r="AS283" s="17">
        <v>0.26977291251707453</v>
      </c>
      <c r="AT283" s="17">
        <v>0.28301608766952951</v>
      </c>
      <c r="AU283" s="17">
        <v>0.25343655098922252</v>
      </c>
      <c r="AV283" s="17">
        <v>0.24514427639309949</v>
      </c>
      <c r="AX283" s="17">
        <v>0.2441228779440863</v>
      </c>
      <c r="AY283" s="17">
        <v>0.26977291251707453</v>
      </c>
      <c r="AZ283" s="17">
        <v>0.28301608766952951</v>
      </c>
      <c r="BA283" s="17">
        <v>0.25343655098922252</v>
      </c>
      <c r="BC283" s="17">
        <v>0.36802378446632877</v>
      </c>
      <c r="BD283" s="17">
        <v>0.308494830355376</v>
      </c>
      <c r="BE283" s="17">
        <v>0.32427157251484329</v>
      </c>
      <c r="BF283" s="17">
        <v>0.24443399661978471</v>
      </c>
      <c r="BG283" s="17">
        <v>0.213566338966793</v>
      </c>
      <c r="BH283" s="17">
        <v>0.37219733359555501</v>
      </c>
      <c r="BI283" s="17">
        <v>0.36088836480273989</v>
      </c>
      <c r="BJ283" s="17">
        <v>0.23381093489425689</v>
      </c>
      <c r="BK283" s="17">
        <v>0.19488424745499799</v>
      </c>
      <c r="BL283" s="17">
        <v>0.21830175509659791</v>
      </c>
      <c r="BM283" s="17">
        <v>0.26800555359075973</v>
      </c>
      <c r="BN283" s="17">
        <v>0.1592089141587851</v>
      </c>
      <c r="BP283" s="17">
        <v>0.233056814258773</v>
      </c>
      <c r="BQ283" s="17">
        <v>0.27319613242570828</v>
      </c>
      <c r="BR283" s="17">
        <v>0.1835268480215041</v>
      </c>
      <c r="BS283" s="17">
        <v>0.25870224559818061</v>
      </c>
      <c r="BT283" s="17">
        <v>0.35802819930361413</v>
      </c>
      <c r="BU283" s="17">
        <v>0.20444356814863671</v>
      </c>
      <c r="BV283" s="17">
        <v>0.30354190248806251</v>
      </c>
      <c r="BW283" s="17">
        <v>0.21535054691478139</v>
      </c>
      <c r="BX283" s="17">
        <v>0.2736861523948716</v>
      </c>
      <c r="BY283" s="17">
        <v>0.22180086644813291</v>
      </c>
    </row>
    <row r="284" spans="2:77" ht="15.95">
      <c r="B284" s="16" t="s">
        <v>227</v>
      </c>
      <c r="C284" s="17">
        <v>0.49114070885371058</v>
      </c>
      <c r="D284" s="17">
        <v>0.49422676448558223</v>
      </c>
      <c r="E284" s="17">
        <v>0.5085207469021179</v>
      </c>
      <c r="F284" s="17">
        <v>0.3550870937320954</v>
      </c>
      <c r="H284" s="17">
        <v>0.4151575207940425</v>
      </c>
      <c r="I284" s="17">
        <v>0.56140671323288904</v>
      </c>
      <c r="J284" s="17">
        <v>0.41722979948494632</v>
      </c>
      <c r="K284" s="17">
        <v>0.48005936908399971</v>
      </c>
      <c r="L284" s="17">
        <v>0.54637762240935328</v>
      </c>
      <c r="M284" s="17">
        <v>0.54050552222147275</v>
      </c>
      <c r="N284" s="17">
        <v>0.49613967159028438</v>
      </c>
      <c r="O284" s="17">
        <v>0.42917710004955811</v>
      </c>
      <c r="P284" s="17">
        <v>0.47418648878663378</v>
      </c>
      <c r="Q284" s="17">
        <v>0.47039825412061981</v>
      </c>
      <c r="R284" s="17">
        <v>0.53889417190384614</v>
      </c>
      <c r="S284" s="17">
        <v>0.50647044670486518</v>
      </c>
      <c r="U284" s="17">
        <v>0.47608386003025899</v>
      </c>
      <c r="V284" s="17">
        <v>0.47821909579190569</v>
      </c>
      <c r="W284" s="17">
        <v>0.4922375658418634</v>
      </c>
      <c r="X284" s="17">
        <v>0.54051169429635326</v>
      </c>
      <c r="Y284" s="17">
        <v>0.43176504624193413</v>
      </c>
      <c r="Z284" s="17">
        <v>0.40669450058642481</v>
      </c>
      <c r="AA284" s="17">
        <v>0.52044910392698207</v>
      </c>
      <c r="AB284" s="17">
        <v>0.50215234339070747</v>
      </c>
      <c r="AC284" s="17">
        <v>0.52142849114881917</v>
      </c>
      <c r="AD284" s="17">
        <v>0.50977901505055057</v>
      </c>
      <c r="AE284" s="17">
        <v>0.39319120330598328</v>
      </c>
      <c r="AG284" s="17">
        <v>0.49250543891109072</v>
      </c>
      <c r="AH284" s="17">
        <v>0.4900746240990061</v>
      </c>
      <c r="AJ284" s="17">
        <v>0.49196773204597688</v>
      </c>
      <c r="AK284" s="17">
        <v>0.45413941501105948</v>
      </c>
      <c r="AL284" s="17">
        <v>0.47502068686488158</v>
      </c>
      <c r="AM284" s="17">
        <v>0.44996738412933468</v>
      </c>
      <c r="AN284" s="17">
        <v>0.53083919655823264</v>
      </c>
      <c r="AO284" s="17">
        <v>0.49911247422258748</v>
      </c>
      <c r="AP284" s="17">
        <v>0.46832679551024747</v>
      </c>
      <c r="AQ284" s="17">
        <v>0.48576970413299991</v>
      </c>
      <c r="AR284" s="17">
        <v>0.51006368074846653</v>
      </c>
      <c r="AS284" s="17">
        <v>0.51868756299005114</v>
      </c>
      <c r="AT284" s="17">
        <v>0.50677093770299764</v>
      </c>
      <c r="AU284" s="17">
        <v>0.50342934874634349</v>
      </c>
      <c r="AV284" s="17">
        <v>0.51600113818960258</v>
      </c>
      <c r="AX284" s="17">
        <v>0.48642292994469122</v>
      </c>
      <c r="AY284" s="17">
        <v>0.51868756299005114</v>
      </c>
      <c r="AZ284" s="17">
        <v>0.50677093770299764</v>
      </c>
      <c r="BA284" s="17">
        <v>0.50342934874634349</v>
      </c>
      <c r="BC284" s="17">
        <v>0.4614747274370577</v>
      </c>
      <c r="BD284" s="17">
        <v>0.35937476254230999</v>
      </c>
      <c r="BE284" s="17">
        <v>0.43885970088612047</v>
      </c>
      <c r="BF284" s="17">
        <v>0.47685162534529818</v>
      </c>
      <c r="BG284" s="17">
        <v>0.48317553447397782</v>
      </c>
      <c r="BH284" s="17">
        <v>0.47068106936551579</v>
      </c>
      <c r="BI284" s="17">
        <v>0.43863748583868578</v>
      </c>
      <c r="BJ284" s="17">
        <v>0.53906988625006924</v>
      </c>
      <c r="BK284" s="17">
        <v>0.50114921175835969</v>
      </c>
      <c r="BL284" s="17">
        <v>0.50455838924486851</v>
      </c>
      <c r="BM284" s="17">
        <v>0.47097476421611001</v>
      </c>
      <c r="BN284" s="17">
        <v>0.50088793866378845</v>
      </c>
      <c r="BP284" s="17">
        <v>0.55744638048734207</v>
      </c>
      <c r="BQ284" s="17">
        <v>0.47920518951994862</v>
      </c>
      <c r="BR284" s="17">
        <v>0.48713987404825893</v>
      </c>
      <c r="BS284" s="17">
        <v>0.4979889914160755</v>
      </c>
      <c r="BT284" s="17">
        <v>0.49751076052226678</v>
      </c>
      <c r="BU284" s="17">
        <v>0.45889954183928072</v>
      </c>
      <c r="BV284" s="17">
        <v>0.4864519719814831</v>
      </c>
      <c r="BW284" s="17">
        <v>0.45715456415487882</v>
      </c>
      <c r="BX284" s="17">
        <v>0.43343250306348607</v>
      </c>
      <c r="BY284" s="17">
        <v>0.47477700622224528</v>
      </c>
    </row>
    <row r="285" spans="2:77" ht="15.95">
      <c r="B285" s="16" t="s">
        <v>228</v>
      </c>
      <c r="C285" s="17">
        <v>0.202039593138718</v>
      </c>
      <c r="D285" s="17">
        <v>0.20557870080599749</v>
      </c>
      <c r="E285" s="17">
        <v>0.1859821862882173</v>
      </c>
      <c r="F285" s="17">
        <v>0.2042137779203485</v>
      </c>
      <c r="H285" s="17">
        <v>0.28931394407849098</v>
      </c>
      <c r="I285" s="17">
        <v>0.156573025661881</v>
      </c>
      <c r="J285" s="17">
        <v>0.27311303744898019</v>
      </c>
      <c r="K285" s="17">
        <v>0.20972875388830201</v>
      </c>
      <c r="L285" s="17">
        <v>0.16490381084082209</v>
      </c>
      <c r="M285" s="17">
        <v>0.2131324519832275</v>
      </c>
      <c r="N285" s="17">
        <v>0.16879891946450681</v>
      </c>
      <c r="O285" s="17">
        <v>0.30129789016102532</v>
      </c>
      <c r="P285" s="17">
        <v>0.20308853509234989</v>
      </c>
      <c r="Q285" s="17">
        <v>0.14464938010339551</v>
      </c>
      <c r="R285" s="17">
        <v>0.16564724674853101</v>
      </c>
      <c r="S285" s="17">
        <v>0.16825788984403939</v>
      </c>
      <c r="U285" s="17">
        <v>0.27314270362404758</v>
      </c>
      <c r="V285" s="17">
        <v>0.24577760380149519</v>
      </c>
      <c r="W285" s="17">
        <v>0.21213262145719311</v>
      </c>
      <c r="X285" s="17">
        <v>0.20804836040987429</v>
      </c>
      <c r="Y285" s="17">
        <v>0.2021663901417205</v>
      </c>
      <c r="Z285" s="17">
        <v>0.18926910872846461</v>
      </c>
      <c r="AA285" s="17">
        <v>0.16803732298936139</v>
      </c>
      <c r="AB285" s="17">
        <v>0.147957584327162</v>
      </c>
      <c r="AC285" s="17">
        <v>0.168721858254027</v>
      </c>
      <c r="AD285" s="17">
        <v>0.22127095966316479</v>
      </c>
      <c r="AE285" s="17">
        <v>0.17368618556254989</v>
      </c>
      <c r="AG285" s="17">
        <v>0.18313980926871279</v>
      </c>
      <c r="AH285" s="17">
        <v>0.21680351758081801</v>
      </c>
      <c r="AJ285" s="17">
        <v>0.1812702610796475</v>
      </c>
      <c r="AK285" s="17">
        <v>0.2117505420924955</v>
      </c>
      <c r="AL285" s="17">
        <v>0.22491384762347119</v>
      </c>
      <c r="AM285" s="17">
        <v>0.22215664429783</v>
      </c>
      <c r="AN285" s="17">
        <v>0.1957510617575082</v>
      </c>
      <c r="AO285" s="17">
        <v>0.1826993664994675</v>
      </c>
      <c r="AP285" s="17">
        <v>0.22309744685140259</v>
      </c>
      <c r="AQ285" s="17">
        <v>0.2112939839485283</v>
      </c>
      <c r="AR285" s="17">
        <v>0.20761587115536961</v>
      </c>
      <c r="AS285" s="17">
        <v>0.19133124414873939</v>
      </c>
      <c r="AT285" s="17">
        <v>0.1671292127727094</v>
      </c>
      <c r="AU285" s="17">
        <v>0.20421301267668909</v>
      </c>
      <c r="AV285" s="17">
        <v>0.1891929224895505</v>
      </c>
      <c r="AX285" s="17">
        <v>0.20137317263157439</v>
      </c>
      <c r="AY285" s="17">
        <v>0.19133124414873939</v>
      </c>
      <c r="AZ285" s="17">
        <v>0.1671292127727094</v>
      </c>
      <c r="BA285" s="17">
        <v>0.20421301267668909</v>
      </c>
      <c r="BC285" s="17">
        <v>0.1272182975187266</v>
      </c>
      <c r="BD285" s="17">
        <v>0.23555760293862479</v>
      </c>
      <c r="BE285" s="17">
        <v>0.18560900555931881</v>
      </c>
      <c r="BF285" s="17">
        <v>0.1744124296861716</v>
      </c>
      <c r="BG285" s="17">
        <v>0.2399751061393747</v>
      </c>
      <c r="BH285" s="17">
        <v>0.12775861738109839</v>
      </c>
      <c r="BI285" s="17">
        <v>0.1234738075270206</v>
      </c>
      <c r="BJ285" s="17">
        <v>0.16765671034799651</v>
      </c>
      <c r="BK285" s="17">
        <v>0.2104422098943485</v>
      </c>
      <c r="BL285" s="17">
        <v>0.2492126490288061</v>
      </c>
      <c r="BM285" s="17">
        <v>0.19033882295062571</v>
      </c>
      <c r="BN285" s="17">
        <v>0.25776126115096992</v>
      </c>
      <c r="BP285" s="17">
        <v>0.1509114916011865</v>
      </c>
      <c r="BQ285" s="17">
        <v>0.20324198223636841</v>
      </c>
      <c r="BR285" s="17">
        <v>0.24320488771087689</v>
      </c>
      <c r="BS285" s="17">
        <v>0.2115178805255982</v>
      </c>
      <c r="BT285" s="17">
        <v>0.1231517299013721</v>
      </c>
      <c r="BU285" s="17">
        <v>0.28794742864703748</v>
      </c>
      <c r="BV285" s="17">
        <v>0.14083575077533031</v>
      </c>
      <c r="BW285" s="17">
        <v>0.22385379772997241</v>
      </c>
      <c r="BX285" s="17">
        <v>0.23030984434673951</v>
      </c>
      <c r="BY285" s="17">
        <v>0.20867117279651709</v>
      </c>
    </row>
    <row r="286" spans="2:77" ht="15.95">
      <c r="B286" s="16" t="s">
        <v>229</v>
      </c>
      <c r="C286" s="17">
        <v>5.9662707444343092E-2</v>
      </c>
      <c r="D286" s="17">
        <v>5.6658454000200788E-2</v>
      </c>
      <c r="E286" s="17">
        <v>5.3952534561347243E-2</v>
      </c>
      <c r="F286" s="17">
        <v>0.13169804446047581</v>
      </c>
      <c r="H286" s="17">
        <v>0.1252761211241587</v>
      </c>
      <c r="I286" s="17">
        <v>9.9530824412452631E-2</v>
      </c>
      <c r="J286" s="17">
        <v>0.11958127336207661</v>
      </c>
      <c r="K286" s="17">
        <v>0.1069191276223016</v>
      </c>
      <c r="L286" s="17">
        <v>5.0878751125399732E-2</v>
      </c>
      <c r="M286" s="17">
        <v>4.3190826396953763E-2</v>
      </c>
      <c r="N286" s="17">
        <v>4.8764708233639251E-2</v>
      </c>
      <c r="O286" s="17">
        <v>1.7653845677712991E-2</v>
      </c>
      <c r="P286" s="17">
        <v>1.8632184017397909E-2</v>
      </c>
      <c r="Q286" s="17">
        <v>2.6875455728678489E-2</v>
      </c>
      <c r="R286" s="17">
        <v>0</v>
      </c>
      <c r="S286" s="17">
        <v>4.4907342120798603E-2</v>
      </c>
      <c r="U286" s="17">
        <v>0.1237425524448353</v>
      </c>
      <c r="V286" s="17">
        <v>0.13133734499481911</v>
      </c>
      <c r="W286" s="17">
        <v>7.6372918848218188E-2</v>
      </c>
      <c r="X286" s="17">
        <v>5.5447751280969668E-2</v>
      </c>
      <c r="Y286" s="17">
        <v>1.894658806371595E-2</v>
      </c>
      <c r="Z286" s="17">
        <v>4.7673848980657282E-2</v>
      </c>
      <c r="AA286" s="17">
        <v>2.8451024513067968E-2</v>
      </c>
      <c r="AB286" s="17">
        <v>5.3418060688220907E-2</v>
      </c>
      <c r="AC286" s="17">
        <v>2.0029644789157568E-2</v>
      </c>
      <c r="AD286" s="17">
        <v>3.8554604423287279E-2</v>
      </c>
      <c r="AE286" s="17">
        <v>0.13592362588103429</v>
      </c>
      <c r="AG286" s="17">
        <v>2.5752106508531301E-2</v>
      </c>
      <c r="AH286" s="17">
        <v>8.6152616188595571E-2</v>
      </c>
      <c r="AJ286" s="17">
        <v>3.7788320124593697E-2</v>
      </c>
      <c r="AK286" s="17">
        <v>7.4639640187874501E-2</v>
      </c>
      <c r="AL286" s="17">
        <v>3.2387614078347587E-2</v>
      </c>
      <c r="AM286" s="17">
        <v>5.4497935320662057E-2</v>
      </c>
      <c r="AN286" s="17">
        <v>7.1094106698573412E-2</v>
      </c>
      <c r="AO286" s="17">
        <v>4.7368046081539397E-2</v>
      </c>
      <c r="AP286" s="17">
        <v>4.5455780830441439E-2</v>
      </c>
      <c r="AQ286" s="17">
        <v>7.9865384171557433E-2</v>
      </c>
      <c r="AR286" s="17">
        <v>3.1863231731259059E-2</v>
      </c>
      <c r="AS286" s="17">
        <v>2.0208280344134751E-2</v>
      </c>
      <c r="AT286" s="17">
        <v>4.0487457496643231E-2</v>
      </c>
      <c r="AU286" s="17">
        <v>3.8921087587744922E-2</v>
      </c>
      <c r="AV286" s="17">
        <v>4.9661662927747478E-2</v>
      </c>
      <c r="AX286" s="17">
        <v>6.041110790379943E-2</v>
      </c>
      <c r="AY286" s="17">
        <v>2.0208280344134751E-2</v>
      </c>
      <c r="AZ286" s="17">
        <v>4.0487457496643231E-2</v>
      </c>
      <c r="BA286" s="17">
        <v>3.8921087587744922E-2</v>
      </c>
      <c r="BC286" s="17">
        <v>2.5229048088581681E-2</v>
      </c>
      <c r="BD286" s="17">
        <v>4.5630752556813772E-2</v>
      </c>
      <c r="BE286" s="17">
        <v>3.7456835649318683E-2</v>
      </c>
      <c r="BF286" s="17">
        <v>0.1043019483487455</v>
      </c>
      <c r="BG286" s="17">
        <v>6.3283020419854549E-2</v>
      </c>
      <c r="BH286" s="17">
        <v>1.9106690627673971E-2</v>
      </c>
      <c r="BI286" s="17">
        <v>4.7971492394554532E-2</v>
      </c>
      <c r="BJ286" s="17">
        <v>4.8102514486418807E-2</v>
      </c>
      <c r="BK286" s="17">
        <v>7.8349199499445882E-2</v>
      </c>
      <c r="BL286" s="17">
        <v>2.7927206629727339E-2</v>
      </c>
      <c r="BM286" s="17">
        <v>5.8761034474395547E-2</v>
      </c>
      <c r="BN286" s="17">
        <v>7.5192396458761676E-2</v>
      </c>
      <c r="BP286" s="17">
        <v>4.8029272988269603E-2</v>
      </c>
      <c r="BQ286" s="17">
        <v>3.9818473491489342E-2</v>
      </c>
      <c r="BR286" s="17">
        <v>8.0243432891560024E-2</v>
      </c>
      <c r="BS286" s="17">
        <v>2.3941599012347079E-2</v>
      </c>
      <c r="BT286" s="17">
        <v>1.506753998160174E-2</v>
      </c>
      <c r="BU286" s="17">
        <v>4.8709461365045052E-2</v>
      </c>
      <c r="BV286" s="17">
        <v>5.6743146597665897E-2</v>
      </c>
      <c r="BW286" s="17">
        <v>0.1036410912003675</v>
      </c>
      <c r="BX286" s="17">
        <v>6.2571500194903068E-2</v>
      </c>
      <c r="BY286" s="17">
        <v>8.5734460852653391E-2</v>
      </c>
    </row>
    <row r="287" spans="2:77" ht="15.95">
      <c r="B287" s="16" t="s">
        <v>55</v>
      </c>
      <c r="C287" s="17">
        <v>7.2356970923671436E-3</v>
      </c>
      <c r="D287" s="17">
        <v>4.9292675978445432E-3</v>
      </c>
      <c r="E287" s="17">
        <v>1.3013208165093869E-2</v>
      </c>
      <c r="F287" s="17">
        <v>1.8589092568586631E-2</v>
      </c>
      <c r="H287" s="17">
        <v>5.4494971816598202E-3</v>
      </c>
      <c r="I287" s="17">
        <v>1.797378864244371E-2</v>
      </c>
      <c r="J287" s="17">
        <v>8.1525154772887666E-3</v>
      </c>
      <c r="K287" s="17">
        <v>9.4692778215659974E-3</v>
      </c>
      <c r="L287" s="17">
        <v>5.3525387217824554E-3</v>
      </c>
      <c r="M287" s="17">
        <v>7.7188978019793741E-3</v>
      </c>
      <c r="N287" s="17">
        <v>0</v>
      </c>
      <c r="O287" s="17">
        <v>0</v>
      </c>
      <c r="P287" s="17">
        <v>1.0725007128063331E-2</v>
      </c>
      <c r="Q287" s="17">
        <v>6.6730705186949209E-3</v>
      </c>
      <c r="R287" s="17">
        <v>0</v>
      </c>
      <c r="S287" s="17">
        <v>1.0943902874664719E-2</v>
      </c>
      <c r="U287" s="17">
        <v>1.2717927437660899E-2</v>
      </c>
      <c r="V287" s="17">
        <v>7.1234901058311014E-3</v>
      </c>
      <c r="W287" s="17">
        <v>1.8394145797131198E-2</v>
      </c>
      <c r="X287" s="17">
        <v>1.8452556130165809E-3</v>
      </c>
      <c r="Y287" s="17">
        <v>1.019506623914709E-2</v>
      </c>
      <c r="Z287" s="17">
        <v>1.566016917788525E-3</v>
      </c>
      <c r="AA287" s="17">
        <v>6.6091580536380276E-3</v>
      </c>
      <c r="AB287" s="17">
        <v>0</v>
      </c>
      <c r="AC287" s="17">
        <v>6.8005650618704824E-3</v>
      </c>
      <c r="AD287" s="17">
        <v>4.7429697257722076E-3</v>
      </c>
      <c r="AE287" s="17">
        <v>8.5660871336491431E-2</v>
      </c>
      <c r="AG287" s="17">
        <v>6.8840267191292749E-3</v>
      </c>
      <c r="AH287" s="17">
        <v>7.5104110708295617E-3</v>
      </c>
      <c r="AJ287" s="17">
        <v>4.8029183969315959E-3</v>
      </c>
      <c r="AK287" s="17">
        <v>0</v>
      </c>
      <c r="AL287" s="17">
        <v>4.9286748182714949E-3</v>
      </c>
      <c r="AM287" s="17">
        <v>1.414090054952913E-2</v>
      </c>
      <c r="AN287" s="17">
        <v>1.218870248608039E-2</v>
      </c>
      <c r="AO287" s="17">
        <v>0</v>
      </c>
      <c r="AP287" s="17">
        <v>0</v>
      </c>
      <c r="AQ287" s="17">
        <v>0</v>
      </c>
      <c r="AR287" s="17">
        <v>6.1297896216602529E-3</v>
      </c>
      <c r="AS287" s="17">
        <v>0</v>
      </c>
      <c r="AT287" s="17">
        <v>2.5963043581202802E-3</v>
      </c>
      <c r="AU287" s="17">
        <v>0</v>
      </c>
      <c r="AV287" s="17">
        <v>0</v>
      </c>
      <c r="AX287" s="17">
        <v>7.6699115758486784E-3</v>
      </c>
      <c r="AY287" s="17">
        <v>0</v>
      </c>
      <c r="AZ287" s="17">
        <v>2.5963043581202802E-3</v>
      </c>
      <c r="BA287" s="17">
        <v>0</v>
      </c>
      <c r="BC287" s="17">
        <v>1.8054142489305341E-2</v>
      </c>
      <c r="BD287" s="17">
        <v>5.0942051606875177E-2</v>
      </c>
      <c r="BE287" s="17">
        <v>1.3802885390398671E-2</v>
      </c>
      <c r="BF287" s="17">
        <v>0</v>
      </c>
      <c r="BG287" s="17">
        <v>0</v>
      </c>
      <c r="BH287" s="17">
        <v>1.0256289030156889E-2</v>
      </c>
      <c r="BI287" s="17">
        <v>2.902884943699905E-2</v>
      </c>
      <c r="BJ287" s="17">
        <v>1.135995402125849E-2</v>
      </c>
      <c r="BK287" s="17">
        <v>1.517513139284781E-2</v>
      </c>
      <c r="BL287" s="17">
        <v>0</v>
      </c>
      <c r="BM287" s="17">
        <v>1.1919824768109041E-2</v>
      </c>
      <c r="BN287" s="17">
        <v>6.9494895676949229E-3</v>
      </c>
      <c r="BP287" s="17">
        <v>1.055604066442885E-2</v>
      </c>
      <c r="BQ287" s="17">
        <v>4.5382223264852101E-3</v>
      </c>
      <c r="BR287" s="17">
        <v>5.8849573278001704E-3</v>
      </c>
      <c r="BS287" s="17">
        <v>7.8492834477986335E-3</v>
      </c>
      <c r="BT287" s="17">
        <v>6.2417702911452154E-3</v>
      </c>
      <c r="BU287" s="17">
        <v>0</v>
      </c>
      <c r="BV287" s="17">
        <v>1.2427228157458319E-2</v>
      </c>
      <c r="BW287" s="17">
        <v>0</v>
      </c>
      <c r="BX287" s="17">
        <v>0</v>
      </c>
      <c r="BY287" s="17">
        <v>9.0164936804514699E-3</v>
      </c>
    </row>
    <row r="289" spans="2:77" ht="111.95">
      <c r="B289" s="14" t="s">
        <v>235</v>
      </c>
    </row>
    <row r="290" spans="2:77" ht="15.95">
      <c r="B290" s="15" t="s">
        <v>16</v>
      </c>
    </row>
    <row r="291" spans="2:77" ht="15.95">
      <c r="B291" s="16" t="s">
        <v>226</v>
      </c>
      <c r="C291" s="17">
        <v>0.2134363876538084</v>
      </c>
      <c r="D291" s="17">
        <v>0.21443032050109129</v>
      </c>
      <c r="E291" s="17">
        <v>0.21127160455231381</v>
      </c>
      <c r="F291" s="17">
        <v>0.2073531851022683</v>
      </c>
      <c r="H291" s="17">
        <v>0.17722295575419411</v>
      </c>
      <c r="I291" s="17">
        <v>0.1150935503734886</v>
      </c>
      <c r="J291" s="17">
        <v>0.2230542369490589</v>
      </c>
      <c r="K291" s="17">
        <v>0.17684313651186731</v>
      </c>
      <c r="L291" s="17">
        <v>0.2876789225346631</v>
      </c>
      <c r="M291" s="17">
        <v>0.21065965745073501</v>
      </c>
      <c r="N291" s="17">
        <v>0.18863285490113049</v>
      </c>
      <c r="O291" s="17">
        <v>0.16719798380713191</v>
      </c>
      <c r="P291" s="17">
        <v>0.15925761182478099</v>
      </c>
      <c r="Q291" s="17">
        <v>0.29130696511582621</v>
      </c>
      <c r="R291" s="17">
        <v>0.20901962278449421</v>
      </c>
      <c r="S291" s="17">
        <v>0.25424440172905838</v>
      </c>
      <c r="U291" s="17">
        <v>0.15511134580063751</v>
      </c>
      <c r="V291" s="17">
        <v>0.22936484121118239</v>
      </c>
      <c r="W291" s="17">
        <v>0.2017585518220664</v>
      </c>
      <c r="X291" s="17">
        <v>0.20815740246071679</v>
      </c>
      <c r="Y291" s="17">
        <v>0.24883156606543941</v>
      </c>
      <c r="Z291" s="17">
        <v>0.26966973570851682</v>
      </c>
      <c r="AA291" s="17">
        <v>0.26111610958268971</v>
      </c>
      <c r="AB291" s="17">
        <v>0.22054622295891771</v>
      </c>
      <c r="AC291" s="17">
        <v>0.21495930241554609</v>
      </c>
      <c r="AD291" s="17">
        <v>0.14327225769430871</v>
      </c>
      <c r="AE291" s="17">
        <v>0</v>
      </c>
      <c r="AG291" s="17">
        <v>0.22745580984714331</v>
      </c>
      <c r="AH291" s="17">
        <v>0.20248485024957449</v>
      </c>
      <c r="AJ291" s="17">
        <v>0.23236867008379469</v>
      </c>
      <c r="AK291" s="17">
        <v>0.22320630247751511</v>
      </c>
      <c r="AL291" s="17">
        <v>0.23364740691060551</v>
      </c>
      <c r="AM291" s="17">
        <v>0.25100406079057552</v>
      </c>
      <c r="AN291" s="17">
        <v>0.20062612458966009</v>
      </c>
      <c r="AO291" s="17">
        <v>0.25793291579874322</v>
      </c>
      <c r="AP291" s="17">
        <v>0.21611437536788261</v>
      </c>
      <c r="AQ291" s="17">
        <v>0.17742572939525439</v>
      </c>
      <c r="AR291" s="17">
        <v>0.2503251116532848</v>
      </c>
      <c r="AS291" s="17">
        <v>0.23188274368715689</v>
      </c>
      <c r="AT291" s="17">
        <v>0.20681577191688499</v>
      </c>
      <c r="AU291" s="17">
        <v>0.19384982517260901</v>
      </c>
      <c r="AV291" s="17">
        <v>0.245369387864729</v>
      </c>
      <c r="AX291" s="17">
        <v>0.21894579317292839</v>
      </c>
      <c r="AY291" s="17">
        <v>0.23188274368715689</v>
      </c>
      <c r="AZ291" s="17">
        <v>0.20681577191688499</v>
      </c>
      <c r="BA291" s="17">
        <v>0.19384982517260901</v>
      </c>
      <c r="BC291" s="17">
        <v>0.20418939353457269</v>
      </c>
      <c r="BD291" s="17">
        <v>0.20552792880000501</v>
      </c>
      <c r="BE291" s="17">
        <v>0.2270277833426238</v>
      </c>
      <c r="BF291" s="17">
        <v>0.1792077145430388</v>
      </c>
      <c r="BG291" s="17">
        <v>0.2922635253062193</v>
      </c>
      <c r="BH291" s="17">
        <v>0.30600026697199201</v>
      </c>
      <c r="BI291" s="17">
        <v>0.28934301160038589</v>
      </c>
      <c r="BJ291" s="17">
        <v>0.2224602941439365</v>
      </c>
      <c r="BK291" s="17">
        <v>0.2486528772839314</v>
      </c>
      <c r="BL291" s="17">
        <v>0.16797301388026631</v>
      </c>
      <c r="BM291" s="17">
        <v>0.23821597052043769</v>
      </c>
      <c r="BN291" s="17">
        <v>0.1637970990055061</v>
      </c>
      <c r="BP291" s="17">
        <v>0.18999544142974781</v>
      </c>
      <c r="BQ291" s="17">
        <v>0.2442734379368019</v>
      </c>
      <c r="BR291" s="17">
        <v>0.19727487015111209</v>
      </c>
      <c r="BS291" s="17">
        <v>0.1818618822800514</v>
      </c>
      <c r="BT291" s="17">
        <v>0.28303557187429013</v>
      </c>
      <c r="BU291" s="17">
        <v>0.22622665617835461</v>
      </c>
      <c r="BV291" s="17">
        <v>0.28592317597070938</v>
      </c>
      <c r="BW291" s="17">
        <v>0.17582492219056939</v>
      </c>
      <c r="BX291" s="17">
        <v>0.31733588262441342</v>
      </c>
      <c r="BY291" s="17">
        <v>0.22447649655180191</v>
      </c>
    </row>
    <row r="292" spans="2:77" ht="15.95">
      <c r="B292" s="16" t="s">
        <v>227</v>
      </c>
      <c r="C292" s="17">
        <v>0.40625142426756422</v>
      </c>
      <c r="D292" s="17">
        <v>0.39884213263373081</v>
      </c>
      <c r="E292" s="17">
        <v>0.43515888467169089</v>
      </c>
      <c r="F292" s="17">
        <v>0.40048003858905767</v>
      </c>
      <c r="H292" s="17">
        <v>0.45286434836658701</v>
      </c>
      <c r="I292" s="17">
        <v>0.49228051479673007</v>
      </c>
      <c r="J292" s="17">
        <v>0.32606977208027788</v>
      </c>
      <c r="K292" s="17">
        <v>0.43064745491015721</v>
      </c>
      <c r="L292" s="17">
        <v>0.35634216622736481</v>
      </c>
      <c r="M292" s="17">
        <v>0.38080148613891401</v>
      </c>
      <c r="N292" s="17">
        <v>0.38355794656125097</v>
      </c>
      <c r="O292" s="17">
        <v>0.35715772469618962</v>
      </c>
      <c r="P292" s="17">
        <v>0.45637049273280178</v>
      </c>
      <c r="Q292" s="17">
        <v>0.41709800522167068</v>
      </c>
      <c r="R292" s="17">
        <v>0.42557830281846493</v>
      </c>
      <c r="S292" s="17">
        <v>0.39652632527743792</v>
      </c>
      <c r="U292" s="17">
        <v>0.38692227339617807</v>
      </c>
      <c r="V292" s="17">
        <v>0.36331522787125958</v>
      </c>
      <c r="W292" s="17">
        <v>0.37596709471992112</v>
      </c>
      <c r="X292" s="17">
        <v>0.38864843987975062</v>
      </c>
      <c r="Y292" s="17">
        <v>0.35319500187442432</v>
      </c>
      <c r="Z292" s="17">
        <v>0.41565773123365041</v>
      </c>
      <c r="AA292" s="17">
        <v>0.42346027348549442</v>
      </c>
      <c r="AB292" s="17">
        <v>0.50214765607423251</v>
      </c>
      <c r="AC292" s="17">
        <v>0.36986959461077729</v>
      </c>
      <c r="AD292" s="17">
        <v>0.45596681331191008</v>
      </c>
      <c r="AE292" s="17">
        <v>0.47603277077984413</v>
      </c>
      <c r="AG292" s="17">
        <v>0.4117766611288563</v>
      </c>
      <c r="AH292" s="17">
        <v>0.40193528075471241</v>
      </c>
      <c r="AJ292" s="17">
        <v>0.42641076492377361</v>
      </c>
      <c r="AK292" s="17">
        <v>0.34701236388173701</v>
      </c>
      <c r="AL292" s="17">
        <v>0.36859242680191251</v>
      </c>
      <c r="AM292" s="17">
        <v>0.34481897052487409</v>
      </c>
      <c r="AN292" s="17">
        <v>0.38159231402800448</v>
      </c>
      <c r="AO292" s="17">
        <v>0.34650534667014121</v>
      </c>
      <c r="AP292" s="17">
        <v>0.32041000099230771</v>
      </c>
      <c r="AQ292" s="17">
        <v>0.4204610464915316</v>
      </c>
      <c r="AR292" s="17">
        <v>0.32157856813995689</v>
      </c>
      <c r="AS292" s="17">
        <v>0.36823904885825792</v>
      </c>
      <c r="AT292" s="17">
        <v>0.42854266555917458</v>
      </c>
      <c r="AU292" s="17">
        <v>0.349337478021087</v>
      </c>
      <c r="AV292" s="17">
        <v>0.37717687870085032</v>
      </c>
      <c r="AX292" s="17">
        <v>0.39680886177338193</v>
      </c>
      <c r="AY292" s="17">
        <v>0.36823904885825792</v>
      </c>
      <c r="AZ292" s="17">
        <v>0.42854266555917458</v>
      </c>
      <c r="BA292" s="17">
        <v>0.349337478021087</v>
      </c>
      <c r="BC292" s="17">
        <v>0.39629206026306102</v>
      </c>
      <c r="BD292" s="17">
        <v>0.42656376809716839</v>
      </c>
      <c r="BE292" s="17">
        <v>0.35953458486743523</v>
      </c>
      <c r="BF292" s="17">
        <v>0.50097812766846173</v>
      </c>
      <c r="BG292" s="17">
        <v>0.45980744769859511</v>
      </c>
      <c r="BH292" s="17">
        <v>0.39183645386894222</v>
      </c>
      <c r="BI292" s="17">
        <v>0.41255955941778327</v>
      </c>
      <c r="BJ292" s="17">
        <v>0.40142507804613697</v>
      </c>
      <c r="BK292" s="17">
        <v>0.41213551421746669</v>
      </c>
      <c r="BL292" s="17">
        <v>0.44715698453676411</v>
      </c>
      <c r="BM292" s="17">
        <v>0.41807270638713878</v>
      </c>
      <c r="BN292" s="17">
        <v>0.40438169073070729</v>
      </c>
      <c r="BP292" s="17">
        <v>0.38780579642825991</v>
      </c>
      <c r="BQ292" s="17">
        <v>0.43664505259747521</v>
      </c>
      <c r="BR292" s="17">
        <v>0.4332372851663906</v>
      </c>
      <c r="BS292" s="17">
        <v>0.40742133033750472</v>
      </c>
      <c r="BT292" s="17">
        <v>0.4487945702767614</v>
      </c>
      <c r="BU292" s="17">
        <v>0.37061734338306168</v>
      </c>
      <c r="BV292" s="17">
        <v>0.35792494477374659</v>
      </c>
      <c r="BW292" s="17">
        <v>0.44185098351455149</v>
      </c>
      <c r="BX292" s="17">
        <v>0.3468577162947693</v>
      </c>
      <c r="BY292" s="17">
        <v>0.40732611046138661</v>
      </c>
    </row>
    <row r="293" spans="2:77" ht="15.95">
      <c r="B293" s="16" t="s">
        <v>228</v>
      </c>
      <c r="C293" s="17">
        <v>0.28935880822585319</v>
      </c>
      <c r="D293" s="17">
        <v>0.30051038981845679</v>
      </c>
      <c r="E293" s="17">
        <v>0.2407402788999248</v>
      </c>
      <c r="F293" s="17">
        <v>0.32575749856713371</v>
      </c>
      <c r="H293" s="17">
        <v>0.28077480419621142</v>
      </c>
      <c r="I293" s="17">
        <v>0.30623039809971231</v>
      </c>
      <c r="J293" s="17">
        <v>0.3544143348394172</v>
      </c>
      <c r="K293" s="17">
        <v>0.29509870652965708</v>
      </c>
      <c r="L293" s="17">
        <v>0.28540671307416171</v>
      </c>
      <c r="M293" s="17">
        <v>0.31163752629058877</v>
      </c>
      <c r="N293" s="17">
        <v>0.34619782487563139</v>
      </c>
      <c r="O293" s="17">
        <v>0.3474761648693635</v>
      </c>
      <c r="P293" s="17">
        <v>0.30920184262259742</v>
      </c>
      <c r="Q293" s="17">
        <v>0.20235898726852231</v>
      </c>
      <c r="R293" s="17">
        <v>0.28984881571815108</v>
      </c>
      <c r="S293" s="17">
        <v>0.24304003557505471</v>
      </c>
      <c r="U293" s="17">
        <v>0.29495985705091848</v>
      </c>
      <c r="V293" s="17">
        <v>0.33206234339578761</v>
      </c>
      <c r="W293" s="17">
        <v>0.37443443948145039</v>
      </c>
      <c r="X293" s="17">
        <v>0.30870303361830748</v>
      </c>
      <c r="Y293" s="17">
        <v>0.35403268435455643</v>
      </c>
      <c r="Z293" s="17">
        <v>0.2345296389275183</v>
      </c>
      <c r="AA293" s="17">
        <v>0.21633924000954541</v>
      </c>
      <c r="AB293" s="17">
        <v>0.21187969124573611</v>
      </c>
      <c r="AC293" s="17">
        <v>0.33055132798724213</v>
      </c>
      <c r="AD293" s="17">
        <v>0.26883386122720832</v>
      </c>
      <c r="AE293" s="17">
        <v>0.30238273200263022</v>
      </c>
      <c r="AG293" s="17">
        <v>0.26645515556120247</v>
      </c>
      <c r="AH293" s="17">
        <v>0.30725043067586771</v>
      </c>
      <c r="AJ293" s="17">
        <v>0.25356568815073238</v>
      </c>
      <c r="AK293" s="17">
        <v>0.31580947354978089</v>
      </c>
      <c r="AL293" s="17">
        <v>0.26115774555800481</v>
      </c>
      <c r="AM293" s="17">
        <v>0.31324246868819478</v>
      </c>
      <c r="AN293" s="17">
        <v>0.33468246599252638</v>
      </c>
      <c r="AO293" s="17">
        <v>0.3104910869048737</v>
      </c>
      <c r="AP293" s="17">
        <v>0.33958010135606792</v>
      </c>
      <c r="AQ293" s="17">
        <v>0.28955315923615438</v>
      </c>
      <c r="AR293" s="17">
        <v>0.28707192351566879</v>
      </c>
      <c r="AS293" s="17">
        <v>0.31363337727370211</v>
      </c>
      <c r="AT293" s="17">
        <v>0.24025289608871001</v>
      </c>
      <c r="AU293" s="17">
        <v>0.29597351807341782</v>
      </c>
      <c r="AV293" s="17">
        <v>0.25999247482181859</v>
      </c>
      <c r="AX293" s="17">
        <v>0.29572850243445908</v>
      </c>
      <c r="AY293" s="17">
        <v>0.31363337727370211</v>
      </c>
      <c r="AZ293" s="17">
        <v>0.24025289608871001</v>
      </c>
      <c r="BA293" s="17">
        <v>0.29597351807341782</v>
      </c>
      <c r="BC293" s="17">
        <v>0.30157129268977628</v>
      </c>
      <c r="BD293" s="17">
        <v>0.2542093294825028</v>
      </c>
      <c r="BE293" s="17">
        <v>0.3154246449592838</v>
      </c>
      <c r="BF293" s="17">
        <v>0.27409737613384549</v>
      </c>
      <c r="BG293" s="17">
        <v>0.14167029287201779</v>
      </c>
      <c r="BH293" s="17">
        <v>0.2202453312486925</v>
      </c>
      <c r="BI293" s="17">
        <v>0.20388269398336051</v>
      </c>
      <c r="BJ293" s="17">
        <v>0.25790630143523202</v>
      </c>
      <c r="BK293" s="17">
        <v>0.29051346991848348</v>
      </c>
      <c r="BL293" s="17">
        <v>0.23157480795225141</v>
      </c>
      <c r="BM293" s="17">
        <v>0.26830923892065178</v>
      </c>
      <c r="BN293" s="17">
        <v>0.31641961249751932</v>
      </c>
      <c r="BP293" s="17">
        <v>0.29953290858222942</v>
      </c>
      <c r="BQ293" s="17">
        <v>0.23756629554970221</v>
      </c>
      <c r="BR293" s="17">
        <v>0.27463275230036621</v>
      </c>
      <c r="BS293" s="17">
        <v>0.34085350556554189</v>
      </c>
      <c r="BT293" s="17">
        <v>0.2378890380829774</v>
      </c>
      <c r="BU293" s="17">
        <v>0.26920498168471002</v>
      </c>
      <c r="BV293" s="17">
        <v>0.27921987066462939</v>
      </c>
      <c r="BW293" s="17">
        <v>0.28344226237551728</v>
      </c>
      <c r="BX293" s="17">
        <v>0.26770473707346182</v>
      </c>
      <c r="BY293" s="17">
        <v>0.2756348739078946</v>
      </c>
    </row>
    <row r="294" spans="2:77" ht="15.95">
      <c r="B294" s="16" t="s">
        <v>229</v>
      </c>
      <c r="C294" s="17">
        <v>8.2996144224717017E-2</v>
      </c>
      <c r="D294" s="17">
        <v>7.8855634755253479E-2</v>
      </c>
      <c r="E294" s="17">
        <v>0.10378634224667301</v>
      </c>
      <c r="F294" s="17">
        <v>5.230044628230246E-2</v>
      </c>
      <c r="H294" s="17">
        <v>7.1963065990809288E-2</v>
      </c>
      <c r="I294" s="17">
        <v>6.8421748087625411E-2</v>
      </c>
      <c r="J294" s="17">
        <v>9.6461656131245771E-2</v>
      </c>
      <c r="K294" s="17">
        <v>8.7941424226752496E-2</v>
      </c>
      <c r="L294" s="17">
        <v>6.6596549467098712E-2</v>
      </c>
      <c r="M294" s="17">
        <v>7.2653789369972452E-2</v>
      </c>
      <c r="N294" s="17">
        <v>7.3891501735118006E-2</v>
      </c>
      <c r="O294" s="17">
        <v>0.12816812662731511</v>
      </c>
      <c r="P294" s="17">
        <v>6.44450456917562E-2</v>
      </c>
      <c r="Q294" s="17">
        <v>8.5484678986063906E-2</v>
      </c>
      <c r="R294" s="17">
        <v>7.5553258678889818E-2</v>
      </c>
      <c r="S294" s="17">
        <v>0.10431456881997429</v>
      </c>
      <c r="U294" s="17">
        <v>0.13358558740634949</v>
      </c>
      <c r="V294" s="17">
        <v>7.5257587521770253E-2</v>
      </c>
      <c r="W294" s="17">
        <v>3.6823513596905312E-2</v>
      </c>
      <c r="X294" s="17">
        <v>7.7051316782319551E-2</v>
      </c>
      <c r="Y294" s="17">
        <v>4.394074770558027E-2</v>
      </c>
      <c r="Z294" s="17">
        <v>7.5036281042851219E-2</v>
      </c>
      <c r="AA294" s="17">
        <v>9.9084376922270526E-2</v>
      </c>
      <c r="AB294" s="17">
        <v>6.5426429721113524E-2</v>
      </c>
      <c r="AC294" s="17">
        <v>7.7819209924564259E-2</v>
      </c>
      <c r="AD294" s="17">
        <v>0.12994815554878</v>
      </c>
      <c r="AE294" s="17">
        <v>0.13592362588103429</v>
      </c>
      <c r="AG294" s="17">
        <v>9.1163130750422747E-2</v>
      </c>
      <c r="AH294" s="17">
        <v>7.6616347883419728E-2</v>
      </c>
      <c r="AJ294" s="17">
        <v>8.6654731189802825E-2</v>
      </c>
      <c r="AK294" s="17">
        <v>0.1106684774062313</v>
      </c>
      <c r="AL294" s="17">
        <v>0.1319380086404604</v>
      </c>
      <c r="AM294" s="17">
        <v>8.4116407725714631E-2</v>
      </c>
      <c r="AN294" s="17">
        <v>6.9997274995853342E-2</v>
      </c>
      <c r="AO294" s="17">
        <v>8.2193721484107682E-2</v>
      </c>
      <c r="AP294" s="17">
        <v>0.10644549362299301</v>
      </c>
      <c r="AQ294" s="17">
        <v>0.1060822774628063</v>
      </c>
      <c r="AR294" s="17">
        <v>0.1380012252258396</v>
      </c>
      <c r="AS294" s="17">
        <v>6.6036549836748379E-2</v>
      </c>
      <c r="AT294" s="17">
        <v>0.1208986783993016</v>
      </c>
      <c r="AU294" s="17">
        <v>0.1608391787328862</v>
      </c>
      <c r="AV294" s="17">
        <v>0.1174612586126022</v>
      </c>
      <c r="AX294" s="17">
        <v>8.1310173821352749E-2</v>
      </c>
      <c r="AY294" s="17">
        <v>6.6036549836748379E-2</v>
      </c>
      <c r="AZ294" s="17">
        <v>0.1208986783993016</v>
      </c>
      <c r="BA294" s="17">
        <v>0.1608391787328862</v>
      </c>
      <c r="BC294" s="17">
        <v>9.1465930674005713E-2</v>
      </c>
      <c r="BD294" s="17">
        <v>9.5432433804915354E-2</v>
      </c>
      <c r="BE294" s="17">
        <v>8.7282148749453115E-2</v>
      </c>
      <c r="BF294" s="17">
        <v>4.5716781654654197E-2</v>
      </c>
      <c r="BG294" s="17">
        <v>0.10625873412316771</v>
      </c>
      <c r="BH294" s="17">
        <v>7.2681572406019829E-2</v>
      </c>
      <c r="BI294" s="17">
        <v>7.7502267112303083E-2</v>
      </c>
      <c r="BJ294" s="17">
        <v>0.1087026302684299</v>
      </c>
      <c r="BK294" s="17">
        <v>4.8698138580118379E-2</v>
      </c>
      <c r="BL294" s="17">
        <v>0.14697265243572299</v>
      </c>
      <c r="BM294" s="17">
        <v>7.0321128719967832E-2</v>
      </c>
      <c r="BN294" s="17">
        <v>0.1009406732907384</v>
      </c>
      <c r="BP294" s="17">
        <v>0.1101022129272695</v>
      </c>
      <c r="BQ294" s="17">
        <v>8.1515213916020679E-2</v>
      </c>
      <c r="BR294" s="17">
        <v>8.0928788186389725E-2</v>
      </c>
      <c r="BS294" s="17">
        <v>6.5932266320677183E-2</v>
      </c>
      <c r="BT294" s="17">
        <v>2.7539728519497521E-2</v>
      </c>
      <c r="BU294" s="17">
        <v>0.13395101875387391</v>
      </c>
      <c r="BV294" s="17">
        <v>7.6932008590914661E-2</v>
      </c>
      <c r="BW294" s="17">
        <v>9.8881831919361951E-2</v>
      </c>
      <c r="BX294" s="17">
        <v>5.5304045956404022E-2</v>
      </c>
      <c r="BY294" s="17">
        <v>7.8169397558785131E-2</v>
      </c>
    </row>
    <row r="295" spans="2:77" ht="15.95">
      <c r="B295" s="16" t="s">
        <v>55</v>
      </c>
      <c r="C295" s="17">
        <v>7.957235628057259E-3</v>
      </c>
      <c r="D295" s="17">
        <v>7.3615222914676882E-3</v>
      </c>
      <c r="E295" s="17">
        <v>9.0428896293975637E-3</v>
      </c>
      <c r="F295" s="17">
        <v>1.4108831459237711E-2</v>
      </c>
      <c r="H295" s="17">
        <v>1.7174825692198161E-2</v>
      </c>
      <c r="I295" s="17">
        <v>1.797378864244371E-2</v>
      </c>
      <c r="J295" s="17">
        <v>0</v>
      </c>
      <c r="K295" s="17">
        <v>9.4692778215659974E-3</v>
      </c>
      <c r="L295" s="17">
        <v>3.9756486967114802E-3</v>
      </c>
      <c r="M295" s="17">
        <v>2.424754074978978E-2</v>
      </c>
      <c r="N295" s="17">
        <v>7.7198719268689727E-3</v>
      </c>
      <c r="O295" s="17">
        <v>0</v>
      </c>
      <c r="P295" s="17">
        <v>1.0725007128063331E-2</v>
      </c>
      <c r="Q295" s="17">
        <v>3.7513634079167639E-3</v>
      </c>
      <c r="R295" s="17">
        <v>0</v>
      </c>
      <c r="S295" s="17">
        <v>1.8746685984746951E-3</v>
      </c>
      <c r="U295" s="17">
        <v>2.9420936345916669E-2</v>
      </c>
      <c r="V295" s="17">
        <v>0</v>
      </c>
      <c r="W295" s="17">
        <v>1.101640037965671E-2</v>
      </c>
      <c r="X295" s="17">
        <v>1.7439807258905551E-2</v>
      </c>
      <c r="Y295" s="17">
        <v>0</v>
      </c>
      <c r="Z295" s="17">
        <v>5.1066130874634448E-3</v>
      </c>
      <c r="AA295" s="17">
        <v>0</v>
      </c>
      <c r="AB295" s="17">
        <v>0</v>
      </c>
      <c r="AC295" s="17">
        <v>6.8005650618704824E-3</v>
      </c>
      <c r="AD295" s="17">
        <v>1.9789122177926539E-3</v>
      </c>
      <c r="AE295" s="17">
        <v>8.5660871336491431E-2</v>
      </c>
      <c r="AG295" s="17">
        <v>3.1492427123751619E-3</v>
      </c>
      <c r="AH295" s="17">
        <v>1.1713090436425671E-2</v>
      </c>
      <c r="AJ295" s="17">
        <v>1.0001456518963479E-3</v>
      </c>
      <c r="AK295" s="17">
        <v>3.3033826847358831E-3</v>
      </c>
      <c r="AL295" s="17">
        <v>4.6644120890167633E-3</v>
      </c>
      <c r="AM295" s="17">
        <v>6.8180922706409693E-3</v>
      </c>
      <c r="AN295" s="17">
        <v>1.310182039395575E-2</v>
      </c>
      <c r="AO295" s="17">
        <v>2.8769291421341259E-3</v>
      </c>
      <c r="AP295" s="17">
        <v>1.7450028660748809E-2</v>
      </c>
      <c r="AQ295" s="17">
        <v>6.4777874142536379E-3</v>
      </c>
      <c r="AR295" s="17">
        <v>3.0231714652499049E-3</v>
      </c>
      <c r="AS295" s="17">
        <v>2.0208280344134751E-2</v>
      </c>
      <c r="AT295" s="17">
        <v>3.4899880359287698E-3</v>
      </c>
      <c r="AU295" s="17">
        <v>0</v>
      </c>
      <c r="AV295" s="17">
        <v>0</v>
      </c>
      <c r="AX295" s="17">
        <v>7.2066687978780096E-3</v>
      </c>
      <c r="AY295" s="17">
        <v>2.0208280344134751E-2</v>
      </c>
      <c r="AZ295" s="17">
        <v>3.4899880359287698E-3</v>
      </c>
      <c r="BA295" s="17">
        <v>0</v>
      </c>
      <c r="BC295" s="17">
        <v>6.4813228385843724E-3</v>
      </c>
      <c r="BD295" s="17">
        <v>1.8266539815408239E-2</v>
      </c>
      <c r="BE295" s="17">
        <v>1.0730838081204031E-2</v>
      </c>
      <c r="BF295" s="17">
        <v>0</v>
      </c>
      <c r="BG295" s="17">
        <v>0</v>
      </c>
      <c r="BH295" s="17">
        <v>9.2363755043536246E-3</v>
      </c>
      <c r="BI295" s="17">
        <v>1.6712467886167141E-2</v>
      </c>
      <c r="BJ295" s="17">
        <v>9.5056961062645415E-3</v>
      </c>
      <c r="BK295" s="17">
        <v>0</v>
      </c>
      <c r="BL295" s="17">
        <v>6.3225411949950228E-3</v>
      </c>
      <c r="BM295" s="17">
        <v>5.0809554518038017E-3</v>
      </c>
      <c r="BN295" s="17">
        <v>1.446092447552892E-2</v>
      </c>
      <c r="BP295" s="17">
        <v>1.256364063249344E-2</v>
      </c>
      <c r="BQ295" s="17">
        <v>0</v>
      </c>
      <c r="BR295" s="17">
        <v>1.392630419574133E-2</v>
      </c>
      <c r="BS295" s="17">
        <v>3.9310154962245783E-3</v>
      </c>
      <c r="BT295" s="17">
        <v>2.741091246473544E-3</v>
      </c>
      <c r="BU295" s="17">
        <v>0</v>
      </c>
      <c r="BV295" s="17">
        <v>0</v>
      </c>
      <c r="BW295" s="17">
        <v>0</v>
      </c>
      <c r="BX295" s="17">
        <v>1.279761805095163E-2</v>
      </c>
      <c r="BY295" s="17">
        <v>1.4393121520131891E-2</v>
      </c>
    </row>
    <row r="297" spans="2:77" ht="111.95">
      <c r="B297" s="14" t="s">
        <v>236</v>
      </c>
    </row>
    <row r="298" spans="2:77" ht="15.95">
      <c r="B298" s="15" t="s">
        <v>16</v>
      </c>
    </row>
    <row r="299" spans="2:77" ht="15.95">
      <c r="B299" s="16" t="s">
        <v>226</v>
      </c>
      <c r="C299" s="17">
        <v>0.63154996708137778</v>
      </c>
      <c r="D299" s="17">
        <v>0.63849207910394357</v>
      </c>
      <c r="E299" s="17">
        <v>0.62520966397866629</v>
      </c>
      <c r="F299" s="17">
        <v>0.54032638531258714</v>
      </c>
      <c r="H299" s="17">
        <v>0.54334953148951504</v>
      </c>
      <c r="I299" s="17">
        <v>0.55117683566325459</v>
      </c>
      <c r="J299" s="17">
        <v>0.6780115050778629</v>
      </c>
      <c r="K299" s="17">
        <v>0.62820846407475417</v>
      </c>
      <c r="L299" s="17">
        <v>0.55619520356317742</v>
      </c>
      <c r="M299" s="17">
        <v>0.69232465073644922</v>
      </c>
      <c r="N299" s="17">
        <v>0.615949141393343</v>
      </c>
      <c r="O299" s="17">
        <v>0.62121656646852996</v>
      </c>
      <c r="P299" s="17">
        <v>0.70683287933009298</v>
      </c>
      <c r="Q299" s="17">
        <v>0.61624734089734401</v>
      </c>
      <c r="R299" s="17">
        <v>0.68067295763839597</v>
      </c>
      <c r="S299" s="17">
        <v>0.66883692734783995</v>
      </c>
      <c r="U299" s="17">
        <v>0.61442012217098174</v>
      </c>
      <c r="V299" s="17">
        <v>0.68666697403082411</v>
      </c>
      <c r="W299" s="17">
        <v>0.63641805109501792</v>
      </c>
      <c r="X299" s="17">
        <v>0.55767170142081679</v>
      </c>
      <c r="Y299" s="17">
        <v>0.64225381706003271</v>
      </c>
      <c r="Z299" s="17">
        <v>0.58481937669707162</v>
      </c>
      <c r="AA299" s="17">
        <v>0.66112233856731351</v>
      </c>
      <c r="AB299" s="17">
        <v>0.5954175841861068</v>
      </c>
      <c r="AC299" s="17">
        <v>0.66731857266296224</v>
      </c>
      <c r="AD299" s="17">
        <v>0.67943871024172109</v>
      </c>
      <c r="AE299" s="17">
        <v>0.64988061858294155</v>
      </c>
      <c r="AG299" s="17">
        <v>0.66275721487214478</v>
      </c>
      <c r="AH299" s="17">
        <v>0.60717183389224638</v>
      </c>
      <c r="AJ299" s="17">
        <v>0.65106851261769161</v>
      </c>
      <c r="AK299" s="17">
        <v>0.62879829802615839</v>
      </c>
      <c r="AL299" s="17">
        <v>0.61963770155931541</v>
      </c>
      <c r="AM299" s="17">
        <v>0.63786249247971261</v>
      </c>
      <c r="AN299" s="17">
        <v>0.62983103838636967</v>
      </c>
      <c r="AO299" s="17">
        <v>0.67236764696602236</v>
      </c>
      <c r="AP299" s="17">
        <v>0.65527634421665459</v>
      </c>
      <c r="AQ299" s="17">
        <v>0.65242689975181989</v>
      </c>
      <c r="AR299" s="17">
        <v>0.65628931733180274</v>
      </c>
      <c r="AS299" s="17">
        <v>0.66626246995354776</v>
      </c>
      <c r="AT299" s="17">
        <v>0.61968506061049422</v>
      </c>
      <c r="AU299" s="17">
        <v>0.63674660371854008</v>
      </c>
      <c r="AV299" s="17">
        <v>0.64628765979190406</v>
      </c>
      <c r="AX299" s="17">
        <v>0.63526066960473926</v>
      </c>
      <c r="AY299" s="17">
        <v>0.66626246995354776</v>
      </c>
      <c r="AZ299" s="17">
        <v>0.61968506061049422</v>
      </c>
      <c r="BA299" s="17">
        <v>0.63674660371854008</v>
      </c>
      <c r="BC299" s="17">
        <v>0.63343376847568555</v>
      </c>
      <c r="BD299" s="17">
        <v>0.43365081954501122</v>
      </c>
      <c r="BE299" s="17">
        <v>0.57627450127897073</v>
      </c>
      <c r="BF299" s="17">
        <v>0.64268902892032864</v>
      </c>
      <c r="BG299" s="17">
        <v>0.61019151666275395</v>
      </c>
      <c r="BH299" s="17">
        <v>0.61670466395012402</v>
      </c>
      <c r="BI299" s="17">
        <v>0.56806501901506334</v>
      </c>
      <c r="BJ299" s="17">
        <v>0.68438065683479776</v>
      </c>
      <c r="BK299" s="17">
        <v>0.61036428992887859</v>
      </c>
      <c r="BL299" s="17">
        <v>0.63750776798274478</v>
      </c>
      <c r="BM299" s="17">
        <v>0.63398391107676544</v>
      </c>
      <c r="BN299" s="17">
        <v>0.59143287952802992</v>
      </c>
      <c r="BP299" s="17">
        <v>0.73156898411439364</v>
      </c>
      <c r="BQ299" s="17">
        <v>0.64535935925887644</v>
      </c>
      <c r="BR299" s="17">
        <v>0.63117570754658836</v>
      </c>
      <c r="BS299" s="17">
        <v>0.61333850788256838</v>
      </c>
      <c r="BT299" s="17">
        <v>0.6544989126818922</v>
      </c>
      <c r="BU299" s="17">
        <v>0.6941836875325097</v>
      </c>
      <c r="BV299" s="17">
        <v>0.51190985945341472</v>
      </c>
      <c r="BW299" s="17">
        <v>0.53046523136605195</v>
      </c>
      <c r="BX299" s="17">
        <v>0.62386429032029445</v>
      </c>
      <c r="BY299" s="17">
        <v>0.63138545072744134</v>
      </c>
    </row>
    <row r="300" spans="2:77" ht="15.95">
      <c r="B300" s="16" t="s">
        <v>227</v>
      </c>
      <c r="C300" s="17">
        <v>0.29662923508176009</v>
      </c>
      <c r="D300" s="17">
        <v>0.29119789296420379</v>
      </c>
      <c r="E300" s="17">
        <v>0.3186909837283029</v>
      </c>
      <c r="F300" s="17">
        <v>0.27778532903065689</v>
      </c>
      <c r="H300" s="17">
        <v>0.33776125416989772</v>
      </c>
      <c r="I300" s="17">
        <v>0.30277404956017978</v>
      </c>
      <c r="J300" s="17">
        <v>0.25589879813623678</v>
      </c>
      <c r="K300" s="17">
        <v>0.31361168198726402</v>
      </c>
      <c r="L300" s="17">
        <v>0.36838186510357662</v>
      </c>
      <c r="M300" s="17">
        <v>0.24790536044222791</v>
      </c>
      <c r="N300" s="17">
        <v>0.31752235059082379</v>
      </c>
      <c r="O300" s="17">
        <v>0.30279572737480709</v>
      </c>
      <c r="P300" s="17">
        <v>0.25504835745415361</v>
      </c>
      <c r="Q300" s="17">
        <v>0.29903991676004921</v>
      </c>
      <c r="R300" s="17">
        <v>0.28708007914457268</v>
      </c>
      <c r="S300" s="17">
        <v>0.27358326821117129</v>
      </c>
      <c r="U300" s="17">
        <v>0.30021685923321001</v>
      </c>
      <c r="V300" s="17">
        <v>0.2041158984859183</v>
      </c>
      <c r="W300" s="17">
        <v>0.30270882255244391</v>
      </c>
      <c r="X300" s="17">
        <v>0.37008938028351812</v>
      </c>
      <c r="Y300" s="17">
        <v>0.27740093119008319</v>
      </c>
      <c r="Z300" s="17">
        <v>0.33721988479990139</v>
      </c>
      <c r="AA300" s="17">
        <v>0.27410757515750139</v>
      </c>
      <c r="AB300" s="17">
        <v>0.32654782613376759</v>
      </c>
      <c r="AC300" s="17">
        <v>0.27113755405912582</v>
      </c>
      <c r="AD300" s="17">
        <v>0.28661115965411382</v>
      </c>
      <c r="AE300" s="17">
        <v>0.26445851008056698</v>
      </c>
      <c r="AG300" s="17">
        <v>0.28081726343328112</v>
      </c>
      <c r="AH300" s="17">
        <v>0.30898105647318158</v>
      </c>
      <c r="AJ300" s="17">
        <v>0.28295098909373079</v>
      </c>
      <c r="AK300" s="17">
        <v>0.3484540124060897</v>
      </c>
      <c r="AL300" s="17">
        <v>0.33437786568630617</v>
      </c>
      <c r="AM300" s="17">
        <v>0.28795206480341951</v>
      </c>
      <c r="AN300" s="17">
        <v>0.29098287500218689</v>
      </c>
      <c r="AO300" s="17">
        <v>0.26026064304817048</v>
      </c>
      <c r="AP300" s="17">
        <v>0.30017883187984001</v>
      </c>
      <c r="AQ300" s="17">
        <v>0.28615483600101599</v>
      </c>
      <c r="AR300" s="17">
        <v>0.29229338510736208</v>
      </c>
      <c r="AS300" s="17">
        <v>0.30375759349529691</v>
      </c>
      <c r="AT300" s="17">
        <v>0.32677881938901793</v>
      </c>
      <c r="AU300" s="17">
        <v>0.31059388104153751</v>
      </c>
      <c r="AV300" s="17">
        <v>0.34903917128802359</v>
      </c>
      <c r="AX300" s="17">
        <v>0.2930585675939662</v>
      </c>
      <c r="AY300" s="17">
        <v>0.30375759349529691</v>
      </c>
      <c r="AZ300" s="17">
        <v>0.32677881938901793</v>
      </c>
      <c r="BA300" s="17">
        <v>0.31059388104153751</v>
      </c>
      <c r="BC300" s="17">
        <v>0.29791046901806378</v>
      </c>
      <c r="BD300" s="17">
        <v>0.451442151045299</v>
      </c>
      <c r="BE300" s="17">
        <v>0.33346013871142871</v>
      </c>
      <c r="BF300" s="17">
        <v>0.30305246464241342</v>
      </c>
      <c r="BG300" s="17">
        <v>0.38980848333724599</v>
      </c>
      <c r="BH300" s="17">
        <v>0.29232698097524101</v>
      </c>
      <c r="BI300" s="17">
        <v>0.35039870530271727</v>
      </c>
      <c r="BJ300" s="17">
        <v>0.26985960296518441</v>
      </c>
      <c r="BK300" s="17">
        <v>0.29794338014479582</v>
      </c>
      <c r="BL300" s="17">
        <v>0.30643988808214151</v>
      </c>
      <c r="BM300" s="17">
        <v>0.29438691410587697</v>
      </c>
      <c r="BN300" s="17">
        <v>0.32078655622468738</v>
      </c>
      <c r="BP300" s="17">
        <v>0.238139281192183</v>
      </c>
      <c r="BQ300" s="17">
        <v>0.31420149373277018</v>
      </c>
      <c r="BR300" s="17">
        <v>0.30710053154430622</v>
      </c>
      <c r="BS300" s="17">
        <v>0.30833783257196268</v>
      </c>
      <c r="BT300" s="17">
        <v>0.29029859456513463</v>
      </c>
      <c r="BU300" s="17">
        <v>0.2935993297467307</v>
      </c>
      <c r="BV300" s="17">
        <v>0.40267216946502699</v>
      </c>
      <c r="BW300" s="17">
        <v>0.38641806413977398</v>
      </c>
      <c r="BX300" s="17">
        <v>0.239397859583661</v>
      </c>
      <c r="BY300" s="17">
        <v>0.26582885338326129</v>
      </c>
    </row>
    <row r="301" spans="2:77" ht="15.95">
      <c r="B301" s="16" t="s">
        <v>228</v>
      </c>
      <c r="C301" s="17">
        <v>5.5206402276661043E-2</v>
      </c>
      <c r="D301" s="17">
        <v>5.5812671586907329E-2</v>
      </c>
      <c r="E301" s="17">
        <v>3.7853959494584782E-2</v>
      </c>
      <c r="F301" s="17">
        <v>0.1320345049661753</v>
      </c>
      <c r="H301" s="17">
        <v>8.6860379197986171E-2</v>
      </c>
      <c r="I301" s="17">
        <v>0.12510090557880041</v>
      </c>
      <c r="J301" s="17">
        <v>3.7106315353603918E-2</v>
      </c>
      <c r="K301" s="17">
        <v>4.2120948612989852E-2</v>
      </c>
      <c r="L301" s="17">
        <v>6.3386247924943989E-2</v>
      </c>
      <c r="M301" s="17">
        <v>4.9235848679562988E-2</v>
      </c>
      <c r="N301" s="17">
        <v>4.4090989018123659E-2</v>
      </c>
      <c r="O301" s="17">
        <v>3.7972198647865357E-2</v>
      </c>
      <c r="P301" s="17">
        <v>3.8118763215753422E-2</v>
      </c>
      <c r="Q301" s="17">
        <v>6.1167885230157808E-2</v>
      </c>
      <c r="R301" s="17">
        <v>3.2246963217031313E-2</v>
      </c>
      <c r="S301" s="17">
        <v>4.7757020471149221E-2</v>
      </c>
      <c r="U301" s="17">
        <v>7.1070802314588691E-2</v>
      </c>
      <c r="V301" s="17">
        <v>7.4843936845826589E-2</v>
      </c>
      <c r="W301" s="17">
        <v>4.0225725754996687E-2</v>
      </c>
      <c r="X301" s="17">
        <v>3.3975919200540168E-2</v>
      </c>
      <c r="Y301" s="17">
        <v>7.6693848839000378E-2</v>
      </c>
      <c r="Z301" s="17">
        <v>5.4857958052473482E-2</v>
      </c>
      <c r="AA301" s="17">
        <v>5.8160928221547017E-2</v>
      </c>
      <c r="AB301" s="17">
        <v>5.8195151821320623E-2</v>
      </c>
      <c r="AC301" s="17">
        <v>5.3259826273008543E-2</v>
      </c>
      <c r="AD301" s="17">
        <v>3.3950130104165199E-2</v>
      </c>
      <c r="AE301" s="17">
        <v>0</v>
      </c>
      <c r="AG301" s="17">
        <v>4.4637880463853342E-2</v>
      </c>
      <c r="AH301" s="17">
        <v>6.3462203431964723E-2</v>
      </c>
      <c r="AJ301" s="17">
        <v>5.5926933378893859E-2</v>
      </c>
      <c r="AK301" s="17">
        <v>2.2747689567752111E-2</v>
      </c>
      <c r="AL301" s="17">
        <v>2.861337266726692E-2</v>
      </c>
      <c r="AM301" s="17">
        <v>6.0283897985691913E-2</v>
      </c>
      <c r="AN301" s="17">
        <v>6.5115633633323594E-2</v>
      </c>
      <c r="AO301" s="17">
        <v>5.6989809489851051E-2</v>
      </c>
      <c r="AP301" s="17">
        <v>3.413247915459567E-2</v>
      </c>
      <c r="AQ301" s="17">
        <v>4.3674794023090137E-2</v>
      </c>
      <c r="AR301" s="17">
        <v>4.5287507939175138E-2</v>
      </c>
      <c r="AS301" s="17">
        <v>2.997993655115521E-2</v>
      </c>
      <c r="AT301" s="17">
        <v>4.4819354032686873E-2</v>
      </c>
      <c r="AU301" s="17">
        <v>3.3100592888118147E-2</v>
      </c>
      <c r="AV301" s="17">
        <v>4.6731689200723266E-3</v>
      </c>
      <c r="AX301" s="17">
        <v>5.5524260874972753E-2</v>
      </c>
      <c r="AY301" s="17">
        <v>2.997993655115521E-2</v>
      </c>
      <c r="AZ301" s="17">
        <v>4.4819354032686873E-2</v>
      </c>
      <c r="BA301" s="17">
        <v>3.3100592888118147E-2</v>
      </c>
      <c r="BC301" s="17">
        <v>5.0580533926534867E-2</v>
      </c>
      <c r="BD301" s="17">
        <v>7.831452210961079E-2</v>
      </c>
      <c r="BE301" s="17">
        <v>5.7802891383236833E-2</v>
      </c>
      <c r="BF301" s="17">
        <v>3.100186854022359E-2</v>
      </c>
      <c r="BG301" s="17">
        <v>0</v>
      </c>
      <c r="BH301" s="17">
        <v>7.1925033398209243E-2</v>
      </c>
      <c r="BI301" s="17">
        <v>5.1392760160814177E-2</v>
      </c>
      <c r="BJ301" s="17">
        <v>3.657859502451262E-2</v>
      </c>
      <c r="BK301" s="17">
        <v>8.3209000160580512E-2</v>
      </c>
      <c r="BL301" s="17">
        <v>3.1173563630203061E-2</v>
      </c>
      <c r="BM301" s="17">
        <v>6.0339824066364088E-2</v>
      </c>
      <c r="BN301" s="17">
        <v>7.1945941670356825E-2</v>
      </c>
      <c r="BP301" s="17">
        <v>2.0640453334258239E-2</v>
      </c>
      <c r="BQ301" s="17">
        <v>4.0439147008353278E-2</v>
      </c>
      <c r="BR301" s="17">
        <v>4.991313706704701E-2</v>
      </c>
      <c r="BS301" s="17">
        <v>6.4915647321008338E-2</v>
      </c>
      <c r="BT301" s="17">
        <v>4.6230983259749232E-2</v>
      </c>
      <c r="BU301" s="17">
        <v>1.221698272075954E-2</v>
      </c>
      <c r="BV301" s="17">
        <v>5.0873082869942549E-2</v>
      </c>
      <c r="BW301" s="17">
        <v>6.0631363027662553E-2</v>
      </c>
      <c r="BX301" s="17">
        <v>8.4178068402772879E-2</v>
      </c>
      <c r="BY301" s="17">
        <v>7.9216265586034548E-2</v>
      </c>
    </row>
    <row r="302" spans="2:77" ht="15.95">
      <c r="B302" s="16" t="s">
        <v>229</v>
      </c>
      <c r="C302" s="17">
        <v>1.1592356843451159E-2</v>
      </c>
      <c r="D302" s="17">
        <v>1.067845065120287E-2</v>
      </c>
      <c r="E302" s="17">
        <v>1.058498599508758E-2</v>
      </c>
      <c r="F302" s="17">
        <v>3.6544727262066388E-2</v>
      </c>
      <c r="H302" s="17">
        <v>2.725210412152498E-2</v>
      </c>
      <c r="I302" s="17">
        <v>2.9744205553214509E-3</v>
      </c>
      <c r="J302" s="17">
        <v>2.0835398551853582E-2</v>
      </c>
      <c r="K302" s="17">
        <v>6.5896275034259058E-3</v>
      </c>
      <c r="L302" s="17">
        <v>8.061034711590415E-3</v>
      </c>
      <c r="M302" s="17">
        <v>1.053414014175985E-2</v>
      </c>
      <c r="N302" s="17">
        <v>1.471764707084052E-2</v>
      </c>
      <c r="O302" s="17">
        <v>3.8015507508797633E-2</v>
      </c>
      <c r="P302" s="17">
        <v>0</v>
      </c>
      <c r="Q302" s="17">
        <v>9.2655132648201063E-3</v>
      </c>
      <c r="R302" s="17">
        <v>0</v>
      </c>
      <c r="S302" s="17">
        <v>9.0563770676081127E-3</v>
      </c>
      <c r="U302" s="17">
        <v>1.8218053856030711E-3</v>
      </c>
      <c r="V302" s="17">
        <v>2.7249700531599721E-2</v>
      </c>
      <c r="W302" s="17">
        <v>7.3777454174744914E-3</v>
      </c>
      <c r="X302" s="17">
        <v>3.8262999095124983E-2</v>
      </c>
      <c r="Y302" s="17">
        <v>3.6514029108838122E-3</v>
      </c>
      <c r="Z302" s="17">
        <v>1.592385927296527E-2</v>
      </c>
      <c r="AA302" s="17">
        <v>6.6091580536380276E-3</v>
      </c>
      <c r="AB302" s="17">
        <v>1.9839437858804959E-2</v>
      </c>
      <c r="AC302" s="17">
        <v>1.483481943033162E-3</v>
      </c>
      <c r="AD302" s="17">
        <v>0</v>
      </c>
      <c r="AE302" s="17">
        <v>0</v>
      </c>
      <c r="AG302" s="17">
        <v>8.8783575125287121E-3</v>
      </c>
      <c r="AH302" s="17">
        <v>1.371244886848437E-2</v>
      </c>
      <c r="AJ302" s="17">
        <v>6.9204132576860828E-3</v>
      </c>
      <c r="AK302" s="17">
        <v>0</v>
      </c>
      <c r="AL302" s="17">
        <v>1.7371060087111419E-2</v>
      </c>
      <c r="AM302" s="17">
        <v>1.0942660757998501E-2</v>
      </c>
      <c r="AN302" s="17">
        <v>7.6423188311646869E-3</v>
      </c>
      <c r="AO302" s="17">
        <v>5.8143521478067938E-3</v>
      </c>
      <c r="AP302" s="17">
        <v>3.8788371870505101E-3</v>
      </c>
      <c r="AQ302" s="17">
        <v>1.7743470224074211E-2</v>
      </c>
      <c r="AR302" s="17">
        <v>6.1297896216602529E-3</v>
      </c>
      <c r="AS302" s="17">
        <v>0</v>
      </c>
      <c r="AT302" s="17">
        <v>8.7167659678010125E-3</v>
      </c>
      <c r="AU302" s="17">
        <v>1.29102139331068E-2</v>
      </c>
      <c r="AV302" s="17">
        <v>0</v>
      </c>
      <c r="AX302" s="17">
        <v>1.127989379081017E-2</v>
      </c>
      <c r="AY302" s="17">
        <v>0</v>
      </c>
      <c r="AZ302" s="17">
        <v>8.7167659678010125E-3</v>
      </c>
      <c r="BA302" s="17">
        <v>1.29102139331068E-2</v>
      </c>
      <c r="BC302" s="17">
        <v>1.1593905741131441E-2</v>
      </c>
      <c r="BD302" s="17">
        <v>1.8325967484670601E-2</v>
      </c>
      <c r="BE302" s="17">
        <v>2.6404262180140969E-2</v>
      </c>
      <c r="BF302" s="17">
        <v>2.32566378970346E-2</v>
      </c>
      <c r="BG302" s="17">
        <v>0</v>
      </c>
      <c r="BH302" s="17">
        <v>1.2320232581446841E-2</v>
      </c>
      <c r="BI302" s="17">
        <v>1.9734499447053081E-2</v>
      </c>
      <c r="BJ302" s="17">
        <v>2.4960130611749029E-3</v>
      </c>
      <c r="BK302" s="17">
        <v>8.4833297657450867E-3</v>
      </c>
      <c r="BL302" s="17">
        <v>2.4878780304910489E-2</v>
      </c>
      <c r="BM302" s="17">
        <v>6.2083952991896472E-3</v>
      </c>
      <c r="BN302" s="17">
        <v>8.7471843925533525E-3</v>
      </c>
      <c r="BP302" s="17">
        <v>2.912359273328338E-3</v>
      </c>
      <c r="BQ302" s="17">
        <v>0</v>
      </c>
      <c r="BR302" s="17">
        <v>0</v>
      </c>
      <c r="BS302" s="17">
        <v>1.032996021542122E-2</v>
      </c>
      <c r="BT302" s="17">
        <v>8.9715094932241151E-3</v>
      </c>
      <c r="BU302" s="17">
        <v>0</v>
      </c>
      <c r="BV302" s="17">
        <v>3.4544888211615922E-2</v>
      </c>
      <c r="BW302" s="17">
        <v>1.498211712876233E-2</v>
      </c>
      <c r="BX302" s="17">
        <v>5.2559781693271738E-2</v>
      </c>
      <c r="BY302" s="17">
        <v>1.683503116300698E-2</v>
      </c>
    </row>
    <row r="303" spans="2:77" ht="15.95">
      <c r="B303" s="16" t="s">
        <v>55</v>
      </c>
      <c r="C303" s="17">
        <v>5.0220387167501301E-3</v>
      </c>
      <c r="D303" s="17">
        <v>3.818905693742324E-3</v>
      </c>
      <c r="E303" s="17">
        <v>7.6604068033583744E-3</v>
      </c>
      <c r="F303" s="17">
        <v>1.3309053428513981E-2</v>
      </c>
      <c r="H303" s="17">
        <v>4.7767310210761766E-3</v>
      </c>
      <c r="I303" s="17">
        <v>1.797378864244371E-2</v>
      </c>
      <c r="J303" s="17">
        <v>8.1479828804428261E-3</v>
      </c>
      <c r="K303" s="17">
        <v>9.4692778215659974E-3</v>
      </c>
      <c r="L303" s="17">
        <v>3.9756486967114802E-3</v>
      </c>
      <c r="M303" s="17">
        <v>0</v>
      </c>
      <c r="N303" s="17">
        <v>7.7198719268689727E-3</v>
      </c>
      <c r="O303" s="17">
        <v>0</v>
      </c>
      <c r="P303" s="17">
        <v>0</v>
      </c>
      <c r="Q303" s="17">
        <v>1.427934384762879E-2</v>
      </c>
      <c r="R303" s="17">
        <v>0</v>
      </c>
      <c r="S303" s="17">
        <v>7.6640690223128759E-4</v>
      </c>
      <c r="U303" s="17">
        <v>1.247041089561656E-2</v>
      </c>
      <c r="V303" s="17">
        <v>7.1234901058311014E-3</v>
      </c>
      <c r="W303" s="17">
        <v>1.3269655180067039E-2</v>
      </c>
      <c r="X303" s="17">
        <v>0</v>
      </c>
      <c r="Y303" s="17">
        <v>0</v>
      </c>
      <c r="Z303" s="17">
        <v>7.1789211775883741E-3</v>
      </c>
      <c r="AA303" s="17">
        <v>0</v>
      </c>
      <c r="AB303" s="17">
        <v>0</v>
      </c>
      <c r="AC303" s="17">
        <v>6.8005650618704824E-3</v>
      </c>
      <c r="AD303" s="17">
        <v>0</v>
      </c>
      <c r="AE303" s="17">
        <v>8.5660871336491431E-2</v>
      </c>
      <c r="AG303" s="17">
        <v>2.9092837181922738E-3</v>
      </c>
      <c r="AH303" s="17">
        <v>6.6724573341228584E-3</v>
      </c>
      <c r="AJ303" s="17">
        <v>3.133151651997625E-3</v>
      </c>
      <c r="AK303" s="17">
        <v>0</v>
      </c>
      <c r="AL303" s="17">
        <v>0</v>
      </c>
      <c r="AM303" s="17">
        <v>2.958883973177407E-3</v>
      </c>
      <c r="AN303" s="17">
        <v>6.4281341469551003E-3</v>
      </c>
      <c r="AO303" s="17">
        <v>4.5675483481492259E-3</v>
      </c>
      <c r="AP303" s="17">
        <v>6.5335075618593568E-3</v>
      </c>
      <c r="AQ303" s="17">
        <v>0</v>
      </c>
      <c r="AR303" s="17">
        <v>0</v>
      </c>
      <c r="AS303" s="17">
        <v>0</v>
      </c>
      <c r="AT303" s="17">
        <v>0</v>
      </c>
      <c r="AU303" s="17">
        <v>6.6487084186974436E-3</v>
      </c>
      <c r="AV303" s="17">
        <v>0</v>
      </c>
      <c r="AX303" s="17">
        <v>4.876608135511675E-3</v>
      </c>
      <c r="AY303" s="17">
        <v>0</v>
      </c>
      <c r="AZ303" s="17">
        <v>0</v>
      </c>
      <c r="BA303" s="17">
        <v>6.6487084186974436E-3</v>
      </c>
      <c r="BC303" s="17">
        <v>6.4813228385843724E-3</v>
      </c>
      <c r="BD303" s="17">
        <v>1.8266539815408239E-2</v>
      </c>
      <c r="BE303" s="17">
        <v>6.0582064462228226E-3</v>
      </c>
      <c r="BF303" s="17">
        <v>0</v>
      </c>
      <c r="BG303" s="17">
        <v>0</v>
      </c>
      <c r="BH303" s="17">
        <v>6.7230890949790513E-3</v>
      </c>
      <c r="BI303" s="17">
        <v>1.040901607435203E-2</v>
      </c>
      <c r="BJ303" s="17">
        <v>6.6851321143303151E-3</v>
      </c>
      <c r="BK303" s="17">
        <v>0</v>
      </c>
      <c r="BL303" s="17">
        <v>0</v>
      </c>
      <c r="BM303" s="17">
        <v>5.0809554518038017E-3</v>
      </c>
      <c r="BN303" s="17">
        <v>7.0874381843724398E-3</v>
      </c>
      <c r="BP303" s="17">
        <v>6.738922085836767E-3</v>
      </c>
      <c r="BQ303" s="17">
        <v>0</v>
      </c>
      <c r="BR303" s="17">
        <v>1.1810623842058389E-2</v>
      </c>
      <c r="BS303" s="17">
        <v>3.0780520090392068E-3</v>
      </c>
      <c r="BT303" s="17">
        <v>0</v>
      </c>
      <c r="BU303" s="17">
        <v>0</v>
      </c>
      <c r="BV303" s="17">
        <v>0</v>
      </c>
      <c r="BW303" s="17">
        <v>7.503224337749438E-3</v>
      </c>
      <c r="BX303" s="17">
        <v>0</v>
      </c>
      <c r="BY303" s="17">
        <v>6.7343991402558142E-3</v>
      </c>
    </row>
    <row r="305" spans="2:77" ht="111.95">
      <c r="B305" s="14" t="s">
        <v>237</v>
      </c>
    </row>
    <row r="306" spans="2:77" ht="15.95">
      <c r="B306" s="15" t="s">
        <v>16</v>
      </c>
    </row>
    <row r="307" spans="2:77" ht="15.95">
      <c r="B307" s="16" t="s">
        <v>226</v>
      </c>
      <c r="C307" s="17">
        <v>0.37331133379206982</v>
      </c>
      <c r="D307" s="17">
        <v>0.40364992576668052</v>
      </c>
      <c r="E307" s="17">
        <v>0.29213818852352602</v>
      </c>
      <c r="F307" s="17">
        <v>0.22870088808329031</v>
      </c>
      <c r="H307" s="17">
        <v>0.37926026476630181</v>
      </c>
      <c r="I307" s="17">
        <v>0.320756756882703</v>
      </c>
      <c r="J307" s="17">
        <v>0.37566833019272322</v>
      </c>
      <c r="K307" s="17">
        <v>0.37063011783165661</v>
      </c>
      <c r="L307" s="17">
        <v>0.31649348200193361</v>
      </c>
      <c r="M307" s="17">
        <v>0.3431036676066167</v>
      </c>
      <c r="N307" s="17">
        <v>0.35203781016431718</v>
      </c>
      <c r="O307" s="17">
        <v>0.26984115291774491</v>
      </c>
      <c r="P307" s="17">
        <v>0.38532281616712771</v>
      </c>
      <c r="Q307" s="17">
        <v>0.44852032914100531</v>
      </c>
      <c r="R307" s="17">
        <v>0.40685904359689301</v>
      </c>
      <c r="S307" s="17">
        <v>0.41680835589974702</v>
      </c>
      <c r="U307" s="17">
        <v>0.34410371557330338</v>
      </c>
      <c r="V307" s="17">
        <v>0.36897660505003382</v>
      </c>
      <c r="W307" s="17">
        <v>0.33525627777785377</v>
      </c>
      <c r="X307" s="17">
        <v>0.24879786685078911</v>
      </c>
      <c r="Y307" s="17">
        <v>0.44010703105250681</v>
      </c>
      <c r="Z307" s="17">
        <v>0.37679048809899418</v>
      </c>
      <c r="AA307" s="17">
        <v>0.43415581208220683</v>
      </c>
      <c r="AB307" s="17">
        <v>0.44021825350965338</v>
      </c>
      <c r="AC307" s="17">
        <v>0.44471792587644299</v>
      </c>
      <c r="AD307" s="17">
        <v>0.2727397140072168</v>
      </c>
      <c r="AE307" s="17">
        <v>0.13592362588103429</v>
      </c>
      <c r="AG307" s="17">
        <v>0.40012989071492078</v>
      </c>
      <c r="AH307" s="17">
        <v>0.35236150966823321</v>
      </c>
      <c r="AJ307" s="17">
        <v>0.42003885814582481</v>
      </c>
      <c r="AK307" s="17">
        <v>0.36471665961989691</v>
      </c>
      <c r="AL307" s="17">
        <v>0.39247012750240562</v>
      </c>
      <c r="AM307" s="17">
        <v>0.40674108257534491</v>
      </c>
      <c r="AN307" s="17">
        <v>0.32763760702035788</v>
      </c>
      <c r="AO307" s="17">
        <v>0.42992773880260571</v>
      </c>
      <c r="AP307" s="17">
        <v>0.39510900418968892</v>
      </c>
      <c r="AQ307" s="17">
        <v>0.37941848268259232</v>
      </c>
      <c r="AR307" s="17">
        <v>0.38567558950024072</v>
      </c>
      <c r="AS307" s="17">
        <v>0.35681898865555628</v>
      </c>
      <c r="AT307" s="17">
        <v>0.40916704591401892</v>
      </c>
      <c r="AU307" s="17">
        <v>0.40551415578144318</v>
      </c>
      <c r="AV307" s="17">
        <v>0.51119570096637079</v>
      </c>
      <c r="AX307" s="17">
        <v>0.38053853241098262</v>
      </c>
      <c r="AY307" s="17">
        <v>0.35681898865555628</v>
      </c>
      <c r="AZ307" s="17">
        <v>0.40916704591401892</v>
      </c>
      <c r="BA307" s="17">
        <v>0.40551415578144318</v>
      </c>
      <c r="BC307" s="17">
        <v>0.4681612532741678</v>
      </c>
      <c r="BD307" s="17">
        <v>0.36527577521029192</v>
      </c>
      <c r="BE307" s="17">
        <v>0.46436735305267851</v>
      </c>
      <c r="BF307" s="17">
        <v>0.45870657116398811</v>
      </c>
      <c r="BG307" s="17">
        <v>0.33121037925823898</v>
      </c>
      <c r="BH307" s="17">
        <v>0.48669504296299237</v>
      </c>
      <c r="BI307" s="17">
        <v>0.41271140496672221</v>
      </c>
      <c r="BJ307" s="17">
        <v>0.36489999234343368</v>
      </c>
      <c r="BK307" s="17">
        <v>0.34351375049119087</v>
      </c>
      <c r="BL307" s="17">
        <v>0.34384115111412328</v>
      </c>
      <c r="BM307" s="17">
        <v>0.38243645270997828</v>
      </c>
      <c r="BN307" s="17">
        <v>0.31306197904536109</v>
      </c>
      <c r="BP307" s="17">
        <v>0.39331026392830548</v>
      </c>
      <c r="BQ307" s="17">
        <v>0.41627313134366661</v>
      </c>
      <c r="BR307" s="17">
        <v>0.27598250560874049</v>
      </c>
      <c r="BS307" s="17">
        <v>0.38407710656657429</v>
      </c>
      <c r="BT307" s="17">
        <v>0.55956463043266591</v>
      </c>
      <c r="BU307" s="17">
        <v>0.21792387766686011</v>
      </c>
      <c r="BV307" s="17">
        <v>0.4716007492244742</v>
      </c>
      <c r="BW307" s="17">
        <v>0.32836231308131197</v>
      </c>
      <c r="BX307" s="17">
        <v>0.44083050844475102</v>
      </c>
      <c r="BY307" s="17">
        <v>0.37167799661508222</v>
      </c>
    </row>
    <row r="308" spans="2:77" ht="15.95">
      <c r="B308" s="16" t="s">
        <v>227</v>
      </c>
      <c r="C308" s="17">
        <v>0.47735648188973961</v>
      </c>
      <c r="D308" s="17">
        <v>0.45218218070857058</v>
      </c>
      <c r="E308" s="17">
        <v>0.54352956290077503</v>
      </c>
      <c r="F308" s="17">
        <v>0.59008792223546447</v>
      </c>
      <c r="H308" s="17">
        <v>0.45962763018352149</v>
      </c>
      <c r="I308" s="17">
        <v>0.50090451138508107</v>
      </c>
      <c r="J308" s="17">
        <v>0.47658016806524189</v>
      </c>
      <c r="K308" s="17">
        <v>0.46763558852047682</v>
      </c>
      <c r="L308" s="17">
        <v>0.54903370222245929</v>
      </c>
      <c r="M308" s="17">
        <v>0.46680072331102529</v>
      </c>
      <c r="N308" s="17">
        <v>0.47152835733891341</v>
      </c>
      <c r="O308" s="17">
        <v>0.55836276910442328</v>
      </c>
      <c r="P308" s="17">
        <v>0.49081224371045917</v>
      </c>
      <c r="Q308" s="17">
        <v>0.40940674005578631</v>
      </c>
      <c r="R308" s="17">
        <v>0.50494840249678208</v>
      </c>
      <c r="S308" s="17">
        <v>0.43936210442842388</v>
      </c>
      <c r="U308" s="17">
        <v>0.48984117241384062</v>
      </c>
      <c r="V308" s="17">
        <v>0.45063764744408052</v>
      </c>
      <c r="W308" s="17">
        <v>0.5177431238255974</v>
      </c>
      <c r="X308" s="17">
        <v>0.53716921070386525</v>
      </c>
      <c r="Y308" s="17">
        <v>0.42358620179743989</v>
      </c>
      <c r="Z308" s="17">
        <v>0.50391606087201324</v>
      </c>
      <c r="AA308" s="17">
        <v>0.43861591163233221</v>
      </c>
      <c r="AB308" s="17">
        <v>0.44431651099260588</v>
      </c>
      <c r="AC308" s="17">
        <v>0.4084159583969848</v>
      </c>
      <c r="AD308" s="17">
        <v>0.57721899532307974</v>
      </c>
      <c r="AE308" s="17">
        <v>0.56684124208319719</v>
      </c>
      <c r="AG308" s="17">
        <v>0.4674048198619048</v>
      </c>
      <c r="AH308" s="17">
        <v>0.48513041133056489</v>
      </c>
      <c r="AJ308" s="17">
        <v>0.46408410143228551</v>
      </c>
      <c r="AK308" s="17">
        <v>0.46707163990094891</v>
      </c>
      <c r="AL308" s="17">
        <v>0.44994085069861822</v>
      </c>
      <c r="AM308" s="17">
        <v>0.43077357365607177</v>
      </c>
      <c r="AN308" s="17">
        <v>0.49963702128681742</v>
      </c>
      <c r="AO308" s="17">
        <v>0.38604147356375479</v>
      </c>
      <c r="AP308" s="17">
        <v>0.42238061217911188</v>
      </c>
      <c r="AQ308" s="17">
        <v>0.43718031025287551</v>
      </c>
      <c r="AR308" s="17">
        <v>0.48921117186298407</v>
      </c>
      <c r="AS308" s="17">
        <v>0.45199648262069758</v>
      </c>
      <c r="AT308" s="17">
        <v>0.47096043906595242</v>
      </c>
      <c r="AU308" s="17">
        <v>0.43518989410047509</v>
      </c>
      <c r="AV308" s="17">
        <v>0.32859107052191522</v>
      </c>
      <c r="AX308" s="17">
        <v>0.46668538615496508</v>
      </c>
      <c r="AY308" s="17">
        <v>0.45199648262069758</v>
      </c>
      <c r="AZ308" s="17">
        <v>0.47096043906595242</v>
      </c>
      <c r="BA308" s="17">
        <v>0.43518989410047509</v>
      </c>
      <c r="BC308" s="17">
        <v>0.41642318644072518</v>
      </c>
      <c r="BD308" s="17">
        <v>0.40405604391551653</v>
      </c>
      <c r="BE308" s="17">
        <v>0.43958577850963509</v>
      </c>
      <c r="BF308" s="17">
        <v>0.44094547731692058</v>
      </c>
      <c r="BG308" s="17">
        <v>0.45715865624087593</v>
      </c>
      <c r="BH308" s="17">
        <v>0.39513139988207568</v>
      </c>
      <c r="BI308" s="17">
        <v>0.44697055306011713</v>
      </c>
      <c r="BJ308" s="17">
        <v>0.49836794793385758</v>
      </c>
      <c r="BK308" s="17">
        <v>0.51575322721442651</v>
      </c>
      <c r="BL308" s="17">
        <v>0.43770139408686948</v>
      </c>
      <c r="BM308" s="17">
        <v>0.46969578823987568</v>
      </c>
      <c r="BN308" s="17">
        <v>0.50747042381795104</v>
      </c>
      <c r="BP308" s="17">
        <v>0.47851104832337171</v>
      </c>
      <c r="BQ308" s="17">
        <v>0.45631298471574411</v>
      </c>
      <c r="BR308" s="17">
        <v>0.57095856229984732</v>
      </c>
      <c r="BS308" s="17">
        <v>0.44536934773451259</v>
      </c>
      <c r="BT308" s="17">
        <v>0.33725510948989801</v>
      </c>
      <c r="BU308" s="17">
        <v>0.66026285154102882</v>
      </c>
      <c r="BV308" s="17">
        <v>0.4468822461948358</v>
      </c>
      <c r="BW308" s="17">
        <v>0.46116226582979808</v>
      </c>
      <c r="BX308" s="17">
        <v>0.42251491203158059</v>
      </c>
      <c r="BY308" s="17">
        <v>0.46954804203848349</v>
      </c>
    </row>
    <row r="309" spans="2:77" ht="15.95">
      <c r="B309" s="16" t="s">
        <v>228</v>
      </c>
      <c r="C309" s="17">
        <v>0.1200345831387809</v>
      </c>
      <c r="D309" s="17">
        <v>0.1151391932263396</v>
      </c>
      <c r="E309" s="17">
        <v>0.14178685589803591</v>
      </c>
      <c r="F309" s="17">
        <v>0.1032946628498498</v>
      </c>
      <c r="H309" s="17">
        <v>9.6770999044973466E-2</v>
      </c>
      <c r="I309" s="17">
        <v>0.1242297642506983</v>
      </c>
      <c r="J309" s="17">
        <v>9.6719611447637271E-2</v>
      </c>
      <c r="K309" s="17">
        <v>0.1177560878947029</v>
      </c>
      <c r="L309" s="17">
        <v>0.1087316996468501</v>
      </c>
      <c r="M309" s="17">
        <v>0.15955245289696379</v>
      </c>
      <c r="N309" s="17">
        <v>0.15850566343622799</v>
      </c>
      <c r="O309" s="17">
        <v>0.15169443880202951</v>
      </c>
      <c r="P309" s="17">
        <v>0.1178912518431233</v>
      </c>
      <c r="Q309" s="17">
        <v>0.1256814242482365</v>
      </c>
      <c r="R309" s="17">
        <v>7.6978428249206685E-2</v>
      </c>
      <c r="S309" s="17">
        <v>0.13066903559212989</v>
      </c>
      <c r="U309" s="17">
        <v>0.1157723895036456</v>
      </c>
      <c r="V309" s="17">
        <v>0.1159761973478441</v>
      </c>
      <c r="W309" s="17">
        <v>0.13597886644102991</v>
      </c>
      <c r="X309" s="17">
        <v>0.16498424929116229</v>
      </c>
      <c r="Y309" s="17">
        <v>9.2976442736622589E-2</v>
      </c>
      <c r="Z309" s="17">
        <v>9.6288399416677523E-2</v>
      </c>
      <c r="AA309" s="17">
        <v>0.1154469122572274</v>
      </c>
      <c r="AB309" s="17">
        <v>9.9357627372236301E-2</v>
      </c>
      <c r="AC309" s="17">
        <v>0.128705567141739</v>
      </c>
      <c r="AD309" s="17">
        <v>0.12991895398755449</v>
      </c>
      <c r="AE309" s="17">
        <v>0.21157426069927701</v>
      </c>
      <c r="AG309" s="17">
        <v>0.1195564495525048</v>
      </c>
      <c r="AH309" s="17">
        <v>0.12040808625339661</v>
      </c>
      <c r="AJ309" s="17">
        <v>0.1037096351860677</v>
      </c>
      <c r="AK309" s="17">
        <v>0.13580674559096531</v>
      </c>
      <c r="AL309" s="17">
        <v>0.1355695843869556</v>
      </c>
      <c r="AM309" s="17">
        <v>0.14115093608956811</v>
      </c>
      <c r="AN309" s="17">
        <v>0.15696394959184659</v>
      </c>
      <c r="AO309" s="17">
        <v>0.16034977963281949</v>
      </c>
      <c r="AP309" s="17">
        <v>0.15162637175106319</v>
      </c>
      <c r="AQ309" s="17">
        <v>0.1623626146537426</v>
      </c>
      <c r="AR309" s="17">
        <v>0.11225592453198729</v>
      </c>
      <c r="AS309" s="17">
        <v>0.1765143902527426</v>
      </c>
      <c r="AT309" s="17">
        <v>0.1117429212281824</v>
      </c>
      <c r="AU309" s="17">
        <v>0.1367982598537402</v>
      </c>
      <c r="AV309" s="17">
        <v>0.16021322851171399</v>
      </c>
      <c r="AX309" s="17">
        <v>0.1245485888485225</v>
      </c>
      <c r="AY309" s="17">
        <v>0.1765143902527426</v>
      </c>
      <c r="AZ309" s="17">
        <v>0.1117429212281824</v>
      </c>
      <c r="BA309" s="17">
        <v>0.1367982598537402</v>
      </c>
      <c r="BC309" s="17">
        <v>9.0069835207360935E-2</v>
      </c>
      <c r="BD309" s="17">
        <v>0.1758091337587043</v>
      </c>
      <c r="BE309" s="17">
        <v>7.9817319167774334E-2</v>
      </c>
      <c r="BF309" s="17">
        <v>8.5851315368182884E-2</v>
      </c>
      <c r="BG309" s="17">
        <v>0.211630964500885</v>
      </c>
      <c r="BH309" s="17">
        <v>8.316885820418167E-2</v>
      </c>
      <c r="BI309" s="17">
        <v>0.10564064765997799</v>
      </c>
      <c r="BJ309" s="17">
        <v>0.10581631387675999</v>
      </c>
      <c r="BK309" s="17">
        <v>0.1183679211687077</v>
      </c>
      <c r="BL309" s="17">
        <v>0.21845745479900699</v>
      </c>
      <c r="BM309" s="17">
        <v>0.12914691046757629</v>
      </c>
      <c r="BN309" s="17">
        <v>0.14379026736968301</v>
      </c>
      <c r="BP309" s="17">
        <v>0.1009501725161831</v>
      </c>
      <c r="BQ309" s="17">
        <v>9.792944851824846E-2</v>
      </c>
      <c r="BR309" s="17">
        <v>0.1133289064587011</v>
      </c>
      <c r="BS309" s="17">
        <v>0.13261930676533931</v>
      </c>
      <c r="BT309" s="17">
        <v>8.6108512558769598E-2</v>
      </c>
      <c r="BU309" s="17">
        <v>0.1095962880713514</v>
      </c>
      <c r="BV309" s="17">
        <v>6.9089776423231844E-2</v>
      </c>
      <c r="BW309" s="17">
        <v>0.18799007962237829</v>
      </c>
      <c r="BX309" s="17">
        <v>8.4136433116584863E-2</v>
      </c>
      <c r="BY309" s="17">
        <v>0.12697079587552171</v>
      </c>
    </row>
    <row r="310" spans="2:77" ht="15.95">
      <c r="B310" s="16" t="s">
        <v>229</v>
      </c>
      <c r="C310" s="17">
        <v>2.3561382953047681E-2</v>
      </c>
      <c r="D310" s="17">
        <v>2.3846409698137391E-2</v>
      </c>
      <c r="E310" s="17">
        <v>1.488498587430467E-2</v>
      </c>
      <c r="F310" s="17">
        <v>7.2029890279247166E-2</v>
      </c>
      <c r="H310" s="17">
        <v>4.8907508652025103E-2</v>
      </c>
      <c r="I310" s="17">
        <v>5.410896748151757E-2</v>
      </c>
      <c r="J310" s="17">
        <v>4.2883907413954668E-2</v>
      </c>
      <c r="K310" s="17">
        <v>3.1786047038812569E-2</v>
      </c>
      <c r="L310" s="17">
        <v>2.176546743204549E-2</v>
      </c>
      <c r="M310" s="17">
        <v>2.900606709541349E-2</v>
      </c>
      <c r="N310" s="17">
        <v>1.792816906054142E-2</v>
      </c>
      <c r="O310" s="17">
        <v>2.0101639175802231E-2</v>
      </c>
      <c r="P310" s="17">
        <v>5.9736882792898773E-3</v>
      </c>
      <c r="Q310" s="17">
        <v>9.7184360362768708E-3</v>
      </c>
      <c r="R310" s="17">
        <v>7.3640002141574261E-3</v>
      </c>
      <c r="S310" s="17">
        <v>6.2053518216307153E-3</v>
      </c>
      <c r="U310" s="17">
        <v>4.0109412669479559E-2</v>
      </c>
      <c r="V310" s="17">
        <v>5.4313921831054143E-2</v>
      </c>
      <c r="W310" s="17">
        <v>1.6093886327894051E-3</v>
      </c>
      <c r="X310" s="17">
        <v>4.4876748265438179E-2</v>
      </c>
      <c r="Y310" s="17">
        <v>3.7128862045704543E-2</v>
      </c>
      <c r="Z310" s="17">
        <v>2.300505161231511E-2</v>
      </c>
      <c r="AA310" s="17">
        <v>1.178136402823351E-2</v>
      </c>
      <c r="AB310" s="17">
        <v>1.610760812550438E-2</v>
      </c>
      <c r="AC310" s="17">
        <v>9.8765015799296488E-3</v>
      </c>
      <c r="AD310" s="17">
        <v>1.1050624449970811E-2</v>
      </c>
      <c r="AE310" s="17">
        <v>0</v>
      </c>
      <c r="AG310" s="17">
        <v>8.4903427128735498E-3</v>
      </c>
      <c r="AH310" s="17">
        <v>3.5334411729472458E-2</v>
      </c>
      <c r="AJ310" s="17">
        <v>9.9459398203913824E-3</v>
      </c>
      <c r="AK310" s="17">
        <v>2.910157220345307E-2</v>
      </c>
      <c r="AL310" s="17">
        <v>1.7355025323003821E-2</v>
      </c>
      <c r="AM310" s="17">
        <v>1.9082430225563531E-2</v>
      </c>
      <c r="AN310" s="17">
        <v>6.2773360350068903E-3</v>
      </c>
      <c r="AO310" s="17">
        <v>2.080407885868581E-2</v>
      </c>
      <c r="AP310" s="17">
        <v>1.49058890388772E-2</v>
      </c>
      <c r="AQ310" s="17">
        <v>1.6066818093281549E-2</v>
      </c>
      <c r="AR310" s="17">
        <v>9.8341426395380464E-3</v>
      </c>
      <c r="AS310" s="17">
        <v>1.4670138471003459E-2</v>
      </c>
      <c r="AT310" s="17">
        <v>6.6781858618593336E-3</v>
      </c>
      <c r="AU310" s="17">
        <v>1.5848981845644101E-2</v>
      </c>
      <c r="AV310" s="17">
        <v>0</v>
      </c>
      <c r="AX310" s="17">
        <v>2.2749900740865161E-2</v>
      </c>
      <c r="AY310" s="17">
        <v>1.4670138471003459E-2</v>
      </c>
      <c r="AZ310" s="17">
        <v>6.6781858618593336E-3</v>
      </c>
      <c r="BA310" s="17">
        <v>1.5848981845644101E-2</v>
      </c>
      <c r="BC310" s="17">
        <v>1.8864402239161929E-2</v>
      </c>
      <c r="BD310" s="17">
        <v>3.6592507300078847E-2</v>
      </c>
      <c r="BE310" s="17">
        <v>1.017134282368928E-2</v>
      </c>
      <c r="BF310" s="17">
        <v>1.449663615090852E-2</v>
      </c>
      <c r="BG310" s="17">
        <v>0</v>
      </c>
      <c r="BH310" s="17">
        <v>2.6007189679340719E-2</v>
      </c>
      <c r="BI310" s="17">
        <v>2.426837823883082E-2</v>
      </c>
      <c r="BJ310" s="17">
        <v>2.3383892582166929E-2</v>
      </c>
      <c r="BK310" s="17">
        <v>2.2365101125675031E-2</v>
      </c>
      <c r="BL310" s="17">
        <v>0</v>
      </c>
      <c r="BM310" s="17">
        <v>1.0199813275078891E-2</v>
      </c>
      <c r="BN310" s="17">
        <v>2.9503930796396179E-2</v>
      </c>
      <c r="BP310" s="17">
        <v>2.1121525562774041E-2</v>
      </c>
      <c r="BQ310" s="17">
        <v>1.155404200238665E-2</v>
      </c>
      <c r="BR310" s="17">
        <v>2.933510187575971E-2</v>
      </c>
      <c r="BS310" s="17">
        <v>3.4015970981999551E-2</v>
      </c>
      <c r="BT310" s="17">
        <v>1.247218853789578E-2</v>
      </c>
      <c r="BU310" s="17">
        <v>1.221698272075954E-2</v>
      </c>
      <c r="BV310" s="17">
        <v>1.2427228157458319E-2</v>
      </c>
      <c r="BW310" s="17">
        <v>1.498211712876233E-2</v>
      </c>
      <c r="BX310" s="17">
        <v>5.2518146407083723E-2</v>
      </c>
      <c r="BY310" s="17">
        <v>2.50687663306569E-2</v>
      </c>
    </row>
    <row r="311" spans="2:77" ht="15.95">
      <c r="B311" s="16" t="s">
        <v>55</v>
      </c>
      <c r="C311" s="17">
        <v>5.7362182263621161E-3</v>
      </c>
      <c r="D311" s="17">
        <v>5.1822906002718739E-3</v>
      </c>
      <c r="E311" s="17">
        <v>7.6604068033583744E-3</v>
      </c>
      <c r="F311" s="17">
        <v>5.8866365521481707E-3</v>
      </c>
      <c r="H311" s="17">
        <v>1.5433597353178201E-2</v>
      </c>
      <c r="I311" s="17">
        <v>0</v>
      </c>
      <c r="J311" s="17">
        <v>8.1479828804428261E-3</v>
      </c>
      <c r="K311" s="17">
        <v>1.2192158714351069E-2</v>
      </c>
      <c r="L311" s="17">
        <v>3.9756486967114802E-3</v>
      </c>
      <c r="M311" s="17">
        <v>1.5370890899806811E-3</v>
      </c>
      <c r="N311" s="17">
        <v>0</v>
      </c>
      <c r="O311" s="17">
        <v>0</v>
      </c>
      <c r="P311" s="17">
        <v>0</v>
      </c>
      <c r="Q311" s="17">
        <v>6.6730705186949209E-3</v>
      </c>
      <c r="R311" s="17">
        <v>3.8501254429608961E-3</v>
      </c>
      <c r="S311" s="17">
        <v>6.9551522580683549E-3</v>
      </c>
      <c r="U311" s="17">
        <v>1.017330983973096E-2</v>
      </c>
      <c r="V311" s="17">
        <v>1.009562832698729E-2</v>
      </c>
      <c r="W311" s="17">
        <v>9.4123433227293433E-3</v>
      </c>
      <c r="X311" s="17">
        <v>4.1719248887449774E-3</v>
      </c>
      <c r="Y311" s="17">
        <v>6.2014623677263368E-3</v>
      </c>
      <c r="Z311" s="17">
        <v>0</v>
      </c>
      <c r="AA311" s="17">
        <v>0</v>
      </c>
      <c r="AB311" s="17">
        <v>0</v>
      </c>
      <c r="AC311" s="17">
        <v>8.2840470049036444E-3</v>
      </c>
      <c r="AD311" s="17">
        <v>9.0717122321781578E-3</v>
      </c>
      <c r="AE311" s="17">
        <v>8.5660871336491431E-2</v>
      </c>
      <c r="AG311" s="17">
        <v>4.4184971577961004E-3</v>
      </c>
      <c r="AH311" s="17">
        <v>6.7655810183328497E-3</v>
      </c>
      <c r="AJ311" s="17">
        <v>2.2214654154308301E-3</v>
      </c>
      <c r="AK311" s="17">
        <v>3.3033826847358831E-3</v>
      </c>
      <c r="AL311" s="17">
        <v>4.6644120890167633E-3</v>
      </c>
      <c r="AM311" s="17">
        <v>2.2519774534517289E-3</v>
      </c>
      <c r="AN311" s="17">
        <v>9.4840860659714012E-3</v>
      </c>
      <c r="AO311" s="17">
        <v>2.8769291421341259E-3</v>
      </c>
      <c r="AP311" s="17">
        <v>1.597812284125889E-2</v>
      </c>
      <c r="AQ311" s="17">
        <v>4.9717743175083824E-3</v>
      </c>
      <c r="AR311" s="17">
        <v>3.0231714652499049E-3</v>
      </c>
      <c r="AS311" s="17">
        <v>0</v>
      </c>
      <c r="AT311" s="17">
        <v>1.4514079299870919E-3</v>
      </c>
      <c r="AU311" s="17">
        <v>6.6487084186974436E-3</v>
      </c>
      <c r="AV311" s="17">
        <v>0</v>
      </c>
      <c r="AX311" s="17">
        <v>5.4775918446647804E-3</v>
      </c>
      <c r="AY311" s="17">
        <v>0</v>
      </c>
      <c r="AZ311" s="17">
        <v>1.4514079299870919E-3</v>
      </c>
      <c r="BA311" s="17">
        <v>6.6487084186974436E-3</v>
      </c>
      <c r="BC311" s="17">
        <v>6.4813228385843724E-3</v>
      </c>
      <c r="BD311" s="17">
        <v>1.8266539815408239E-2</v>
      </c>
      <c r="BE311" s="17">
        <v>6.0582064462228226E-3</v>
      </c>
      <c r="BF311" s="17">
        <v>0</v>
      </c>
      <c r="BG311" s="17">
        <v>0</v>
      </c>
      <c r="BH311" s="17">
        <v>8.9975092714095692E-3</v>
      </c>
      <c r="BI311" s="17">
        <v>1.040901607435203E-2</v>
      </c>
      <c r="BJ311" s="17">
        <v>7.5318532637816881E-3</v>
      </c>
      <c r="BK311" s="17">
        <v>0</v>
      </c>
      <c r="BL311" s="17">
        <v>0</v>
      </c>
      <c r="BM311" s="17">
        <v>8.5210353074907878E-3</v>
      </c>
      <c r="BN311" s="17">
        <v>6.1733989706088208E-3</v>
      </c>
      <c r="BP311" s="17">
        <v>6.1069896693655978E-3</v>
      </c>
      <c r="BQ311" s="17">
        <v>1.7930393419954189E-2</v>
      </c>
      <c r="BR311" s="17">
        <v>1.0394923756951301E-2</v>
      </c>
      <c r="BS311" s="17">
        <v>3.9182679515740561E-3</v>
      </c>
      <c r="BT311" s="17">
        <v>4.5995589807706671E-3</v>
      </c>
      <c r="BU311" s="17">
        <v>0</v>
      </c>
      <c r="BV311" s="17">
        <v>0</v>
      </c>
      <c r="BW311" s="17">
        <v>7.503224337749438E-3</v>
      </c>
      <c r="BX311" s="17">
        <v>0</v>
      </c>
      <c r="BY311" s="17">
        <v>6.7343991402558142E-3</v>
      </c>
    </row>
    <row r="313" spans="2:77" ht="128.1">
      <c r="B313" s="14" t="s">
        <v>238</v>
      </c>
    </row>
    <row r="314" spans="2:77" ht="15.95">
      <c r="B314" s="15" t="s">
        <v>16</v>
      </c>
    </row>
    <row r="315" spans="2:77" ht="15.95">
      <c r="B315" s="16" t="s">
        <v>226</v>
      </c>
      <c r="C315" s="17">
        <v>0.67215109591685518</v>
      </c>
      <c r="D315" s="17">
        <v>0.67800408698267622</v>
      </c>
      <c r="E315" s="17">
        <v>0.67148816688989366</v>
      </c>
      <c r="F315" s="17">
        <v>0.60122927599648068</v>
      </c>
      <c r="H315" s="17">
        <v>0.58683368118231394</v>
      </c>
      <c r="I315" s="17">
        <v>0.62102922496306723</v>
      </c>
      <c r="J315" s="17">
        <v>0.74245005036961298</v>
      </c>
      <c r="K315" s="17">
        <v>0.67539757560100422</v>
      </c>
      <c r="L315" s="17">
        <v>0.63064055571147848</v>
      </c>
      <c r="M315" s="17">
        <v>0.67725255006352081</v>
      </c>
      <c r="N315" s="17">
        <v>0.59071663045344913</v>
      </c>
      <c r="O315" s="17">
        <v>0.73823753826877414</v>
      </c>
      <c r="P315" s="17">
        <v>0.7136363512133731</v>
      </c>
      <c r="Q315" s="17">
        <v>0.63389281541431597</v>
      </c>
      <c r="R315" s="17">
        <v>0.74020349384001671</v>
      </c>
      <c r="S315" s="17">
        <v>0.70936174117335549</v>
      </c>
      <c r="U315" s="17">
        <v>0.73658675416600161</v>
      </c>
      <c r="V315" s="17">
        <v>0.70271655118736942</v>
      </c>
      <c r="W315" s="17">
        <v>0.65308859213271775</v>
      </c>
      <c r="X315" s="17">
        <v>0.51796397644408387</v>
      </c>
      <c r="Y315" s="17">
        <v>0.65428237472512785</v>
      </c>
      <c r="Z315" s="17">
        <v>0.60189190033216922</v>
      </c>
      <c r="AA315" s="17">
        <v>0.71819635772863699</v>
      </c>
      <c r="AB315" s="17">
        <v>0.69417207577669959</v>
      </c>
      <c r="AC315" s="17">
        <v>0.67135376834352345</v>
      </c>
      <c r="AD315" s="17">
        <v>0.73820889133192213</v>
      </c>
      <c r="AE315" s="17">
        <v>0.47619443302039161</v>
      </c>
      <c r="AG315" s="17">
        <v>0.70503603928605241</v>
      </c>
      <c r="AH315" s="17">
        <v>0.64646239902354852</v>
      </c>
      <c r="AJ315" s="17">
        <v>0.713643444296584</v>
      </c>
      <c r="AK315" s="17">
        <v>0.75455235574831125</v>
      </c>
      <c r="AL315" s="17">
        <v>0.77840117112154394</v>
      </c>
      <c r="AM315" s="17">
        <v>0.65659032090560554</v>
      </c>
      <c r="AN315" s="17">
        <v>0.67958786908429425</v>
      </c>
      <c r="AO315" s="17">
        <v>0.75315772712297557</v>
      </c>
      <c r="AP315" s="17">
        <v>0.73340115484264889</v>
      </c>
      <c r="AQ315" s="17">
        <v>0.71517721085857822</v>
      </c>
      <c r="AR315" s="17">
        <v>0.72619760747983964</v>
      </c>
      <c r="AS315" s="17">
        <v>0.7760003443328588</v>
      </c>
      <c r="AT315" s="17">
        <v>0.70570225491843919</v>
      </c>
      <c r="AU315" s="17">
        <v>0.73764014498133157</v>
      </c>
      <c r="AV315" s="17">
        <v>0.82679073075269938</v>
      </c>
      <c r="AX315" s="17">
        <v>0.67514795497033697</v>
      </c>
      <c r="AY315" s="17">
        <v>0.7760003443328588</v>
      </c>
      <c r="AZ315" s="17">
        <v>0.70570225491843919</v>
      </c>
      <c r="BA315" s="17">
        <v>0.73764014498133157</v>
      </c>
      <c r="BC315" s="17">
        <v>0.63386959013844379</v>
      </c>
      <c r="BD315" s="17">
        <v>0.62341518336199464</v>
      </c>
      <c r="BE315" s="17">
        <v>0.65227403012647878</v>
      </c>
      <c r="BF315" s="17">
        <v>0.71984297504649986</v>
      </c>
      <c r="BG315" s="17">
        <v>0.69122916772259013</v>
      </c>
      <c r="BH315" s="17">
        <v>0.68646193578747028</v>
      </c>
      <c r="BI315" s="17">
        <v>0.61204181933152646</v>
      </c>
      <c r="BJ315" s="17">
        <v>0.69279524871269083</v>
      </c>
      <c r="BK315" s="17">
        <v>0.7125210825815087</v>
      </c>
      <c r="BL315" s="17">
        <v>0.65169243904356433</v>
      </c>
      <c r="BM315" s="17">
        <v>0.68354947092466223</v>
      </c>
      <c r="BN315" s="17">
        <v>0.687929120830857</v>
      </c>
      <c r="BP315" s="17">
        <v>0.74812021172953691</v>
      </c>
      <c r="BQ315" s="17">
        <v>0.69397987065821409</v>
      </c>
      <c r="BR315" s="17">
        <v>0.68017074150290491</v>
      </c>
      <c r="BS315" s="17">
        <v>0.66502903695098559</v>
      </c>
      <c r="BT315" s="17">
        <v>0.67915892106739328</v>
      </c>
      <c r="BU315" s="17">
        <v>0.74937899575962441</v>
      </c>
      <c r="BV315" s="17">
        <v>0.58079267592583705</v>
      </c>
      <c r="BW315" s="17">
        <v>0.59881672009415332</v>
      </c>
      <c r="BX315" s="17">
        <v>0.61276232740920134</v>
      </c>
      <c r="BY315" s="17">
        <v>0.65969923149657583</v>
      </c>
    </row>
    <row r="316" spans="2:77" ht="15.95">
      <c r="B316" s="16" t="s">
        <v>227</v>
      </c>
      <c r="C316" s="17">
        <v>0.27343681589758012</v>
      </c>
      <c r="D316" s="17">
        <v>0.26658286673685161</v>
      </c>
      <c r="E316" s="17">
        <v>0.27912682671513128</v>
      </c>
      <c r="F316" s="17">
        <v>0.35159940082157948</v>
      </c>
      <c r="H316" s="17">
        <v>0.31352235675762319</v>
      </c>
      <c r="I316" s="17">
        <v>0.31438622763598939</v>
      </c>
      <c r="J316" s="17">
        <v>0.19584298947812101</v>
      </c>
      <c r="K316" s="17">
        <v>0.26206774003875333</v>
      </c>
      <c r="L316" s="17">
        <v>0.30353294753070981</v>
      </c>
      <c r="M316" s="17">
        <v>0.2831540490830573</v>
      </c>
      <c r="N316" s="17">
        <v>0.35351663891743579</v>
      </c>
      <c r="O316" s="17">
        <v>0.19694961476874559</v>
      </c>
      <c r="P316" s="17">
        <v>0.24024632591484871</v>
      </c>
      <c r="Q316" s="17">
        <v>0.32946543489265911</v>
      </c>
      <c r="R316" s="17">
        <v>0.2182675490197063</v>
      </c>
      <c r="S316" s="17">
        <v>0.26135237593796962</v>
      </c>
      <c r="U316" s="17">
        <v>0.18157411116906261</v>
      </c>
      <c r="V316" s="17">
        <v>0.2490670825525412</v>
      </c>
      <c r="W316" s="17">
        <v>0.306899007431579</v>
      </c>
      <c r="X316" s="17">
        <v>0.41469762547985928</v>
      </c>
      <c r="Y316" s="17">
        <v>0.2766705250126158</v>
      </c>
      <c r="Z316" s="17">
        <v>0.36405722505192012</v>
      </c>
      <c r="AA316" s="17">
        <v>0.23887954886007651</v>
      </c>
      <c r="AB316" s="17">
        <v>0.23383266623938989</v>
      </c>
      <c r="AC316" s="17">
        <v>0.2768698873265012</v>
      </c>
      <c r="AD316" s="17">
        <v>0.23494689004236399</v>
      </c>
      <c r="AE316" s="17">
        <v>0.43814469564311692</v>
      </c>
      <c r="AG316" s="17">
        <v>0.25544799796576989</v>
      </c>
      <c r="AH316" s="17">
        <v>0.28748912202841548</v>
      </c>
      <c r="AJ316" s="17">
        <v>0.23330263191183931</v>
      </c>
      <c r="AK316" s="17">
        <v>0.20784156789587349</v>
      </c>
      <c r="AL316" s="17">
        <v>0.18757447844135541</v>
      </c>
      <c r="AM316" s="17">
        <v>0.29421839106501141</v>
      </c>
      <c r="AN316" s="17">
        <v>0.28124330067193648</v>
      </c>
      <c r="AO316" s="17">
        <v>0.20783446319012111</v>
      </c>
      <c r="AP316" s="17">
        <v>0.20871292398764141</v>
      </c>
      <c r="AQ316" s="17">
        <v>0.22178220959131151</v>
      </c>
      <c r="AR316" s="17">
        <v>0.24205267960249721</v>
      </c>
      <c r="AS316" s="17">
        <v>0.19529241235014619</v>
      </c>
      <c r="AT316" s="17">
        <v>0.24457528924111641</v>
      </c>
      <c r="AU316" s="17">
        <v>0.22944807226117181</v>
      </c>
      <c r="AV316" s="17">
        <v>0.15178656879899971</v>
      </c>
      <c r="AX316" s="17">
        <v>0.26908208671501749</v>
      </c>
      <c r="AY316" s="17">
        <v>0.19529241235014619</v>
      </c>
      <c r="AZ316" s="17">
        <v>0.24457528924111641</v>
      </c>
      <c r="BA316" s="17">
        <v>0.22944807226117181</v>
      </c>
      <c r="BC316" s="17">
        <v>0.30703327578584849</v>
      </c>
      <c r="BD316" s="17">
        <v>0.27925354006544739</v>
      </c>
      <c r="BE316" s="17">
        <v>0.2620824508442392</v>
      </c>
      <c r="BF316" s="17">
        <v>0.2433291639294935</v>
      </c>
      <c r="BG316" s="17">
        <v>0.28045807955471158</v>
      </c>
      <c r="BH316" s="17">
        <v>0.24971825780116511</v>
      </c>
      <c r="BI316" s="17">
        <v>0.31389252847573212</v>
      </c>
      <c r="BJ316" s="17">
        <v>0.2593864596440898</v>
      </c>
      <c r="BK316" s="17">
        <v>0.21307954365147269</v>
      </c>
      <c r="BL316" s="17">
        <v>0.28669027728065621</v>
      </c>
      <c r="BM316" s="17">
        <v>0.2662190030899923</v>
      </c>
      <c r="BN316" s="17">
        <v>0.259083639518699</v>
      </c>
      <c r="BP316" s="17">
        <v>0.21965728801394471</v>
      </c>
      <c r="BQ316" s="17">
        <v>0.24941353903868099</v>
      </c>
      <c r="BR316" s="17">
        <v>0.27093541660686721</v>
      </c>
      <c r="BS316" s="17">
        <v>0.2722931517945103</v>
      </c>
      <c r="BT316" s="17">
        <v>0.29715267364007641</v>
      </c>
      <c r="BU316" s="17">
        <v>0.25062100424037542</v>
      </c>
      <c r="BV316" s="17">
        <v>0.38200623793368083</v>
      </c>
      <c r="BW316" s="17">
        <v>0.33651988365652852</v>
      </c>
      <c r="BX316" s="17">
        <v>0.29349913719535192</v>
      </c>
      <c r="BY316" s="17">
        <v>0.26135847920378441</v>
      </c>
    </row>
    <row r="317" spans="2:77" ht="15.95">
      <c r="B317" s="16" t="s">
        <v>228</v>
      </c>
      <c r="C317" s="17">
        <v>3.9555553290169493E-2</v>
      </c>
      <c r="D317" s="17">
        <v>3.9697933840869212E-2</v>
      </c>
      <c r="E317" s="17">
        <v>3.6720247092606399E-2</v>
      </c>
      <c r="F317" s="17">
        <v>3.3862269753425628E-2</v>
      </c>
      <c r="H317" s="17">
        <v>7.1867674129839382E-2</v>
      </c>
      <c r="I317" s="17">
        <v>3.2975445836206721E-2</v>
      </c>
      <c r="J317" s="17">
        <v>3.7253946317245518E-2</v>
      </c>
      <c r="K317" s="17">
        <v>5.1442715099865227E-2</v>
      </c>
      <c r="L317" s="17">
        <v>5.1259415904977693E-2</v>
      </c>
      <c r="M317" s="17">
        <v>2.2515814200809829E-2</v>
      </c>
      <c r="N317" s="17">
        <v>5.5766730629114789E-2</v>
      </c>
      <c r="O317" s="17">
        <v>3.4251220026698011E-2</v>
      </c>
      <c r="P317" s="17">
        <v>4.6117322871778187E-2</v>
      </c>
      <c r="Q317" s="17">
        <v>2.0286121203200391E-2</v>
      </c>
      <c r="R317" s="17">
        <v>2.5208824661263281E-2</v>
      </c>
      <c r="S317" s="17">
        <v>2.7411214290200079E-2</v>
      </c>
      <c r="U317" s="17">
        <v>5.9195413929588332E-2</v>
      </c>
      <c r="V317" s="17">
        <v>2.7468025888458241E-2</v>
      </c>
      <c r="W317" s="17">
        <v>3.0600057112973911E-2</v>
      </c>
      <c r="X317" s="17">
        <v>5.4456765836006782E-2</v>
      </c>
      <c r="Y317" s="17">
        <v>4.6106908327119611E-2</v>
      </c>
      <c r="Z317" s="17">
        <v>3.4050874615910783E-2</v>
      </c>
      <c r="AA317" s="17">
        <v>1.322786840965382E-2</v>
      </c>
      <c r="AB317" s="17">
        <v>5.8767373450658023E-2</v>
      </c>
      <c r="AC317" s="17">
        <v>4.3492297325071733E-2</v>
      </c>
      <c r="AD317" s="17">
        <v>2.2101248899941629E-2</v>
      </c>
      <c r="AE317" s="17">
        <v>0</v>
      </c>
      <c r="AG317" s="17">
        <v>2.952070877403918E-2</v>
      </c>
      <c r="AH317" s="17">
        <v>4.7394462308568169E-2</v>
      </c>
      <c r="AJ317" s="17">
        <v>4.0726467066903471E-2</v>
      </c>
      <c r="AK317" s="17">
        <v>2.947349140518556E-2</v>
      </c>
      <c r="AL317" s="17">
        <v>3.1967956367704158E-2</v>
      </c>
      <c r="AM317" s="17">
        <v>3.711292396288151E-2</v>
      </c>
      <c r="AN317" s="17">
        <v>2.689360820639549E-2</v>
      </c>
      <c r="AO317" s="17">
        <v>2.4260749809111429E-2</v>
      </c>
      <c r="AP317" s="17">
        <v>4.0354697868692453E-2</v>
      </c>
      <c r="AQ317" s="17">
        <v>4.0617092786009668E-2</v>
      </c>
      <c r="AR317" s="17">
        <v>3.0416890741306522E-2</v>
      </c>
      <c r="AS317" s="17">
        <v>2.5363044403842488E-2</v>
      </c>
      <c r="AT317" s="17">
        <v>4.9722455840444379E-2</v>
      </c>
      <c r="AU317" s="17">
        <v>2.278499168354094E-2</v>
      </c>
      <c r="AV317" s="17">
        <v>2.1422700448300951E-2</v>
      </c>
      <c r="AX317" s="17">
        <v>4.0364738722177232E-2</v>
      </c>
      <c r="AY317" s="17">
        <v>2.5363044403842488E-2</v>
      </c>
      <c r="AZ317" s="17">
        <v>4.9722455840444379E-2</v>
      </c>
      <c r="BA317" s="17">
        <v>2.278499168354094E-2</v>
      </c>
      <c r="BC317" s="17">
        <v>2.805925981882312E-2</v>
      </c>
      <c r="BD317" s="17">
        <v>6.0730511511148763E-2</v>
      </c>
      <c r="BE317" s="17">
        <v>7.3523736050296648E-2</v>
      </c>
      <c r="BF317" s="17">
        <v>3.6827861024006703E-2</v>
      </c>
      <c r="BG317" s="17">
        <v>2.8312752722698391E-2</v>
      </c>
      <c r="BH317" s="17">
        <v>4.3780800670223927E-2</v>
      </c>
      <c r="BI317" s="17">
        <v>5.2486581488574539E-2</v>
      </c>
      <c r="BJ317" s="17">
        <v>3.4184688215847893E-2</v>
      </c>
      <c r="BK317" s="17">
        <v>4.9913722510277328E-2</v>
      </c>
      <c r="BL317" s="17">
        <v>4.9525391912015847E-2</v>
      </c>
      <c r="BM317" s="17">
        <v>3.8452959711344589E-2</v>
      </c>
      <c r="BN317" s="17">
        <v>4.0531784785482937E-2</v>
      </c>
      <c r="BP317" s="17">
        <v>2.0300236274412339E-2</v>
      </c>
      <c r="BQ317" s="17">
        <v>5.0829569301911653E-2</v>
      </c>
      <c r="BR317" s="17">
        <v>3.2587876592764499E-2</v>
      </c>
      <c r="BS317" s="17">
        <v>4.3926687439168541E-2</v>
      </c>
      <c r="BT317" s="17">
        <v>1.745798704577977E-2</v>
      </c>
      <c r="BU317" s="17">
        <v>0</v>
      </c>
      <c r="BV317" s="17">
        <v>3.7201086140482571E-2</v>
      </c>
      <c r="BW317" s="17">
        <v>4.9681279120556032E-2</v>
      </c>
      <c r="BX317" s="17">
        <v>7.6868978878085817E-2</v>
      </c>
      <c r="BY317" s="17">
        <v>5.6447546198162377E-2</v>
      </c>
    </row>
    <row r="318" spans="2:77" ht="15.95">
      <c r="B318" s="16" t="s">
        <v>229</v>
      </c>
      <c r="C318" s="17">
        <v>1.104121056417531E-2</v>
      </c>
      <c r="D318" s="17">
        <v>1.3407088757688189E-2</v>
      </c>
      <c r="E318" s="17">
        <v>3.1705027267866612E-3</v>
      </c>
      <c r="F318" s="17">
        <v>1.3309053428513981E-2</v>
      </c>
      <c r="H318" s="17">
        <v>2.7776287930223669E-2</v>
      </c>
      <c r="I318" s="17">
        <v>3.1609101564736751E-2</v>
      </c>
      <c r="J318" s="17">
        <v>1.630503095457753E-2</v>
      </c>
      <c r="K318" s="17">
        <v>1.622691438811093E-3</v>
      </c>
      <c r="L318" s="17">
        <v>1.0591432156122601E-2</v>
      </c>
      <c r="M318" s="17">
        <v>1.7077586652612029E-2</v>
      </c>
      <c r="N318" s="17">
        <v>0</v>
      </c>
      <c r="O318" s="17">
        <v>3.056162693578238E-2</v>
      </c>
      <c r="P318" s="17">
        <v>0</v>
      </c>
      <c r="Q318" s="17">
        <v>9.6825579711296104E-3</v>
      </c>
      <c r="R318" s="17">
        <v>2.04488662930935E-3</v>
      </c>
      <c r="S318" s="17">
        <v>0</v>
      </c>
      <c r="U318" s="17">
        <v>2.2643720735347522E-2</v>
      </c>
      <c r="V318" s="17">
        <v>1.362485026579986E-2</v>
      </c>
      <c r="W318" s="17">
        <v>0</v>
      </c>
      <c r="X318" s="17">
        <v>1.288163224004998E-2</v>
      </c>
      <c r="Y318" s="17">
        <v>2.2940191935136699E-2</v>
      </c>
      <c r="Z318" s="17">
        <v>0</v>
      </c>
      <c r="AA318" s="17">
        <v>2.3087066947994651E-2</v>
      </c>
      <c r="AB318" s="17">
        <v>1.1785633796052771E-2</v>
      </c>
      <c r="AC318" s="17">
        <v>1.483481943033162E-3</v>
      </c>
      <c r="AD318" s="17">
        <v>0</v>
      </c>
      <c r="AE318" s="17">
        <v>0</v>
      </c>
      <c r="AG318" s="17">
        <v>5.3761112093462394E-3</v>
      </c>
      <c r="AH318" s="17">
        <v>1.5466610315144159E-2</v>
      </c>
      <c r="AJ318" s="17">
        <v>9.198696014835174E-3</v>
      </c>
      <c r="AK318" s="17">
        <v>8.1325849506297277E-3</v>
      </c>
      <c r="AL318" s="17">
        <v>2.0563940693963611E-3</v>
      </c>
      <c r="AM318" s="17">
        <v>7.527056301731198E-3</v>
      </c>
      <c r="AN318" s="17">
        <v>5.8470878904186988E-3</v>
      </c>
      <c r="AO318" s="17">
        <v>1.474705987779183E-2</v>
      </c>
      <c r="AP318" s="17">
        <v>1.645001557253364E-2</v>
      </c>
      <c r="AQ318" s="17">
        <v>2.2423486764100761E-2</v>
      </c>
      <c r="AR318" s="17">
        <v>1.3328221763567829E-3</v>
      </c>
      <c r="AS318" s="17">
        <v>3.3441989131524912E-3</v>
      </c>
      <c r="AT318" s="17">
        <v>0</v>
      </c>
      <c r="AU318" s="17">
        <v>3.4780826552584022E-3</v>
      </c>
      <c r="AV318" s="17">
        <v>0</v>
      </c>
      <c r="AX318" s="17">
        <v>1.1864277805143051E-2</v>
      </c>
      <c r="AY318" s="17">
        <v>3.3441989131524912E-3</v>
      </c>
      <c r="AZ318" s="17">
        <v>0</v>
      </c>
      <c r="BA318" s="17">
        <v>3.4780826552584022E-3</v>
      </c>
      <c r="BC318" s="17">
        <v>2.4556551418300179E-2</v>
      </c>
      <c r="BD318" s="17">
        <v>1.8334225246000691E-2</v>
      </c>
      <c r="BE318" s="17">
        <v>6.0615765327624131E-3</v>
      </c>
      <c r="BF318" s="17">
        <v>0</v>
      </c>
      <c r="BG318" s="17">
        <v>0</v>
      </c>
      <c r="BH318" s="17">
        <v>1.2334793194775611E-2</v>
      </c>
      <c r="BI318" s="17">
        <v>1.11700546298148E-2</v>
      </c>
      <c r="BJ318" s="17">
        <v>9.2863898588826238E-3</v>
      </c>
      <c r="BK318" s="17">
        <v>2.4485651256741028E-2</v>
      </c>
      <c r="BL318" s="17">
        <v>3.5598352587024669E-3</v>
      </c>
      <c r="BM318" s="17">
        <v>6.6976108221970853E-3</v>
      </c>
      <c r="BN318" s="17">
        <v>8.8376905780885098E-3</v>
      </c>
      <c r="BP318" s="17">
        <v>5.1927861301855061E-3</v>
      </c>
      <c r="BQ318" s="17">
        <v>5.7770210011933261E-3</v>
      </c>
      <c r="BR318" s="17">
        <v>1.04210079696632E-2</v>
      </c>
      <c r="BS318" s="17">
        <v>1.4832855863761381E-2</v>
      </c>
      <c r="BT318" s="17">
        <v>2.741091246473544E-3</v>
      </c>
      <c r="BU318" s="17">
        <v>0</v>
      </c>
      <c r="BV318" s="17">
        <v>0</v>
      </c>
      <c r="BW318" s="17">
        <v>7.4788927910128906E-3</v>
      </c>
      <c r="BX318" s="17">
        <v>1.686955651736111E-2</v>
      </c>
      <c r="BY318" s="17">
        <v>1.958970515115966E-2</v>
      </c>
    </row>
    <row r="319" spans="2:77" ht="15.95">
      <c r="B319" s="16" t="s">
        <v>55</v>
      </c>
      <c r="C319" s="17">
        <v>3.8153243312200841E-3</v>
      </c>
      <c r="D319" s="17">
        <v>2.3080236819148039E-3</v>
      </c>
      <c r="E319" s="17">
        <v>9.4942565755819427E-3</v>
      </c>
      <c r="F319" s="17">
        <v>0</v>
      </c>
      <c r="H319" s="17">
        <v>0</v>
      </c>
      <c r="I319" s="17">
        <v>0</v>
      </c>
      <c r="J319" s="17">
        <v>8.1479828804428261E-3</v>
      </c>
      <c r="K319" s="17">
        <v>9.4692778215659974E-3</v>
      </c>
      <c r="L319" s="17">
        <v>3.9756486967114802E-3</v>
      </c>
      <c r="M319" s="17">
        <v>0</v>
      </c>
      <c r="N319" s="17">
        <v>0</v>
      </c>
      <c r="O319" s="17">
        <v>0</v>
      </c>
      <c r="P319" s="17">
        <v>0</v>
      </c>
      <c r="Q319" s="17">
        <v>6.6730705186949209E-3</v>
      </c>
      <c r="R319" s="17">
        <v>1.4275245849704349E-2</v>
      </c>
      <c r="S319" s="17">
        <v>1.8746685984746951E-3</v>
      </c>
      <c r="U319" s="17">
        <v>0</v>
      </c>
      <c r="V319" s="17">
        <v>7.1234901058311014E-3</v>
      </c>
      <c r="W319" s="17">
        <v>9.4123433227293433E-3</v>
      </c>
      <c r="X319" s="17">
        <v>0</v>
      </c>
      <c r="Y319" s="17">
        <v>0</v>
      </c>
      <c r="Z319" s="17">
        <v>0</v>
      </c>
      <c r="AA319" s="17">
        <v>6.6091580536380276E-3</v>
      </c>
      <c r="AB319" s="17">
        <v>1.4422507371997901E-3</v>
      </c>
      <c r="AC319" s="17">
        <v>6.8005650618704824E-3</v>
      </c>
      <c r="AD319" s="17">
        <v>4.7429697257722076E-3</v>
      </c>
      <c r="AE319" s="17">
        <v>8.5660871336491431E-2</v>
      </c>
      <c r="AG319" s="17">
        <v>4.6191427647922631E-3</v>
      </c>
      <c r="AH319" s="17">
        <v>3.187406324323658E-3</v>
      </c>
      <c r="AJ319" s="17">
        <v>3.128760709838039E-3</v>
      </c>
      <c r="AK319" s="17">
        <v>0</v>
      </c>
      <c r="AL319" s="17">
        <v>0</v>
      </c>
      <c r="AM319" s="17">
        <v>4.5513077647704858E-3</v>
      </c>
      <c r="AN319" s="17">
        <v>6.4281341469551003E-3</v>
      </c>
      <c r="AO319" s="17">
        <v>0</v>
      </c>
      <c r="AP319" s="17">
        <v>1.0812077284836959E-3</v>
      </c>
      <c r="AQ319" s="17">
        <v>0</v>
      </c>
      <c r="AR319" s="17">
        <v>0</v>
      </c>
      <c r="AS319" s="17">
        <v>0</v>
      </c>
      <c r="AT319" s="17">
        <v>0</v>
      </c>
      <c r="AU319" s="17">
        <v>6.6487084186974436E-3</v>
      </c>
      <c r="AV319" s="17">
        <v>0</v>
      </c>
      <c r="AX319" s="17">
        <v>3.5409417873253678E-3</v>
      </c>
      <c r="AY319" s="17">
        <v>0</v>
      </c>
      <c r="AZ319" s="17">
        <v>0</v>
      </c>
      <c r="BA319" s="17">
        <v>6.6487084186974436E-3</v>
      </c>
      <c r="BC319" s="17">
        <v>6.4813228385843724E-3</v>
      </c>
      <c r="BD319" s="17">
        <v>1.8266539815408239E-2</v>
      </c>
      <c r="BE319" s="17">
        <v>6.0582064462228226E-3</v>
      </c>
      <c r="BF319" s="17">
        <v>0</v>
      </c>
      <c r="BG319" s="17">
        <v>0</v>
      </c>
      <c r="BH319" s="17">
        <v>7.704212546365114E-3</v>
      </c>
      <c r="BI319" s="17">
        <v>1.040901607435203E-2</v>
      </c>
      <c r="BJ319" s="17">
        <v>4.3472135684889234E-3</v>
      </c>
      <c r="BK319" s="17">
        <v>0</v>
      </c>
      <c r="BL319" s="17">
        <v>8.5320565050608834E-3</v>
      </c>
      <c r="BM319" s="17">
        <v>5.0809554518038017E-3</v>
      </c>
      <c r="BN319" s="17">
        <v>3.617764286872621E-3</v>
      </c>
      <c r="BP319" s="17">
        <v>6.729477851920419E-3</v>
      </c>
      <c r="BQ319" s="17">
        <v>0</v>
      </c>
      <c r="BR319" s="17">
        <v>5.8849573278001704E-3</v>
      </c>
      <c r="BS319" s="17">
        <v>3.9182679515740561E-3</v>
      </c>
      <c r="BT319" s="17">
        <v>3.489327000277024E-3</v>
      </c>
      <c r="BU319" s="17">
        <v>0</v>
      </c>
      <c r="BV319" s="17">
        <v>0</v>
      </c>
      <c r="BW319" s="17">
        <v>7.503224337749438E-3</v>
      </c>
      <c r="BX319" s="17">
        <v>0</v>
      </c>
      <c r="BY319" s="17">
        <v>2.9050379503177751E-3</v>
      </c>
    </row>
    <row r="321" spans="2:77" ht="128.1">
      <c r="B321" s="14" t="s">
        <v>239</v>
      </c>
    </row>
    <row r="322" spans="2:77" ht="15.95">
      <c r="B322" s="15" t="s">
        <v>16</v>
      </c>
    </row>
    <row r="323" spans="2:77" ht="15.95">
      <c r="B323" s="16" t="s">
        <v>226</v>
      </c>
      <c r="C323" s="17">
        <v>0.26335015874488771</v>
      </c>
      <c r="D323" s="17">
        <v>0.26811139702268499</v>
      </c>
      <c r="E323" s="17">
        <v>0.2451780940531639</v>
      </c>
      <c r="F323" s="17">
        <v>0.29447867402921779</v>
      </c>
      <c r="H323" s="17">
        <v>0.1908329167102894</v>
      </c>
      <c r="I323" s="17">
        <v>0.2395974718898381</v>
      </c>
      <c r="J323" s="17">
        <v>0.20809607783670031</v>
      </c>
      <c r="K323" s="17">
        <v>0.26451858869667999</v>
      </c>
      <c r="L323" s="17">
        <v>0.20199919909890801</v>
      </c>
      <c r="M323" s="17">
        <v>0.28320209679341107</v>
      </c>
      <c r="N323" s="17">
        <v>0.25108331300707631</v>
      </c>
      <c r="O323" s="17">
        <v>0.22621177524843761</v>
      </c>
      <c r="P323" s="17">
        <v>0.3074489526664953</v>
      </c>
      <c r="Q323" s="17">
        <v>0.3544396595191871</v>
      </c>
      <c r="R323" s="17">
        <v>0.36832295878461502</v>
      </c>
      <c r="S323" s="17">
        <v>0.26592897975872543</v>
      </c>
      <c r="U323" s="17">
        <v>0.16515512786122941</v>
      </c>
      <c r="V323" s="17">
        <v>0.21850631173929319</v>
      </c>
      <c r="W323" s="17">
        <v>0.22823716090403631</v>
      </c>
      <c r="X323" s="17">
        <v>0.24558876928746781</v>
      </c>
      <c r="Y323" s="17">
        <v>0.27434775195612537</v>
      </c>
      <c r="Z323" s="17">
        <v>0.31589260320277601</v>
      </c>
      <c r="AA323" s="17">
        <v>0.3312969141406365</v>
      </c>
      <c r="AB323" s="17">
        <v>0.32309689532341762</v>
      </c>
      <c r="AC323" s="17">
        <v>0.29219885661444012</v>
      </c>
      <c r="AD323" s="17">
        <v>0.22986419605350519</v>
      </c>
      <c r="AE323" s="17">
        <v>0.30234658521729418</v>
      </c>
      <c r="AG323" s="17">
        <v>0.30463469425331702</v>
      </c>
      <c r="AH323" s="17">
        <v>0.23109996122591039</v>
      </c>
      <c r="AJ323" s="17">
        <v>0.34489670298052028</v>
      </c>
      <c r="AK323" s="17">
        <v>0.25356031814650748</v>
      </c>
      <c r="AL323" s="17">
        <v>0.26837431358868702</v>
      </c>
      <c r="AM323" s="17">
        <v>0.28376347762340348</v>
      </c>
      <c r="AN323" s="17">
        <v>0.20012763624763719</v>
      </c>
      <c r="AO323" s="17">
        <v>0.29926574506009918</v>
      </c>
      <c r="AP323" s="17">
        <v>0.25612187397574693</v>
      </c>
      <c r="AQ323" s="17">
        <v>0.2708488170897197</v>
      </c>
      <c r="AR323" s="17">
        <v>0.30266209311709841</v>
      </c>
      <c r="AS323" s="17">
        <v>0.28058873507181831</v>
      </c>
      <c r="AT323" s="17">
        <v>0.272317332083373</v>
      </c>
      <c r="AU323" s="17">
        <v>0.26139054980650539</v>
      </c>
      <c r="AV323" s="17">
        <v>0.27702518086388028</v>
      </c>
      <c r="AX323" s="17">
        <v>0.26754274790111032</v>
      </c>
      <c r="AY323" s="17">
        <v>0.28058873507181831</v>
      </c>
      <c r="AZ323" s="17">
        <v>0.272317332083373</v>
      </c>
      <c r="BA323" s="17">
        <v>0.26139054980650539</v>
      </c>
      <c r="BC323" s="17">
        <v>0.36270358729096758</v>
      </c>
      <c r="BD323" s="17">
        <v>0.34821267536349743</v>
      </c>
      <c r="BE323" s="17">
        <v>0.32210326262014038</v>
      </c>
      <c r="BF323" s="17">
        <v>0.33842403201405308</v>
      </c>
      <c r="BG323" s="17">
        <v>0.26876327834696412</v>
      </c>
      <c r="BH323" s="17">
        <v>0.42026720570559672</v>
      </c>
      <c r="BI323" s="17">
        <v>0.36596901115495128</v>
      </c>
      <c r="BJ323" s="17">
        <v>0.27909342231469519</v>
      </c>
      <c r="BK323" s="17">
        <v>0.22704287909581919</v>
      </c>
      <c r="BL323" s="17">
        <v>0.31095462052739808</v>
      </c>
      <c r="BM323" s="17">
        <v>0.29804485338733222</v>
      </c>
      <c r="BN323" s="17">
        <v>0.1755475524584951</v>
      </c>
      <c r="BP323" s="17">
        <v>0.26457668115671812</v>
      </c>
      <c r="BQ323" s="17">
        <v>0.33402447546196212</v>
      </c>
      <c r="BR323" s="17">
        <v>0.1737453374407861</v>
      </c>
      <c r="BS323" s="17">
        <v>0.27687696105751558</v>
      </c>
      <c r="BT323" s="17">
        <v>0.40181689047484259</v>
      </c>
      <c r="BU323" s="17">
        <v>0.1596086936133585</v>
      </c>
      <c r="BV323" s="17">
        <v>0.34472455346130593</v>
      </c>
      <c r="BW323" s="17">
        <v>0.24927381975375221</v>
      </c>
      <c r="BX323" s="17">
        <v>0.39940531015219899</v>
      </c>
      <c r="BY323" s="17">
        <v>0.25153917763231071</v>
      </c>
    </row>
    <row r="324" spans="2:77" ht="15.95">
      <c r="B324" s="16" t="s">
        <v>227</v>
      </c>
      <c r="C324" s="17">
        <v>0.50539080338947462</v>
      </c>
      <c r="D324" s="17">
        <v>0.50371280748327252</v>
      </c>
      <c r="E324" s="17">
        <v>0.51790627295960279</v>
      </c>
      <c r="F324" s="17">
        <v>0.43676407733413058</v>
      </c>
      <c r="H324" s="17">
        <v>0.49472780860984411</v>
      </c>
      <c r="I324" s="17">
        <v>0.52789981473782899</v>
      </c>
      <c r="J324" s="17">
        <v>0.52096731362759485</v>
      </c>
      <c r="K324" s="17">
        <v>0.47291702741800162</v>
      </c>
      <c r="L324" s="17">
        <v>0.5513933909711014</v>
      </c>
      <c r="M324" s="17">
        <v>0.49279380186082139</v>
      </c>
      <c r="N324" s="17">
        <v>0.55393142778098858</v>
      </c>
      <c r="O324" s="17">
        <v>0.53761736763712153</v>
      </c>
      <c r="P324" s="17">
        <v>0.46780750934219412</v>
      </c>
      <c r="Q324" s="17">
        <v>0.43840020279613712</v>
      </c>
      <c r="R324" s="17">
        <v>0.46099671380685142</v>
      </c>
      <c r="S324" s="17">
        <v>0.54297039083267395</v>
      </c>
      <c r="U324" s="17">
        <v>0.54481339328365785</v>
      </c>
      <c r="V324" s="17">
        <v>0.43818973519631682</v>
      </c>
      <c r="W324" s="17">
        <v>0.49072328112632202</v>
      </c>
      <c r="X324" s="17">
        <v>0.53841138361027585</v>
      </c>
      <c r="Y324" s="17">
        <v>0.50769935575464697</v>
      </c>
      <c r="Z324" s="17">
        <v>0.49339349524591419</v>
      </c>
      <c r="AA324" s="17">
        <v>0.48814576241422408</v>
      </c>
      <c r="AB324" s="17">
        <v>0.47231147905010051</v>
      </c>
      <c r="AC324" s="17">
        <v>0.5357339847848287</v>
      </c>
      <c r="AD324" s="17">
        <v>0.53069299444540152</v>
      </c>
      <c r="AE324" s="17">
        <v>0.40041828274693742</v>
      </c>
      <c r="AG324" s="17">
        <v>0.49484935623753229</v>
      </c>
      <c r="AH324" s="17">
        <v>0.51362545466020493</v>
      </c>
      <c r="AJ324" s="17">
        <v>0.49174252647861361</v>
      </c>
      <c r="AK324" s="17">
        <v>0.5124575553895403</v>
      </c>
      <c r="AL324" s="17">
        <v>0.47674403943271038</v>
      </c>
      <c r="AM324" s="17">
        <v>0.4972241261559523</v>
      </c>
      <c r="AN324" s="17">
        <v>0.5698062324244485</v>
      </c>
      <c r="AO324" s="17">
        <v>0.45677878978073239</v>
      </c>
      <c r="AP324" s="17">
        <v>0.50609015529942292</v>
      </c>
      <c r="AQ324" s="17">
        <v>0.48942168466296809</v>
      </c>
      <c r="AR324" s="17">
        <v>0.53570864696105835</v>
      </c>
      <c r="AS324" s="17">
        <v>0.59576592314508381</v>
      </c>
      <c r="AT324" s="17">
        <v>0.56462404782804532</v>
      </c>
      <c r="AU324" s="17">
        <v>0.51293676667057142</v>
      </c>
      <c r="AV324" s="17">
        <v>0.56256984853451164</v>
      </c>
      <c r="AX324" s="17">
        <v>0.5031215497581415</v>
      </c>
      <c r="AY324" s="17">
        <v>0.59576592314508381</v>
      </c>
      <c r="AZ324" s="17">
        <v>0.56462404782804532</v>
      </c>
      <c r="BA324" s="17">
        <v>0.51293676667057142</v>
      </c>
      <c r="BC324" s="17">
        <v>0.46738330288439728</v>
      </c>
      <c r="BD324" s="17">
        <v>0.42728903432587362</v>
      </c>
      <c r="BE324" s="17">
        <v>0.45850304945735187</v>
      </c>
      <c r="BF324" s="17">
        <v>0.51856398131108883</v>
      </c>
      <c r="BG324" s="17">
        <v>0.4769776865663406</v>
      </c>
      <c r="BH324" s="17">
        <v>0.43270143145356549</v>
      </c>
      <c r="BI324" s="17">
        <v>0.46294782561339543</v>
      </c>
      <c r="BJ324" s="17">
        <v>0.52840116684959737</v>
      </c>
      <c r="BK324" s="17">
        <v>0.54879826816005139</v>
      </c>
      <c r="BL324" s="17">
        <v>0.46877911981338682</v>
      </c>
      <c r="BM324" s="17">
        <v>0.51781944451960304</v>
      </c>
      <c r="BN324" s="17">
        <v>0.50881234316899404</v>
      </c>
      <c r="BP324" s="17">
        <v>0.55345674919744736</v>
      </c>
      <c r="BQ324" s="17">
        <v>0.44601653612953562</v>
      </c>
      <c r="BR324" s="17">
        <v>0.53666286950065356</v>
      </c>
      <c r="BS324" s="17">
        <v>0.51544997516323177</v>
      </c>
      <c r="BT324" s="17">
        <v>0.50458820693637607</v>
      </c>
      <c r="BU324" s="17">
        <v>0.52808914705708143</v>
      </c>
      <c r="BV324" s="17">
        <v>0.42306799140908541</v>
      </c>
      <c r="BW324" s="17">
        <v>0.40228196252504023</v>
      </c>
      <c r="BX324" s="17">
        <v>0.35615955324683279</v>
      </c>
      <c r="BY324" s="17">
        <v>0.52210140557686091</v>
      </c>
    </row>
    <row r="325" spans="2:77" ht="15.95">
      <c r="B325" s="16" t="s">
        <v>228</v>
      </c>
      <c r="C325" s="17">
        <v>0.17630947270800629</v>
      </c>
      <c r="D325" s="17">
        <v>0.17055798290396071</v>
      </c>
      <c r="E325" s="17">
        <v>0.19144719986679981</v>
      </c>
      <c r="F325" s="17">
        <v>0.20181541174005921</v>
      </c>
      <c r="H325" s="17">
        <v>0.23648971676778041</v>
      </c>
      <c r="I325" s="17">
        <v>0.1597985403861725</v>
      </c>
      <c r="J325" s="17">
        <v>0.17108387261749899</v>
      </c>
      <c r="K325" s="17">
        <v>0.19336761031499869</v>
      </c>
      <c r="L325" s="17">
        <v>0.1794603250741468</v>
      </c>
      <c r="M325" s="17">
        <v>0.18622876278338901</v>
      </c>
      <c r="N325" s="17">
        <v>0.15398830474109459</v>
      </c>
      <c r="O325" s="17">
        <v>0.21011011632600171</v>
      </c>
      <c r="P325" s="17">
        <v>0.219154358550049</v>
      </c>
      <c r="Q325" s="17">
        <v>0.1677712238376676</v>
      </c>
      <c r="R325" s="17">
        <v>0.13275568415165209</v>
      </c>
      <c r="S325" s="17">
        <v>0.1320384342208363</v>
      </c>
      <c r="U325" s="17">
        <v>0.2075634861351944</v>
      </c>
      <c r="V325" s="17">
        <v>0.21628108516983799</v>
      </c>
      <c r="W325" s="17">
        <v>0.2368681893820426</v>
      </c>
      <c r="X325" s="17">
        <v>0.1718391750162952</v>
      </c>
      <c r="Y325" s="17">
        <v>0.19101909648267029</v>
      </c>
      <c r="Z325" s="17">
        <v>0.13535484022072811</v>
      </c>
      <c r="AA325" s="17">
        <v>0.13294421225523129</v>
      </c>
      <c r="AB325" s="17">
        <v>0.16173591131684659</v>
      </c>
      <c r="AC325" s="17">
        <v>0.1569825465339573</v>
      </c>
      <c r="AD325" s="17">
        <v>0.15944793513159861</v>
      </c>
      <c r="AE325" s="17">
        <v>0.21157426069927701</v>
      </c>
      <c r="AG325" s="17">
        <v>0.16152870247412771</v>
      </c>
      <c r="AH325" s="17">
        <v>0.18785575156653611</v>
      </c>
      <c r="AJ325" s="17">
        <v>0.13066677297379309</v>
      </c>
      <c r="AK325" s="17">
        <v>0.19164217653206139</v>
      </c>
      <c r="AL325" s="17">
        <v>0.16645610236462979</v>
      </c>
      <c r="AM325" s="17">
        <v>0.1663980318469224</v>
      </c>
      <c r="AN325" s="17">
        <v>0.17965439882899031</v>
      </c>
      <c r="AO325" s="17">
        <v>0.1531269432345857</v>
      </c>
      <c r="AP325" s="17">
        <v>0.18592499965482781</v>
      </c>
      <c r="AQ325" s="17">
        <v>0.18231586656394419</v>
      </c>
      <c r="AR325" s="17">
        <v>0.12452555797758651</v>
      </c>
      <c r="AS325" s="17">
        <v>0.1034370614389631</v>
      </c>
      <c r="AT325" s="17">
        <v>0.1173898635263079</v>
      </c>
      <c r="AU325" s="17">
        <v>0.14957427964033579</v>
      </c>
      <c r="AV325" s="17">
        <v>0.1604049706016081</v>
      </c>
      <c r="AX325" s="17">
        <v>0.17775599688398169</v>
      </c>
      <c r="AY325" s="17">
        <v>0.1034370614389631</v>
      </c>
      <c r="AZ325" s="17">
        <v>0.1173898635263079</v>
      </c>
      <c r="BA325" s="17">
        <v>0.14957427964033579</v>
      </c>
      <c r="BC325" s="17">
        <v>0.1098278397043157</v>
      </c>
      <c r="BD325" s="17">
        <v>9.1392406516123306E-2</v>
      </c>
      <c r="BE325" s="17">
        <v>0.16572903652683779</v>
      </c>
      <c r="BF325" s="17">
        <v>0.1098751962433388</v>
      </c>
      <c r="BG325" s="17">
        <v>0.1473350357472632</v>
      </c>
      <c r="BH325" s="17">
        <v>0.1122091454316327</v>
      </c>
      <c r="BI325" s="17">
        <v>9.8144705092697945E-2</v>
      </c>
      <c r="BJ325" s="17">
        <v>0.1483381624396338</v>
      </c>
      <c r="BK325" s="17">
        <v>0.16542682772903111</v>
      </c>
      <c r="BL325" s="17">
        <v>0.16035777420108249</v>
      </c>
      <c r="BM325" s="17">
        <v>0.13709347701411539</v>
      </c>
      <c r="BN325" s="17">
        <v>0.23747570526681841</v>
      </c>
      <c r="BP325" s="17">
        <v>0.13577442822157171</v>
      </c>
      <c r="BQ325" s="17">
        <v>0.1712677714085592</v>
      </c>
      <c r="BR325" s="17">
        <v>0.23822855723948741</v>
      </c>
      <c r="BS325" s="17">
        <v>0.14705668553411899</v>
      </c>
      <c r="BT325" s="17">
        <v>8.736448434203084E-2</v>
      </c>
      <c r="BU325" s="17">
        <v>0.26359269796451501</v>
      </c>
      <c r="BV325" s="17">
        <v>0.17554490686383539</v>
      </c>
      <c r="BW325" s="17">
        <v>0.29164838122587999</v>
      </c>
      <c r="BX325" s="17">
        <v>0.21476796203265561</v>
      </c>
      <c r="BY325" s="17">
        <v>0.15857441224029001</v>
      </c>
    </row>
    <row r="326" spans="2:77" ht="15.95">
      <c r="B326" s="16" t="s">
        <v>229</v>
      </c>
      <c r="C326" s="17">
        <v>4.5712591397813411E-2</v>
      </c>
      <c r="D326" s="17">
        <v>4.8997413530062407E-2</v>
      </c>
      <c r="E326" s="17">
        <v>3.2410431233872279E-2</v>
      </c>
      <c r="F326" s="17">
        <v>6.694183689659243E-2</v>
      </c>
      <c r="H326" s="17">
        <v>5.9269260499321262E-2</v>
      </c>
      <c r="I326" s="17">
        <v>7.2704172986160456E-2</v>
      </c>
      <c r="J326" s="17">
        <v>8.1281025432442963E-2</v>
      </c>
      <c r="K326" s="17">
        <v>5.4281733963183462E-2</v>
      </c>
      <c r="L326" s="17">
        <v>5.5881170456605622E-2</v>
      </c>
      <c r="M326" s="17">
        <v>3.7775338562378517E-2</v>
      </c>
      <c r="N326" s="17">
        <v>2.6279307399999979E-2</v>
      </c>
      <c r="O326" s="17">
        <v>2.6060740788439112E-2</v>
      </c>
      <c r="P326" s="17">
        <v>5.5891794412616666E-3</v>
      </c>
      <c r="Q326" s="17">
        <v>3.1782640518074223E-2</v>
      </c>
      <c r="R326" s="17">
        <v>1.4275245849704349E-2</v>
      </c>
      <c r="S326" s="17">
        <v>5.8295788285533043E-2</v>
      </c>
      <c r="U326" s="17">
        <v>7.5932258382210377E-2</v>
      </c>
      <c r="V326" s="17">
        <v>0.11395510134640829</v>
      </c>
      <c r="W326" s="17">
        <v>3.475902526486959E-2</v>
      </c>
      <c r="X326" s="17">
        <v>3.8143491584199503E-2</v>
      </c>
      <c r="Y326" s="17">
        <v>1.8564431022852271E-2</v>
      </c>
      <c r="Z326" s="17">
        <v>4.8180140152993683E-2</v>
      </c>
      <c r="AA326" s="17">
        <v>2.9693474065320261E-2</v>
      </c>
      <c r="AB326" s="17">
        <v>3.6244160984083139E-2</v>
      </c>
      <c r="AC326" s="17">
        <v>8.2840470049036444E-3</v>
      </c>
      <c r="AD326" s="17">
        <v>7.0508934917950433E-2</v>
      </c>
      <c r="AE326" s="17">
        <v>0</v>
      </c>
      <c r="AG326" s="17">
        <v>3.2796350895037643E-2</v>
      </c>
      <c r="AH326" s="17">
        <v>5.5802357512102913E-2</v>
      </c>
      <c r="AJ326" s="17">
        <v>3.2130876877835411E-2</v>
      </c>
      <c r="AK326" s="17">
        <v>3.9036567247154923E-2</v>
      </c>
      <c r="AL326" s="17">
        <v>7.23355800790276E-2</v>
      </c>
      <c r="AM326" s="17">
        <v>3.9099042034387653E-2</v>
      </c>
      <c r="AN326" s="17">
        <v>3.39573536844619E-2</v>
      </c>
      <c r="AO326" s="17">
        <v>7.3562529921079534E-2</v>
      </c>
      <c r="AP326" s="17">
        <v>4.3369335232288607E-2</v>
      </c>
      <c r="AQ326" s="17">
        <v>5.4269216308228722E-2</v>
      </c>
      <c r="AR326" s="17">
        <v>3.2747708302650259E-2</v>
      </c>
      <c r="AS326" s="17">
        <v>2.0208280344134751E-2</v>
      </c>
      <c r="AT326" s="17">
        <v>4.5668756562273802E-2</v>
      </c>
      <c r="AU326" s="17">
        <v>5.6286430620966277E-2</v>
      </c>
      <c r="AV326" s="17">
        <v>0</v>
      </c>
      <c r="AX326" s="17">
        <v>4.3388174744411138E-2</v>
      </c>
      <c r="AY326" s="17">
        <v>2.0208280344134751E-2</v>
      </c>
      <c r="AZ326" s="17">
        <v>4.5668756562273802E-2</v>
      </c>
      <c r="BA326" s="17">
        <v>5.6286430620966277E-2</v>
      </c>
      <c r="BC326" s="17">
        <v>4.0617285500171803E-2</v>
      </c>
      <c r="BD326" s="17">
        <v>0.1004897996723008</v>
      </c>
      <c r="BE326" s="17">
        <v>4.1544868416684637E-2</v>
      </c>
      <c r="BF326" s="17">
        <v>2.4959936713862499E-2</v>
      </c>
      <c r="BG326" s="17">
        <v>0.1069239993394322</v>
      </c>
      <c r="BH326" s="17">
        <v>2.456592837904837E-2</v>
      </c>
      <c r="BI326" s="17">
        <v>5.4352489075232199E-2</v>
      </c>
      <c r="BJ326" s="17">
        <v>3.8691922963324833E-2</v>
      </c>
      <c r="BK326" s="17">
        <v>5.2067822731968687E-2</v>
      </c>
      <c r="BL326" s="17">
        <v>5.9908485458132411E-2</v>
      </c>
      <c r="BM326" s="17">
        <v>3.7927252294092918E-2</v>
      </c>
      <c r="BN326" s="17">
        <v>6.0941446861575238E-2</v>
      </c>
      <c r="BP326" s="17">
        <v>3.6559748532930439E-2</v>
      </c>
      <c r="BQ326" s="17">
        <v>2.188808007153515E-2</v>
      </c>
      <c r="BR326" s="17">
        <v>3.6472970606716573E-2</v>
      </c>
      <c r="BS326" s="17">
        <v>4.9701790332946291E-2</v>
      </c>
      <c r="BT326" s="17">
        <v>6.2304182467505693E-3</v>
      </c>
      <c r="BU326" s="17">
        <v>4.8709461365045052E-2</v>
      </c>
      <c r="BV326" s="17">
        <v>4.427561927426138E-2</v>
      </c>
      <c r="BW326" s="17">
        <v>3.9434089726062743E-2</v>
      </c>
      <c r="BX326" s="17">
        <v>2.9667174568312742E-2</v>
      </c>
      <c r="BY326" s="17">
        <v>6.2597872060025192E-2</v>
      </c>
    </row>
    <row r="327" spans="2:77" ht="15.95">
      <c r="B327" s="16" t="s">
        <v>55</v>
      </c>
      <c r="C327" s="17">
        <v>9.2369737598181328E-3</v>
      </c>
      <c r="D327" s="17">
        <v>8.6203990600195023E-3</v>
      </c>
      <c r="E327" s="17">
        <v>1.3058001886561241E-2</v>
      </c>
      <c r="F327" s="17">
        <v>0</v>
      </c>
      <c r="H327" s="17">
        <v>1.8680297412764859E-2</v>
      </c>
      <c r="I327" s="17">
        <v>0</v>
      </c>
      <c r="J327" s="17">
        <v>1.8571710485762821E-2</v>
      </c>
      <c r="K327" s="17">
        <v>1.491503960713615E-2</v>
      </c>
      <c r="L327" s="17">
        <v>1.126591439923798E-2</v>
      </c>
      <c r="M327" s="17">
        <v>0</v>
      </c>
      <c r="N327" s="17">
        <v>1.471764707084052E-2</v>
      </c>
      <c r="O327" s="17">
        <v>0</v>
      </c>
      <c r="P327" s="17">
        <v>0</v>
      </c>
      <c r="Q327" s="17">
        <v>7.6062733289338691E-3</v>
      </c>
      <c r="R327" s="17">
        <v>2.364939740717727E-2</v>
      </c>
      <c r="S327" s="17">
        <v>7.6640690223128759E-4</v>
      </c>
      <c r="U327" s="17">
        <v>6.535734337707942E-3</v>
      </c>
      <c r="V327" s="17">
        <v>1.306776654814347E-2</v>
      </c>
      <c r="W327" s="17">
        <v>9.4123433227293433E-3</v>
      </c>
      <c r="X327" s="17">
        <v>6.0171805017615581E-3</v>
      </c>
      <c r="Y327" s="17">
        <v>8.369364783705183E-3</v>
      </c>
      <c r="Z327" s="17">
        <v>7.1789211775883741E-3</v>
      </c>
      <c r="AA327" s="17">
        <v>1.791963712458805E-2</v>
      </c>
      <c r="AB327" s="17">
        <v>6.6115533255524011E-3</v>
      </c>
      <c r="AC327" s="17">
        <v>6.8005650618704824E-3</v>
      </c>
      <c r="AD327" s="17">
        <v>9.4859394515444152E-3</v>
      </c>
      <c r="AE327" s="17">
        <v>8.5660871336491431E-2</v>
      </c>
      <c r="AG327" s="17">
        <v>6.1908961399854872E-3</v>
      </c>
      <c r="AH327" s="17">
        <v>1.161647503524561E-2</v>
      </c>
      <c r="AJ327" s="17">
        <v>5.6312068923757897E-4</v>
      </c>
      <c r="AK327" s="17">
        <v>3.3033826847358831E-3</v>
      </c>
      <c r="AL327" s="17">
        <v>1.6089964534945139E-2</v>
      </c>
      <c r="AM327" s="17">
        <v>1.3515322339334191E-2</v>
      </c>
      <c r="AN327" s="17">
        <v>1.6454378814462121E-2</v>
      </c>
      <c r="AO327" s="17">
        <v>1.7265992003503119E-2</v>
      </c>
      <c r="AP327" s="17">
        <v>8.4936358377137346E-3</v>
      </c>
      <c r="AQ327" s="17">
        <v>3.144415375139709E-3</v>
      </c>
      <c r="AR327" s="17">
        <v>4.3559936416066886E-3</v>
      </c>
      <c r="AS327" s="17">
        <v>0</v>
      </c>
      <c r="AT327" s="17">
        <v>0</v>
      </c>
      <c r="AU327" s="17">
        <v>1.981197326162128E-2</v>
      </c>
      <c r="AV327" s="17">
        <v>0</v>
      </c>
      <c r="AX327" s="17">
        <v>8.1915307123553369E-3</v>
      </c>
      <c r="AY327" s="17">
        <v>0</v>
      </c>
      <c r="AZ327" s="17">
        <v>0</v>
      </c>
      <c r="BA327" s="17">
        <v>1.981197326162128E-2</v>
      </c>
      <c r="BC327" s="17">
        <v>1.9467984620147899E-2</v>
      </c>
      <c r="BD327" s="17">
        <v>3.2616084122204569E-2</v>
      </c>
      <c r="BE327" s="17">
        <v>1.2119782978985239E-2</v>
      </c>
      <c r="BF327" s="17">
        <v>8.1768537176568536E-3</v>
      </c>
      <c r="BG327" s="17">
        <v>0</v>
      </c>
      <c r="BH327" s="17">
        <v>1.0256289030156889E-2</v>
      </c>
      <c r="BI327" s="17">
        <v>1.858596906372318E-2</v>
      </c>
      <c r="BJ327" s="17">
        <v>5.4753254327487557E-3</v>
      </c>
      <c r="BK327" s="17">
        <v>6.664202283129703E-3</v>
      </c>
      <c r="BL327" s="17">
        <v>0</v>
      </c>
      <c r="BM327" s="17">
        <v>9.1149727848565537E-3</v>
      </c>
      <c r="BN327" s="17">
        <v>1.7222952244117261E-2</v>
      </c>
      <c r="BP327" s="17">
        <v>9.6323928913324072E-3</v>
      </c>
      <c r="BQ327" s="17">
        <v>2.6803136928407922E-2</v>
      </c>
      <c r="BR327" s="17">
        <v>1.489026521235628E-2</v>
      </c>
      <c r="BS327" s="17">
        <v>1.091458791218732E-2</v>
      </c>
      <c r="BT327" s="17">
        <v>0</v>
      </c>
      <c r="BU327" s="17">
        <v>0</v>
      </c>
      <c r="BV327" s="17">
        <v>1.238692899151213E-2</v>
      </c>
      <c r="BW327" s="17">
        <v>1.7361746769265121E-2</v>
      </c>
      <c r="BX327" s="17">
        <v>0</v>
      </c>
      <c r="BY327" s="17">
        <v>5.1871324905134308E-3</v>
      </c>
    </row>
    <row r="329" spans="2:77" ht="159.94999999999999">
      <c r="B329" s="14" t="s">
        <v>240</v>
      </c>
    </row>
    <row r="330" spans="2:77" ht="15.95">
      <c r="B330" s="15" t="s">
        <v>16</v>
      </c>
    </row>
    <row r="331" spans="2:77" ht="15.95">
      <c r="B331" s="16" t="s">
        <v>226</v>
      </c>
      <c r="C331" s="17">
        <v>0.32491576328221522</v>
      </c>
      <c r="D331" s="17">
        <v>0.33648384354888838</v>
      </c>
      <c r="E331" s="17">
        <v>0.3069039136048784</v>
      </c>
      <c r="F331" s="17">
        <v>0.2279603327822218</v>
      </c>
      <c r="H331" s="17">
        <v>0.2469892854853406</v>
      </c>
      <c r="I331" s="17">
        <v>0.27300488841694792</v>
      </c>
      <c r="J331" s="17">
        <v>0.28281297761101659</v>
      </c>
      <c r="K331" s="17">
        <v>0.29658864375730121</v>
      </c>
      <c r="L331" s="17">
        <v>0.31691795810584289</v>
      </c>
      <c r="M331" s="17">
        <v>0.27434389663572012</v>
      </c>
      <c r="N331" s="17">
        <v>0.35228717579030921</v>
      </c>
      <c r="O331" s="17">
        <v>0.29657682105293243</v>
      </c>
      <c r="P331" s="17">
        <v>0.37131894496861523</v>
      </c>
      <c r="Q331" s="17">
        <v>0.36834604179300379</v>
      </c>
      <c r="R331" s="17">
        <v>0.44480266653955591</v>
      </c>
      <c r="S331" s="17">
        <v>0.35679984557102967</v>
      </c>
      <c r="U331" s="17">
        <v>0.21941689657185159</v>
      </c>
      <c r="V331" s="17">
        <v>0.23926183635519091</v>
      </c>
      <c r="W331" s="17">
        <v>0.31412674877783459</v>
      </c>
      <c r="X331" s="17">
        <v>0.2749546736339179</v>
      </c>
      <c r="Y331" s="17">
        <v>0.37169216563452612</v>
      </c>
      <c r="Z331" s="17">
        <v>0.36069029178073198</v>
      </c>
      <c r="AA331" s="17">
        <v>0.39656355804845322</v>
      </c>
      <c r="AB331" s="17">
        <v>0.39947037607254421</v>
      </c>
      <c r="AC331" s="17">
        <v>0.3844801297536074</v>
      </c>
      <c r="AD331" s="17">
        <v>0.26253004074017128</v>
      </c>
      <c r="AE331" s="17">
        <v>0.34027080713935731</v>
      </c>
      <c r="AG331" s="17">
        <v>0.37186773505905329</v>
      </c>
      <c r="AH331" s="17">
        <v>0.28823834048792679</v>
      </c>
      <c r="AJ331" s="17">
        <v>0.41598760831994958</v>
      </c>
      <c r="AK331" s="17">
        <v>0.35535215288980287</v>
      </c>
      <c r="AL331" s="17">
        <v>0.36398752874339768</v>
      </c>
      <c r="AM331" s="17">
        <v>0.34161718664963758</v>
      </c>
      <c r="AN331" s="17">
        <v>0.28268186136947149</v>
      </c>
      <c r="AO331" s="17">
        <v>0.36984063466876282</v>
      </c>
      <c r="AP331" s="17">
        <v>0.35907750634066321</v>
      </c>
      <c r="AQ331" s="17">
        <v>0.34126950994669059</v>
      </c>
      <c r="AR331" s="17">
        <v>0.36074249421914178</v>
      </c>
      <c r="AS331" s="17">
        <v>0.42929350287825763</v>
      </c>
      <c r="AT331" s="17">
        <v>0.36342764396141691</v>
      </c>
      <c r="AU331" s="17">
        <v>0.28269128987506298</v>
      </c>
      <c r="AV331" s="17">
        <v>0.39847811870267669</v>
      </c>
      <c r="AX331" s="17">
        <v>0.32776106441878772</v>
      </c>
      <c r="AY331" s="17">
        <v>0.42929350287825763</v>
      </c>
      <c r="AZ331" s="17">
        <v>0.36342764396141691</v>
      </c>
      <c r="BA331" s="17">
        <v>0.28269128987506298</v>
      </c>
      <c r="BC331" s="17">
        <v>0.41728269679459762</v>
      </c>
      <c r="BD331" s="17">
        <v>0.25947235848055089</v>
      </c>
      <c r="BE331" s="17">
        <v>0.39647281326696132</v>
      </c>
      <c r="BF331" s="17">
        <v>0.31225482094152551</v>
      </c>
      <c r="BG331" s="17">
        <v>0.30380234865831068</v>
      </c>
      <c r="BH331" s="17">
        <v>0.47985176852994571</v>
      </c>
      <c r="BI331" s="17">
        <v>0.38603873001079658</v>
      </c>
      <c r="BJ331" s="17">
        <v>0.3168056059761144</v>
      </c>
      <c r="BK331" s="17">
        <v>0.26852481045358012</v>
      </c>
      <c r="BL331" s="17">
        <v>0.36576527179217683</v>
      </c>
      <c r="BM331" s="17">
        <v>0.38372513351062248</v>
      </c>
      <c r="BN331" s="17">
        <v>0.26262758583659801</v>
      </c>
      <c r="BP331" s="17">
        <v>0.33300038520385722</v>
      </c>
      <c r="BQ331" s="17">
        <v>0.46811493403100518</v>
      </c>
      <c r="BR331" s="17">
        <v>0.24952267882443341</v>
      </c>
      <c r="BS331" s="17">
        <v>0.3200788572328449</v>
      </c>
      <c r="BT331" s="17">
        <v>0.48146737631854442</v>
      </c>
      <c r="BU331" s="17">
        <v>0.27881070437316652</v>
      </c>
      <c r="BV331" s="17">
        <v>0.40838103652896568</v>
      </c>
      <c r="BW331" s="17">
        <v>0.29716064288610411</v>
      </c>
      <c r="BX331" s="17">
        <v>0.39263074270884529</v>
      </c>
      <c r="BY331" s="17">
        <v>0.30066682208490297</v>
      </c>
    </row>
    <row r="332" spans="2:77" ht="15.95">
      <c r="B332" s="16" t="s">
        <v>227</v>
      </c>
      <c r="C332" s="17">
        <v>0.49615292172446113</v>
      </c>
      <c r="D332" s="17">
        <v>0.48601219378621718</v>
      </c>
      <c r="E332" s="17">
        <v>0.52036506580566699</v>
      </c>
      <c r="F332" s="17">
        <v>0.55230400069539587</v>
      </c>
      <c r="H332" s="17">
        <v>0.48014939722288719</v>
      </c>
      <c r="I332" s="17">
        <v>0.49087271668668409</v>
      </c>
      <c r="J332" s="17">
        <v>0.50870537055752585</v>
      </c>
      <c r="K332" s="17">
        <v>0.498225741730002</v>
      </c>
      <c r="L332" s="17">
        <v>0.49838221380533149</v>
      </c>
      <c r="M332" s="17">
        <v>0.56530762322547834</v>
      </c>
      <c r="N332" s="17">
        <v>0.48073899355711558</v>
      </c>
      <c r="O332" s="17">
        <v>0.55509622172519557</v>
      </c>
      <c r="P332" s="17">
        <v>0.51544741835802121</v>
      </c>
      <c r="Q332" s="17">
        <v>0.48893157877227811</v>
      </c>
      <c r="R332" s="17">
        <v>0.41333245023090198</v>
      </c>
      <c r="S332" s="17">
        <v>0.48867759482879269</v>
      </c>
      <c r="U332" s="17">
        <v>0.50717314584825035</v>
      </c>
      <c r="V332" s="17">
        <v>0.49166813921280589</v>
      </c>
      <c r="W332" s="17">
        <v>0.51675007972491727</v>
      </c>
      <c r="X332" s="17">
        <v>0.50056114818712372</v>
      </c>
      <c r="Y332" s="17">
        <v>0.52623336246211827</v>
      </c>
      <c r="Z332" s="17">
        <v>0.53134498244234163</v>
      </c>
      <c r="AA332" s="17">
        <v>0.5207260936230399</v>
      </c>
      <c r="AB332" s="17">
        <v>0.44366314826588948</v>
      </c>
      <c r="AC332" s="17">
        <v>0.45030772716408679</v>
      </c>
      <c r="AD332" s="17">
        <v>0.49675975173294568</v>
      </c>
      <c r="AE332" s="17">
        <v>0.26445851008056698</v>
      </c>
      <c r="AG332" s="17">
        <v>0.48576746910238627</v>
      </c>
      <c r="AH332" s="17">
        <v>0.50426571491108896</v>
      </c>
      <c r="AJ332" s="17">
        <v>0.45153615757982962</v>
      </c>
      <c r="AK332" s="17">
        <v>0.45580763705176103</v>
      </c>
      <c r="AL332" s="17">
        <v>0.49326270916042098</v>
      </c>
      <c r="AM332" s="17">
        <v>0.48322774736467078</v>
      </c>
      <c r="AN332" s="17">
        <v>0.51723096890711051</v>
      </c>
      <c r="AO332" s="17">
        <v>0.46393382782022602</v>
      </c>
      <c r="AP332" s="17">
        <v>0.46645043192456759</v>
      </c>
      <c r="AQ332" s="17">
        <v>0.44618933418727619</v>
      </c>
      <c r="AR332" s="17">
        <v>0.47873316094008872</v>
      </c>
      <c r="AS332" s="17">
        <v>0.41931404309163178</v>
      </c>
      <c r="AT332" s="17">
        <v>0.50376657894096111</v>
      </c>
      <c r="AU332" s="17">
        <v>0.5393645303031005</v>
      </c>
      <c r="AV332" s="17">
        <v>0.4414796539992204</v>
      </c>
      <c r="AX332" s="17">
        <v>0.49401975759810979</v>
      </c>
      <c r="AY332" s="17">
        <v>0.41931404309163178</v>
      </c>
      <c r="AZ332" s="17">
        <v>0.50376657894096111</v>
      </c>
      <c r="BA332" s="17">
        <v>0.5393645303031005</v>
      </c>
      <c r="BC332" s="17">
        <v>0.4903143523911786</v>
      </c>
      <c r="BD332" s="17">
        <v>0.50803015076212843</v>
      </c>
      <c r="BE332" s="17">
        <v>0.45951500389301247</v>
      </c>
      <c r="BF332" s="17">
        <v>0.51048586687471176</v>
      </c>
      <c r="BG332" s="17">
        <v>0.60667809087996649</v>
      </c>
      <c r="BH332" s="17">
        <v>0.40201455296068711</v>
      </c>
      <c r="BI332" s="17">
        <v>0.47476759267003599</v>
      </c>
      <c r="BJ332" s="17">
        <v>0.48681756468395099</v>
      </c>
      <c r="BK332" s="17">
        <v>0.4961170761826656</v>
      </c>
      <c r="BL332" s="17">
        <v>0.41099968190018182</v>
      </c>
      <c r="BM332" s="17">
        <v>0.49450067080700938</v>
      </c>
      <c r="BN332" s="17">
        <v>0.51311856106113007</v>
      </c>
      <c r="BP332" s="17">
        <v>0.49722813602120658</v>
      </c>
      <c r="BQ332" s="17">
        <v>0.39166361493623869</v>
      </c>
      <c r="BR332" s="17">
        <v>0.54391338869868677</v>
      </c>
      <c r="BS332" s="17">
        <v>0.55181747919480639</v>
      </c>
      <c r="BT332" s="17">
        <v>0.42618234083154088</v>
      </c>
      <c r="BU332" s="17">
        <v>0.54679197663991053</v>
      </c>
      <c r="BV332" s="17">
        <v>0.41152935978336969</v>
      </c>
      <c r="BW332" s="17">
        <v>0.46045213535525559</v>
      </c>
      <c r="BX332" s="17">
        <v>0.48080966684149362</v>
      </c>
      <c r="BY332" s="17">
        <v>0.48264794676555728</v>
      </c>
    </row>
    <row r="333" spans="2:77" ht="15.95">
      <c r="B333" s="16" t="s">
        <v>228</v>
      </c>
      <c r="C333" s="17">
        <v>0.13192378937960531</v>
      </c>
      <c r="D333" s="17">
        <v>0.13261138179506621</v>
      </c>
      <c r="E333" s="17">
        <v>0.1224300197617177</v>
      </c>
      <c r="F333" s="17">
        <v>0.14500774475649211</v>
      </c>
      <c r="H333" s="17">
        <v>0.20428003504490269</v>
      </c>
      <c r="I333" s="17">
        <v>0.12976010047747391</v>
      </c>
      <c r="J333" s="17">
        <v>0.109016708058047</v>
      </c>
      <c r="K333" s="17">
        <v>0.1337917621303403</v>
      </c>
      <c r="L333" s="17">
        <v>0.16206939379663859</v>
      </c>
      <c r="M333" s="17">
        <v>0.10339080394717649</v>
      </c>
      <c r="N333" s="17">
        <v>0.12571600569405841</v>
      </c>
      <c r="O333" s="17">
        <v>0.1245832883331441</v>
      </c>
      <c r="P333" s="17">
        <v>0.1132336366733637</v>
      </c>
      <c r="Q333" s="17">
        <v>0.1119088197920301</v>
      </c>
      <c r="R333" s="17">
        <v>0.1285285715907683</v>
      </c>
      <c r="S333" s="17">
        <v>0.1155571207819141</v>
      </c>
      <c r="U333" s="17">
        <v>0.18394816594234431</v>
      </c>
      <c r="V333" s="17">
        <v>0.16673836952383861</v>
      </c>
      <c r="W333" s="17">
        <v>0.1333834017675567</v>
      </c>
      <c r="X333" s="17">
        <v>0.1701312274153258</v>
      </c>
      <c r="Y333" s="17">
        <v>7.5008306725431531E-2</v>
      </c>
      <c r="Z333" s="17">
        <v>9.9219787681549668E-2</v>
      </c>
      <c r="AA333" s="17">
        <v>5.4452450874073063E-2</v>
      </c>
      <c r="AB333" s="17">
        <v>0.1225464684706892</v>
      </c>
      <c r="AC333" s="17">
        <v>0.14025102943560211</v>
      </c>
      <c r="AD333" s="17">
        <v>0.17232366248320549</v>
      </c>
      <c r="AE333" s="17">
        <v>0.17368618556254989</v>
      </c>
      <c r="AG333" s="17">
        <v>0.11791418718070509</v>
      </c>
      <c r="AH333" s="17">
        <v>0.14286765570903459</v>
      </c>
      <c r="AJ333" s="17">
        <v>9.3664235618852662E-2</v>
      </c>
      <c r="AK333" s="17">
        <v>0.1353946407222579</v>
      </c>
      <c r="AL333" s="17">
        <v>0.1028234932952399</v>
      </c>
      <c r="AM333" s="17">
        <v>0.141421009476669</v>
      </c>
      <c r="AN333" s="17">
        <v>0.15440664167078541</v>
      </c>
      <c r="AO333" s="17">
        <v>0.1100673800536746</v>
      </c>
      <c r="AP333" s="17">
        <v>0.1221409739105198</v>
      </c>
      <c r="AQ333" s="17">
        <v>0.15719919811871411</v>
      </c>
      <c r="AR333" s="17">
        <v>0.1273104342399923</v>
      </c>
      <c r="AS333" s="17">
        <v>0.1109758933418411</v>
      </c>
      <c r="AT333" s="17">
        <v>0.1214086841341388</v>
      </c>
      <c r="AU333" s="17">
        <v>0.1395898279883197</v>
      </c>
      <c r="AV333" s="17">
        <v>0.13394635792972981</v>
      </c>
      <c r="AX333" s="17">
        <v>0.13072700097032849</v>
      </c>
      <c r="AY333" s="17">
        <v>0.1109758933418411</v>
      </c>
      <c r="AZ333" s="17">
        <v>0.1214086841341388</v>
      </c>
      <c r="BA333" s="17">
        <v>0.1395898279883197</v>
      </c>
      <c r="BC333" s="17">
        <v>8.2725082666247132E-2</v>
      </c>
      <c r="BD333" s="17">
        <v>0.1868960475316663</v>
      </c>
      <c r="BE333" s="17">
        <v>8.8379364947494293E-2</v>
      </c>
      <c r="BF333" s="17">
        <v>0.1189103351695833</v>
      </c>
      <c r="BG333" s="17">
        <v>6.884597956244988E-2</v>
      </c>
      <c r="BH333" s="17">
        <v>7.3519864595632728E-2</v>
      </c>
      <c r="BI333" s="17">
        <v>0.1061966907725152</v>
      </c>
      <c r="BJ333" s="17">
        <v>0.15136149574463431</v>
      </c>
      <c r="BK333" s="17">
        <v>0.19091844058590771</v>
      </c>
      <c r="BL333" s="17">
        <v>0.17444721205949329</v>
      </c>
      <c r="BM333" s="17">
        <v>7.893153643771425E-2</v>
      </c>
      <c r="BN333" s="17">
        <v>0.16681551668988909</v>
      </c>
      <c r="BP333" s="17">
        <v>0.1345692290740361</v>
      </c>
      <c r="BQ333" s="17">
        <v>0.11921412984701139</v>
      </c>
      <c r="BR333" s="17">
        <v>0.13888327212137791</v>
      </c>
      <c r="BS333" s="17">
        <v>0.1132708077085872</v>
      </c>
      <c r="BT333" s="17">
        <v>7.8030978622116554E-2</v>
      </c>
      <c r="BU333" s="17">
        <v>0.15004258830440029</v>
      </c>
      <c r="BV333" s="17">
        <v>0.1102321282305289</v>
      </c>
      <c r="BW333" s="17">
        <v>0.1730322940403525</v>
      </c>
      <c r="BX333" s="17">
        <v>8.6839062093529124E-2</v>
      </c>
      <c r="BY333" s="17">
        <v>0.14383490466855309</v>
      </c>
    </row>
    <row r="334" spans="2:77" ht="15.95">
      <c r="B334" s="16" t="s">
        <v>229</v>
      </c>
      <c r="C334" s="17">
        <v>3.5027946484480293E-2</v>
      </c>
      <c r="D334" s="17">
        <v>3.3111679964342368E-2</v>
      </c>
      <c r="E334" s="17">
        <v>3.5333227910407453E-2</v>
      </c>
      <c r="F334" s="17">
        <v>7.472792176589009E-2</v>
      </c>
      <c r="H334" s="17">
        <v>5.1406456554671333E-2</v>
      </c>
      <c r="I334" s="17">
        <v>4.9627250818156783E-2</v>
      </c>
      <c r="J334" s="17">
        <v>8.3164445415678953E-2</v>
      </c>
      <c r="K334" s="17">
        <v>5.7579002229194223E-2</v>
      </c>
      <c r="L334" s="17">
        <v>1.8654785595475419E-2</v>
      </c>
      <c r="M334" s="17">
        <v>4.3596857887245093E-2</v>
      </c>
      <c r="N334" s="17">
        <v>4.1257824958516688E-2</v>
      </c>
      <c r="O334" s="17">
        <v>0</v>
      </c>
      <c r="P334" s="17">
        <v>0</v>
      </c>
      <c r="Q334" s="17">
        <v>1.4457931152863489E-2</v>
      </c>
      <c r="R334" s="17">
        <v>1.333631163877415E-2</v>
      </c>
      <c r="S334" s="17">
        <v>3.5542799049180417E-2</v>
      </c>
      <c r="U334" s="17">
        <v>5.6055773821042189E-2</v>
      </c>
      <c r="V334" s="17">
        <v>9.2236026581177244E-2</v>
      </c>
      <c r="W334" s="17">
        <v>2.6327426406962059E-2</v>
      </c>
      <c r="X334" s="17">
        <v>4.1335770961447131E-2</v>
      </c>
      <c r="Y334" s="17">
        <v>1.2743383901550109E-2</v>
      </c>
      <c r="Z334" s="17">
        <v>7.1789211775883741E-3</v>
      </c>
      <c r="AA334" s="17">
        <v>2.8257897454433929E-2</v>
      </c>
      <c r="AB334" s="17">
        <v>3.4320007190877293E-2</v>
      </c>
      <c r="AC334" s="17">
        <v>7.8044392793761332E-3</v>
      </c>
      <c r="AD334" s="17">
        <v>5.0243120579321343E-2</v>
      </c>
      <c r="AE334" s="17">
        <v>0.13592362588103429</v>
      </c>
      <c r="AG334" s="17">
        <v>1.7738820844406689E-2</v>
      </c>
      <c r="AH334" s="17">
        <v>4.8533674717972049E-2</v>
      </c>
      <c r="AJ334" s="17">
        <v>2.726064402398122E-2</v>
      </c>
      <c r="AK334" s="17">
        <v>4.2321896753434902E-2</v>
      </c>
      <c r="AL334" s="17">
        <v>2.0906278029099609E-2</v>
      </c>
      <c r="AM334" s="17">
        <v>2.6930771290800438E-2</v>
      </c>
      <c r="AN334" s="17">
        <v>3.229030753920914E-2</v>
      </c>
      <c r="AO334" s="17">
        <v>3.9802516926577748E-2</v>
      </c>
      <c r="AP334" s="17">
        <v>3.100580379684427E-2</v>
      </c>
      <c r="AQ334" s="17">
        <v>4.2509221223516851E-2</v>
      </c>
      <c r="AR334" s="17">
        <v>1.8508790336056982E-2</v>
      </c>
      <c r="AS334" s="17">
        <v>2.0208280344134751E-2</v>
      </c>
      <c r="AT334" s="17">
        <v>4.7435613141455371E-3</v>
      </c>
      <c r="AU334" s="17">
        <v>2.3237328700705381E-2</v>
      </c>
      <c r="AV334" s="17">
        <v>2.6095869368373281E-2</v>
      </c>
      <c r="AX334" s="17">
        <v>3.6059727056039E-2</v>
      </c>
      <c r="AY334" s="17">
        <v>2.0208280344134751E-2</v>
      </c>
      <c r="AZ334" s="17">
        <v>4.7435613141455371E-3</v>
      </c>
      <c r="BA334" s="17">
        <v>2.3237328700705381E-2</v>
      </c>
      <c r="BC334" s="17">
        <v>3.196545309392475E-3</v>
      </c>
      <c r="BD334" s="17">
        <v>2.7334903410245859E-2</v>
      </c>
      <c r="BE334" s="17">
        <v>4.9574611446309182E-2</v>
      </c>
      <c r="BF334" s="17">
        <v>5.8348977014179577E-2</v>
      </c>
      <c r="BG334" s="17">
        <v>2.0673580899273E-2</v>
      </c>
      <c r="BH334" s="17">
        <v>2.9089131559157669E-2</v>
      </c>
      <c r="BI334" s="17">
        <v>2.0804241914687171E-2</v>
      </c>
      <c r="BJ334" s="17">
        <v>3.6905377053902982E-2</v>
      </c>
      <c r="BK334" s="17">
        <v>4.4439672777846648E-2</v>
      </c>
      <c r="BL334" s="17">
        <v>4.8787834248147817E-2</v>
      </c>
      <c r="BM334" s="17">
        <v>2.6946590032290999E-2</v>
      </c>
      <c r="BN334" s="17">
        <v>3.5472390332786777E-2</v>
      </c>
      <c r="BP334" s="17">
        <v>2.2648053302322831E-2</v>
      </c>
      <c r="BQ334" s="17">
        <v>1.339217109346898E-2</v>
      </c>
      <c r="BR334" s="17">
        <v>5.3754356159760652E-2</v>
      </c>
      <c r="BS334" s="17">
        <v>7.8365359031481122E-3</v>
      </c>
      <c r="BT334" s="17">
        <v>1.157821298132472E-2</v>
      </c>
      <c r="BU334" s="17">
        <v>2.435473068252253E-2</v>
      </c>
      <c r="BV334" s="17">
        <v>6.9857475457135845E-2</v>
      </c>
      <c r="BW334" s="17">
        <v>6.185170338053856E-2</v>
      </c>
      <c r="BX334" s="17">
        <v>2.9667174568312742E-2</v>
      </c>
      <c r="BY334" s="17">
        <v>4.8817767870281269E-2</v>
      </c>
    </row>
    <row r="335" spans="2:77" ht="15.95">
      <c r="B335" s="16" t="s">
        <v>55</v>
      </c>
      <c r="C335" s="17">
        <v>1.1979579129238331E-2</v>
      </c>
      <c r="D335" s="17">
        <v>1.178090090548565E-2</v>
      </c>
      <c r="E335" s="17">
        <v>1.496777291732951E-2</v>
      </c>
      <c r="F335" s="17">
        <v>0</v>
      </c>
      <c r="H335" s="17">
        <v>1.7174825692198161E-2</v>
      </c>
      <c r="I335" s="17">
        <v>5.6735043600737292E-2</v>
      </c>
      <c r="J335" s="17">
        <v>1.6300498357731591E-2</v>
      </c>
      <c r="K335" s="17">
        <v>1.381485015316217E-2</v>
      </c>
      <c r="L335" s="17">
        <v>3.9756486967114802E-3</v>
      </c>
      <c r="M335" s="17">
        <v>1.336081830437994E-2</v>
      </c>
      <c r="N335" s="17">
        <v>0</v>
      </c>
      <c r="O335" s="17">
        <v>2.3743668888727879E-2</v>
      </c>
      <c r="P335" s="17">
        <v>0</v>
      </c>
      <c r="Q335" s="17">
        <v>1.6355628489824529E-2</v>
      </c>
      <c r="R335" s="17">
        <v>0</v>
      </c>
      <c r="S335" s="17">
        <v>3.422639769083087E-3</v>
      </c>
      <c r="U335" s="17">
        <v>3.3406017816511549E-2</v>
      </c>
      <c r="V335" s="17">
        <v>1.009562832698729E-2</v>
      </c>
      <c r="W335" s="17">
        <v>9.4123433227293433E-3</v>
      </c>
      <c r="X335" s="17">
        <v>1.301717980218536E-2</v>
      </c>
      <c r="Y335" s="17">
        <v>1.4322781276374069E-2</v>
      </c>
      <c r="Z335" s="17">
        <v>1.566016917788525E-3</v>
      </c>
      <c r="AA335" s="17">
        <v>0</v>
      </c>
      <c r="AB335" s="17">
        <v>0</v>
      </c>
      <c r="AC335" s="17">
        <v>1.7156674367327641E-2</v>
      </c>
      <c r="AD335" s="17">
        <v>1.8143424464356319E-2</v>
      </c>
      <c r="AE335" s="17">
        <v>8.5660871336491431E-2</v>
      </c>
      <c r="AG335" s="17">
        <v>6.7117878134485762E-3</v>
      </c>
      <c r="AH335" s="17">
        <v>1.6094614173977659E-2</v>
      </c>
      <c r="AJ335" s="17">
        <v>1.1551354457386949E-2</v>
      </c>
      <c r="AK335" s="17">
        <v>1.112367258274349E-2</v>
      </c>
      <c r="AL335" s="17">
        <v>1.9019990771841699E-2</v>
      </c>
      <c r="AM335" s="17">
        <v>6.8032852182222138E-3</v>
      </c>
      <c r="AN335" s="17">
        <v>1.3390220513423401E-2</v>
      </c>
      <c r="AO335" s="17">
        <v>1.635564053075864E-2</v>
      </c>
      <c r="AP335" s="17">
        <v>2.1325284027405189E-2</v>
      </c>
      <c r="AQ335" s="17">
        <v>1.283273652380244E-2</v>
      </c>
      <c r="AR335" s="17">
        <v>1.4705120264720321E-2</v>
      </c>
      <c r="AS335" s="17">
        <v>2.0208280344134751E-2</v>
      </c>
      <c r="AT335" s="17">
        <v>6.6535316493375957E-3</v>
      </c>
      <c r="AU335" s="17">
        <v>1.5117023132811351E-2</v>
      </c>
      <c r="AV335" s="17">
        <v>0</v>
      </c>
      <c r="AX335" s="17">
        <v>1.143244995673505E-2</v>
      </c>
      <c r="AY335" s="17">
        <v>2.0208280344134751E-2</v>
      </c>
      <c r="AZ335" s="17">
        <v>6.6535316493375957E-3</v>
      </c>
      <c r="BA335" s="17">
        <v>1.5117023132811351E-2</v>
      </c>
      <c r="BC335" s="17">
        <v>6.4813228385843724E-3</v>
      </c>
      <c r="BD335" s="17">
        <v>1.8266539815408239E-2</v>
      </c>
      <c r="BE335" s="17">
        <v>6.0582064462228226E-3</v>
      </c>
      <c r="BF335" s="17">
        <v>0</v>
      </c>
      <c r="BG335" s="17">
        <v>0</v>
      </c>
      <c r="BH335" s="17">
        <v>1.5524682354576829E-2</v>
      </c>
      <c r="BI335" s="17">
        <v>1.219274463196496E-2</v>
      </c>
      <c r="BJ335" s="17">
        <v>8.1099565413971283E-3</v>
      </c>
      <c r="BK335" s="17">
        <v>0</v>
      </c>
      <c r="BL335" s="17">
        <v>0</v>
      </c>
      <c r="BM335" s="17">
        <v>1.589606921236297E-2</v>
      </c>
      <c r="BN335" s="17">
        <v>2.1965946079596128E-2</v>
      </c>
      <c r="BP335" s="17">
        <v>1.255419639857709E-2</v>
      </c>
      <c r="BQ335" s="17">
        <v>7.6151500922756526E-3</v>
      </c>
      <c r="BR335" s="17">
        <v>1.392630419574133E-2</v>
      </c>
      <c r="BS335" s="17">
        <v>6.9963199606132634E-3</v>
      </c>
      <c r="BT335" s="17">
        <v>2.741091246473544E-3</v>
      </c>
      <c r="BU335" s="17">
        <v>0</v>
      </c>
      <c r="BV335" s="17">
        <v>0</v>
      </c>
      <c r="BW335" s="17">
        <v>7.503224337749438E-3</v>
      </c>
      <c r="BX335" s="17">
        <v>1.0053353787819351E-2</v>
      </c>
      <c r="BY335" s="17">
        <v>2.4032558610705482E-2</v>
      </c>
    </row>
    <row r="337" spans="2:77" ht="144">
      <c r="B337" s="14" t="s">
        <v>241</v>
      </c>
    </row>
    <row r="338" spans="2:77" ht="15.95">
      <c r="B338" s="15" t="s">
        <v>16</v>
      </c>
    </row>
    <row r="339" spans="2:77" ht="32.1">
      <c r="B339" s="16" t="s">
        <v>242</v>
      </c>
      <c r="C339" s="17">
        <v>0.13038771176369879</v>
      </c>
      <c r="D339" s="17">
        <v>0.1307198336088117</v>
      </c>
      <c r="E339" s="17">
        <v>0.13233184136112189</v>
      </c>
      <c r="F339" s="17">
        <v>0.1147346505484281</v>
      </c>
      <c r="H339" s="17">
        <v>0.1018682550004382</v>
      </c>
      <c r="I339" s="17">
        <v>8.5549106820761403E-2</v>
      </c>
      <c r="J339" s="17">
        <v>0.1151313283236351</v>
      </c>
      <c r="K339" s="17">
        <v>0.1630497534690476</v>
      </c>
      <c r="L339" s="17">
        <v>0.1257007413118269</v>
      </c>
      <c r="M339" s="17">
        <v>0.1117392025331715</v>
      </c>
      <c r="N339" s="17">
        <v>0.1018967797757914</v>
      </c>
      <c r="O339" s="17">
        <v>9.3471312705929857E-2</v>
      </c>
      <c r="P339" s="17">
        <v>0.16083224425172549</v>
      </c>
      <c r="Q339" s="17">
        <v>0.18570540959664769</v>
      </c>
      <c r="R339" s="17">
        <v>0.15943010698380269</v>
      </c>
      <c r="S339" s="17">
        <v>0.13184574937086699</v>
      </c>
      <c r="U339" s="17">
        <v>8.5131763312713507E-2</v>
      </c>
      <c r="V339" s="17">
        <v>0.1234837998687993</v>
      </c>
      <c r="W339" s="17">
        <v>9.4776192373982646E-2</v>
      </c>
      <c r="X339" s="17">
        <v>0.1427942873399525</v>
      </c>
      <c r="Y339" s="17">
        <v>0.14823163796472341</v>
      </c>
      <c r="Z339" s="17">
        <v>0.15744685236463701</v>
      </c>
      <c r="AA339" s="17">
        <v>0.123147394097854</v>
      </c>
      <c r="AB339" s="17">
        <v>0.16356492058545199</v>
      </c>
      <c r="AC339" s="17">
        <v>0.14741278401659161</v>
      </c>
      <c r="AD339" s="17">
        <v>0.13078699995670701</v>
      </c>
      <c r="AE339" s="17">
        <v>0.17368618556254989</v>
      </c>
      <c r="AG339" s="17">
        <v>0.1479066857786657</v>
      </c>
      <c r="AH339" s="17">
        <v>0.11670243311505921</v>
      </c>
      <c r="AJ339" s="17">
        <v>0.16499064939830341</v>
      </c>
      <c r="AK339" s="17">
        <v>0.12004518223937399</v>
      </c>
      <c r="AL339" s="17">
        <v>0.15662011208365709</v>
      </c>
      <c r="AM339" s="17">
        <v>0.14515810572804019</v>
      </c>
      <c r="AN339" s="17">
        <v>0.12552764858051019</v>
      </c>
      <c r="AO339" s="17">
        <v>0.1259085097659545</v>
      </c>
      <c r="AP339" s="17">
        <v>0.16391909213528319</v>
      </c>
      <c r="AQ339" s="17">
        <v>0.13334649270023879</v>
      </c>
      <c r="AR339" s="17">
        <v>0.12423603600530859</v>
      </c>
      <c r="AS339" s="17">
        <v>0.16089528085895119</v>
      </c>
      <c r="AT339" s="17">
        <v>0.1885000040050675</v>
      </c>
      <c r="AU339" s="17">
        <v>0.1189883487131027</v>
      </c>
      <c r="AV339" s="17">
        <v>0.17226670110270439</v>
      </c>
      <c r="AX339" s="17">
        <v>0.13177318232136051</v>
      </c>
      <c r="AY339" s="17">
        <v>0.16089528085895119</v>
      </c>
      <c r="AZ339" s="17">
        <v>0.1885000040050675</v>
      </c>
      <c r="BA339" s="17">
        <v>0.1189883487131027</v>
      </c>
      <c r="BC339" s="17">
        <v>0.1534100088376594</v>
      </c>
      <c r="BD339" s="17">
        <v>0.16678965989606101</v>
      </c>
      <c r="BE339" s="17">
        <v>0.19229718150746769</v>
      </c>
      <c r="BF339" s="17">
        <v>0.1945033444805204</v>
      </c>
      <c r="BG339" s="17">
        <v>9.82395706039281E-2</v>
      </c>
      <c r="BH339" s="17">
        <v>0.2208460451357</v>
      </c>
      <c r="BI339" s="17">
        <v>0.26274041704984508</v>
      </c>
      <c r="BJ339" s="17">
        <v>0.128671179212135</v>
      </c>
      <c r="BK339" s="17">
        <v>0.15780540449136291</v>
      </c>
      <c r="BL339" s="17">
        <v>0.1829614905185348</v>
      </c>
      <c r="BM339" s="17">
        <v>0.12611499872330659</v>
      </c>
      <c r="BN339" s="17">
        <v>8.1077738590296794E-2</v>
      </c>
      <c r="BP339" s="17">
        <v>0.1390349207003172</v>
      </c>
      <c r="BQ339" s="17">
        <v>0.1468980256612098</v>
      </c>
      <c r="BR339" s="17">
        <v>4.9432148051062573E-2</v>
      </c>
      <c r="BS339" s="17">
        <v>9.5437081880530669E-2</v>
      </c>
      <c r="BT339" s="17">
        <v>0.27890815357815929</v>
      </c>
      <c r="BU339" s="17">
        <v>8.2669914736024114E-2</v>
      </c>
      <c r="BV339" s="17">
        <v>0.13544275658570459</v>
      </c>
      <c r="BW339" s="17">
        <v>0.15533198817471519</v>
      </c>
      <c r="BX339" s="17">
        <v>0.2241947048432831</v>
      </c>
      <c r="BY339" s="17">
        <v>0.1467617280053134</v>
      </c>
    </row>
    <row r="340" spans="2:77" ht="32.1">
      <c r="B340" s="16" t="s">
        <v>243</v>
      </c>
      <c r="C340" s="17">
        <v>0.29774596467746722</v>
      </c>
      <c r="D340" s="17">
        <v>0.29788770385449859</v>
      </c>
      <c r="E340" s="17">
        <v>0.30002198018024973</v>
      </c>
      <c r="F340" s="17">
        <v>0.27567782029241872</v>
      </c>
      <c r="H340" s="17">
        <v>0.2442469474735906</v>
      </c>
      <c r="I340" s="17">
        <v>0.34182146128770741</v>
      </c>
      <c r="J340" s="17">
        <v>0.27865083654498302</v>
      </c>
      <c r="K340" s="17">
        <v>0.25601051012810661</v>
      </c>
      <c r="L340" s="17">
        <v>0.30860635157200672</v>
      </c>
      <c r="M340" s="17">
        <v>0.2783103178562476</v>
      </c>
      <c r="N340" s="17">
        <v>0.39828463527836822</v>
      </c>
      <c r="O340" s="17">
        <v>0.31573385268660631</v>
      </c>
      <c r="P340" s="17">
        <v>0.37327366458612782</v>
      </c>
      <c r="Q340" s="17">
        <v>0.30367538217301748</v>
      </c>
      <c r="R340" s="17">
        <v>0.30369773732056421</v>
      </c>
      <c r="S340" s="17">
        <v>0.27192044270706001</v>
      </c>
      <c r="U340" s="17">
        <v>0.29090901768409938</v>
      </c>
      <c r="V340" s="17">
        <v>0.21532634026943889</v>
      </c>
      <c r="W340" s="17">
        <v>0.2436387320006605</v>
      </c>
      <c r="X340" s="17">
        <v>0.30346359185838212</v>
      </c>
      <c r="Y340" s="17">
        <v>0.30894759620813822</v>
      </c>
      <c r="Z340" s="17">
        <v>0.39143737522281741</v>
      </c>
      <c r="AA340" s="17">
        <v>0.31582359223708623</v>
      </c>
      <c r="AB340" s="17">
        <v>0.32518525066574361</v>
      </c>
      <c r="AC340" s="17">
        <v>0.32836680313278721</v>
      </c>
      <c r="AD340" s="17">
        <v>0.23393524215157291</v>
      </c>
      <c r="AE340" s="17">
        <v>0.34023466035402128</v>
      </c>
      <c r="AG340" s="17">
        <v>0.30540614800576898</v>
      </c>
      <c r="AH340" s="17">
        <v>0.29176206726099108</v>
      </c>
      <c r="AJ340" s="17">
        <v>0.34243401914660698</v>
      </c>
      <c r="AK340" s="17">
        <v>0.29185305945130852</v>
      </c>
      <c r="AL340" s="17">
        <v>0.30080173035800489</v>
      </c>
      <c r="AM340" s="17">
        <v>0.29479712659345209</v>
      </c>
      <c r="AN340" s="17">
        <v>0.23286099928952869</v>
      </c>
      <c r="AO340" s="17">
        <v>0.27867778555952688</v>
      </c>
      <c r="AP340" s="17">
        <v>0.2187355891438906</v>
      </c>
      <c r="AQ340" s="17">
        <v>0.27533886078138597</v>
      </c>
      <c r="AR340" s="17">
        <v>0.27807291639464032</v>
      </c>
      <c r="AS340" s="17">
        <v>0.31239707052618021</v>
      </c>
      <c r="AT340" s="17">
        <v>0.31927896977906728</v>
      </c>
      <c r="AU340" s="17">
        <v>0.28129728085684358</v>
      </c>
      <c r="AV340" s="17">
        <v>0.18103423449102299</v>
      </c>
      <c r="AX340" s="17">
        <v>0.29221972047367267</v>
      </c>
      <c r="AY340" s="17">
        <v>0.31239707052618021</v>
      </c>
      <c r="AZ340" s="17">
        <v>0.31927896977906728</v>
      </c>
      <c r="BA340" s="17">
        <v>0.28129728085684358</v>
      </c>
      <c r="BC340" s="17">
        <v>0.32696372201236862</v>
      </c>
      <c r="BD340" s="17">
        <v>0.33158504062206312</v>
      </c>
      <c r="BE340" s="17">
        <v>0.32748148351409911</v>
      </c>
      <c r="BF340" s="17">
        <v>0.27427093522049723</v>
      </c>
      <c r="BG340" s="17">
        <v>0.27151194043421217</v>
      </c>
      <c r="BH340" s="17">
        <v>0.3758132210778356</v>
      </c>
      <c r="BI340" s="17">
        <v>0.3509161024105002</v>
      </c>
      <c r="BJ340" s="17">
        <v>0.29130393528641452</v>
      </c>
      <c r="BK340" s="17">
        <v>0.27929005657084421</v>
      </c>
      <c r="BL340" s="17">
        <v>0.26104908928127918</v>
      </c>
      <c r="BM340" s="17">
        <v>0.31639429118770818</v>
      </c>
      <c r="BN340" s="17">
        <v>0.25265151711501271</v>
      </c>
      <c r="BP340" s="17">
        <v>0.27475344729199669</v>
      </c>
      <c r="BQ340" s="17">
        <v>0.3814997568550651</v>
      </c>
      <c r="BR340" s="17">
        <v>0.29898519139719748</v>
      </c>
      <c r="BS340" s="17">
        <v>0.28931285354617398</v>
      </c>
      <c r="BT340" s="17">
        <v>0.35498187205242371</v>
      </c>
      <c r="BU340" s="17">
        <v>0.30704002188545582</v>
      </c>
      <c r="BV340" s="17">
        <v>0.36808698208746499</v>
      </c>
      <c r="BW340" s="17">
        <v>0.28125334823553871</v>
      </c>
      <c r="BX340" s="17">
        <v>0.42397313737762371</v>
      </c>
      <c r="BY340" s="17">
        <v>0.27610075732778477</v>
      </c>
    </row>
    <row r="341" spans="2:77" ht="32.1">
      <c r="B341" s="16" t="s">
        <v>244</v>
      </c>
      <c r="C341" s="17">
        <v>0.26338290243795121</v>
      </c>
      <c r="D341" s="17">
        <v>0.25980385813773321</v>
      </c>
      <c r="E341" s="17">
        <v>0.2659139276794964</v>
      </c>
      <c r="F341" s="17">
        <v>0.32568094565897998</v>
      </c>
      <c r="H341" s="17">
        <v>0.25098972975664868</v>
      </c>
      <c r="I341" s="17">
        <v>0.26698840248860628</v>
      </c>
      <c r="J341" s="17">
        <v>0.2135333326666172</v>
      </c>
      <c r="K341" s="17">
        <v>0.29433861590813792</v>
      </c>
      <c r="L341" s="17">
        <v>0.29468433253822918</v>
      </c>
      <c r="M341" s="17">
        <v>0.30846714247996748</v>
      </c>
      <c r="N341" s="17">
        <v>0.2270509122589543</v>
      </c>
      <c r="O341" s="17">
        <v>0.25526983548183801</v>
      </c>
      <c r="P341" s="17">
        <v>0.23848890276514609</v>
      </c>
      <c r="Q341" s="17">
        <v>0.29162771507384472</v>
      </c>
      <c r="R341" s="17">
        <v>0.2252649620438622</v>
      </c>
      <c r="S341" s="17">
        <v>0.26569586344470952</v>
      </c>
      <c r="U341" s="17">
        <v>0.19314511175852089</v>
      </c>
      <c r="V341" s="17">
        <v>0.30265512436561182</v>
      </c>
      <c r="W341" s="17">
        <v>0.26865097445644431</v>
      </c>
      <c r="X341" s="17">
        <v>0.29624725740303842</v>
      </c>
      <c r="Y341" s="17">
        <v>0.31429239205233961</v>
      </c>
      <c r="Z341" s="17">
        <v>0.21904746113026771</v>
      </c>
      <c r="AA341" s="17">
        <v>0.25313144105809232</v>
      </c>
      <c r="AB341" s="17">
        <v>0.27043549038780401</v>
      </c>
      <c r="AC341" s="17">
        <v>0.2443807747436626</v>
      </c>
      <c r="AD341" s="17">
        <v>0.31861724299317729</v>
      </c>
      <c r="AE341" s="17">
        <v>0.22673209718438739</v>
      </c>
      <c r="AG341" s="17">
        <v>0.25712501091208412</v>
      </c>
      <c r="AH341" s="17">
        <v>0.26827137303053761</v>
      </c>
      <c r="AJ341" s="17">
        <v>0.24757600656742709</v>
      </c>
      <c r="AK341" s="17">
        <v>0.26898405131142228</v>
      </c>
      <c r="AL341" s="17">
        <v>0.27551097298333871</v>
      </c>
      <c r="AM341" s="17">
        <v>0.23701171226869719</v>
      </c>
      <c r="AN341" s="17">
        <v>0.28900254360003802</v>
      </c>
      <c r="AO341" s="17">
        <v>0.25562246952093048</v>
      </c>
      <c r="AP341" s="17">
        <v>0.2360828298447214</v>
      </c>
      <c r="AQ341" s="17">
        <v>0.28667181900749023</v>
      </c>
      <c r="AR341" s="17">
        <v>0.24356508452830691</v>
      </c>
      <c r="AS341" s="17">
        <v>0.22009116029648301</v>
      </c>
      <c r="AT341" s="17">
        <v>0.2571688706323792</v>
      </c>
      <c r="AU341" s="17">
        <v>0.27240626531606732</v>
      </c>
      <c r="AV341" s="17">
        <v>0.30608559135822339</v>
      </c>
      <c r="AX341" s="17">
        <v>0.26560685084222618</v>
      </c>
      <c r="AY341" s="17">
        <v>0.22009116029648301</v>
      </c>
      <c r="AZ341" s="17">
        <v>0.2571688706323792</v>
      </c>
      <c r="BA341" s="17">
        <v>0.27240626531606732</v>
      </c>
      <c r="BC341" s="17">
        <v>0.29033604964803778</v>
      </c>
      <c r="BD341" s="17">
        <v>0.26573951140478852</v>
      </c>
      <c r="BE341" s="17">
        <v>0.27035419725774451</v>
      </c>
      <c r="BF341" s="17">
        <v>0.28877044379853961</v>
      </c>
      <c r="BG341" s="17">
        <v>0.31293921687185511</v>
      </c>
      <c r="BH341" s="17">
        <v>0.22881746500854</v>
      </c>
      <c r="BI341" s="17">
        <v>0.201298304593751</v>
      </c>
      <c r="BJ341" s="17">
        <v>0.26325206473984358</v>
      </c>
      <c r="BK341" s="17">
        <v>0.27483456149333702</v>
      </c>
      <c r="BL341" s="17">
        <v>0.27111307981514521</v>
      </c>
      <c r="BM341" s="17">
        <v>0.30195091695552267</v>
      </c>
      <c r="BN341" s="17">
        <v>0.20775827849920431</v>
      </c>
      <c r="BP341" s="17">
        <v>0.27123213322565271</v>
      </c>
      <c r="BQ341" s="17">
        <v>0.1957741490641996</v>
      </c>
      <c r="BR341" s="17">
        <v>0.30727366489101321</v>
      </c>
      <c r="BS341" s="17">
        <v>0.30006854843458269</v>
      </c>
      <c r="BT341" s="17">
        <v>0.18105568606402431</v>
      </c>
      <c r="BU341" s="17">
        <v>0.2326332682814278</v>
      </c>
      <c r="BV341" s="17">
        <v>0.25223204924596848</v>
      </c>
      <c r="BW341" s="17">
        <v>0.31865307901877682</v>
      </c>
      <c r="BX341" s="17">
        <v>0.23076109585569671</v>
      </c>
      <c r="BY341" s="17">
        <v>0.23521990676003629</v>
      </c>
    </row>
    <row r="342" spans="2:77" ht="32.1">
      <c r="B342" s="16" t="s">
        <v>245</v>
      </c>
      <c r="C342" s="17">
        <v>0.22374397731435</v>
      </c>
      <c r="D342" s="17">
        <v>0.22688229554020431</v>
      </c>
      <c r="E342" s="17">
        <v>0.22298859042346911</v>
      </c>
      <c r="F342" s="17">
        <v>0.19928623983734589</v>
      </c>
      <c r="H342" s="17">
        <v>0.23226431553424781</v>
      </c>
      <c r="I342" s="17">
        <v>0.1595859807446097</v>
      </c>
      <c r="J342" s="17">
        <v>0.27085929696439082</v>
      </c>
      <c r="K342" s="17">
        <v>0.20547487172235229</v>
      </c>
      <c r="L342" s="17">
        <v>0.1771572860651672</v>
      </c>
      <c r="M342" s="17">
        <v>0.26925378277117012</v>
      </c>
      <c r="N342" s="17">
        <v>0.20523445773875101</v>
      </c>
      <c r="O342" s="17">
        <v>0.19920220353477991</v>
      </c>
      <c r="P342" s="17">
        <v>0.16906732955276621</v>
      </c>
      <c r="Q342" s="17">
        <v>0.15569710423316371</v>
      </c>
      <c r="R342" s="17">
        <v>0.26998802978339631</v>
      </c>
      <c r="S342" s="17">
        <v>0.28247601612166401</v>
      </c>
      <c r="U342" s="17">
        <v>0.27593483776402178</v>
      </c>
      <c r="V342" s="17">
        <v>0.20763810988015841</v>
      </c>
      <c r="W342" s="17">
        <v>0.25576926418620938</v>
      </c>
      <c r="X342" s="17">
        <v>0.16301772571730849</v>
      </c>
      <c r="Y342" s="17">
        <v>0.20982983158614049</v>
      </c>
      <c r="Z342" s="17">
        <v>0.1996969949708593</v>
      </c>
      <c r="AA342" s="17">
        <v>0.23509027875475949</v>
      </c>
      <c r="AB342" s="17">
        <v>0.1915396177947962</v>
      </c>
      <c r="AC342" s="17">
        <v>0.23198668621971361</v>
      </c>
      <c r="AD342" s="17">
        <v>0.24311677290972669</v>
      </c>
      <c r="AE342" s="17">
        <v>0.17368618556254989</v>
      </c>
      <c r="AG342" s="17">
        <v>0.22896439740542801</v>
      </c>
      <c r="AH342" s="17">
        <v>0.21966594719978261</v>
      </c>
      <c r="AJ342" s="17">
        <v>0.1948995328695412</v>
      </c>
      <c r="AK342" s="17">
        <v>0.22503970193042749</v>
      </c>
      <c r="AL342" s="17">
        <v>0.19390960809363841</v>
      </c>
      <c r="AM342" s="17">
        <v>0.23971599858555631</v>
      </c>
      <c r="AN342" s="17">
        <v>0.25861232033868059</v>
      </c>
      <c r="AO342" s="17">
        <v>0.22995889871972219</v>
      </c>
      <c r="AP342" s="17">
        <v>0.2567575395729354</v>
      </c>
      <c r="AQ342" s="17">
        <v>0.2194618836424051</v>
      </c>
      <c r="AR342" s="17">
        <v>0.27403255523138881</v>
      </c>
      <c r="AS342" s="17">
        <v>0.24497456795449471</v>
      </c>
      <c r="AT342" s="17">
        <v>0.18601331494495321</v>
      </c>
      <c r="AU342" s="17">
        <v>0.23653584713558029</v>
      </c>
      <c r="AV342" s="17">
        <v>0.30331715804492942</v>
      </c>
      <c r="AX342" s="17">
        <v>0.2239643345200828</v>
      </c>
      <c r="AY342" s="17">
        <v>0.24497456795449471</v>
      </c>
      <c r="AZ342" s="17">
        <v>0.18601331494495321</v>
      </c>
      <c r="BA342" s="17">
        <v>0.23653584713558029</v>
      </c>
      <c r="BC342" s="17">
        <v>0.1934527985221112</v>
      </c>
      <c r="BD342" s="17">
        <v>0.1993527084462707</v>
      </c>
      <c r="BE342" s="17">
        <v>0.14600247090715721</v>
      </c>
      <c r="BF342" s="17">
        <v>0.22123178993909801</v>
      </c>
      <c r="BG342" s="17">
        <v>0.29639835464482478</v>
      </c>
      <c r="BH342" s="17">
        <v>0.1477094163436016</v>
      </c>
      <c r="BI342" s="17">
        <v>0.14567222249672129</v>
      </c>
      <c r="BJ342" s="17">
        <v>0.21825322265891689</v>
      </c>
      <c r="BK342" s="17">
        <v>0.20593596803996411</v>
      </c>
      <c r="BL342" s="17">
        <v>0.23219807485693339</v>
      </c>
      <c r="BM342" s="17">
        <v>0.20889706638748071</v>
      </c>
      <c r="BN342" s="17">
        <v>0.32192702244108701</v>
      </c>
      <c r="BP342" s="17">
        <v>0.2060265393470711</v>
      </c>
      <c r="BQ342" s="17">
        <v>0.21374468032611349</v>
      </c>
      <c r="BR342" s="17">
        <v>0.26502635805100122</v>
      </c>
      <c r="BS342" s="17">
        <v>0.25283371582990732</v>
      </c>
      <c r="BT342" s="17">
        <v>0.16887651634329751</v>
      </c>
      <c r="BU342" s="17">
        <v>0.30455298567002642</v>
      </c>
      <c r="BV342" s="17">
        <v>0.15801224279945331</v>
      </c>
      <c r="BW342" s="17">
        <v>0.18051118683136541</v>
      </c>
      <c r="BX342" s="17">
        <v>0.1210710619233966</v>
      </c>
      <c r="BY342" s="17">
        <v>0.22371855672441471</v>
      </c>
    </row>
    <row r="343" spans="2:77" ht="32.1">
      <c r="B343" s="16" t="s">
        <v>246</v>
      </c>
      <c r="C343" s="17">
        <v>5.6383632117014693E-2</v>
      </c>
      <c r="D343" s="17">
        <v>5.7735554577746928E-2</v>
      </c>
      <c r="E343" s="17">
        <v>5.0302407744310877E-2</v>
      </c>
      <c r="F343" s="17">
        <v>7.3882250980323375E-2</v>
      </c>
      <c r="H343" s="17">
        <v>6.8602548658559734E-2</v>
      </c>
      <c r="I343" s="17">
        <v>7.9736794391282825E-2</v>
      </c>
      <c r="J343" s="17">
        <v>8.6750563333107378E-2</v>
      </c>
      <c r="K343" s="17">
        <v>6.2004656252872728E-2</v>
      </c>
      <c r="L343" s="17">
        <v>8.1685434636850046E-2</v>
      </c>
      <c r="M343" s="17">
        <v>1.5660505942258499E-2</v>
      </c>
      <c r="N343" s="17">
        <v>5.2767686041364767E-2</v>
      </c>
      <c r="O343" s="17">
        <v>0.11230490136983989</v>
      </c>
      <c r="P343" s="17">
        <v>4.1887150651974139E-2</v>
      </c>
      <c r="Q343" s="17">
        <v>4.3952706439976133E-2</v>
      </c>
      <c r="R343" s="17">
        <v>3.2245012310901662E-2</v>
      </c>
      <c r="S343" s="17">
        <v>3.955986225436077E-2</v>
      </c>
      <c r="U343" s="17">
        <v>8.1010297756898317E-2</v>
      </c>
      <c r="V343" s="17">
        <v>9.617889919593349E-2</v>
      </c>
      <c r="W343" s="17">
        <v>9.0597433341729622E-2</v>
      </c>
      <c r="X343" s="17">
        <v>6.4155698182362858E-2</v>
      </c>
      <c r="Y343" s="17">
        <v>1.019506623914709E-2</v>
      </c>
      <c r="Z343" s="17">
        <v>2.165179896415555E-2</v>
      </c>
      <c r="AA343" s="17">
        <v>5.9590353213088268E-2</v>
      </c>
      <c r="AB343" s="17">
        <v>4.6013946446949339E-2</v>
      </c>
      <c r="AC343" s="17">
        <v>2.6830209851028061E-2</v>
      </c>
      <c r="AD343" s="17">
        <v>5.9583694410563867E-2</v>
      </c>
      <c r="AE343" s="17">
        <v>0</v>
      </c>
      <c r="AG343" s="17">
        <v>4.6972375718864437E-2</v>
      </c>
      <c r="AH343" s="17">
        <v>6.3735413456061443E-2</v>
      </c>
      <c r="AJ343" s="17">
        <v>2.9243048848924529E-2</v>
      </c>
      <c r="AK343" s="17">
        <v>5.3800148220400891E-2</v>
      </c>
      <c r="AL343" s="17">
        <v>3.8168730362435899E-2</v>
      </c>
      <c r="AM343" s="17">
        <v>6.1448661588080697E-2</v>
      </c>
      <c r="AN343" s="17">
        <v>6.2607049355737562E-2</v>
      </c>
      <c r="AO343" s="17">
        <v>6.7857139472031841E-2</v>
      </c>
      <c r="AP343" s="17">
        <v>9.5231413565961862E-2</v>
      </c>
      <c r="AQ343" s="17">
        <v>6.0367940937604517E-2</v>
      </c>
      <c r="AR343" s="17">
        <v>5.4150953202556473E-2</v>
      </c>
      <c r="AS343" s="17">
        <v>5.3626691563224478E-2</v>
      </c>
      <c r="AT343" s="17">
        <v>4.0268292263696277E-2</v>
      </c>
      <c r="AU343" s="17">
        <v>5.5651608988402018E-2</v>
      </c>
      <c r="AV343" s="17">
        <v>3.729631500311998E-2</v>
      </c>
      <c r="AX343" s="17">
        <v>5.8046907320094578E-2</v>
      </c>
      <c r="AY343" s="17">
        <v>5.3626691563224478E-2</v>
      </c>
      <c r="AZ343" s="17">
        <v>4.0268292263696277E-2</v>
      </c>
      <c r="BA343" s="17">
        <v>5.5651608988402018E-2</v>
      </c>
      <c r="BC343" s="17">
        <v>2.9356098141238799E-2</v>
      </c>
      <c r="BD343" s="17">
        <v>1.8266539815408239E-2</v>
      </c>
      <c r="BE343" s="17">
        <v>4.3521981166152843E-2</v>
      </c>
      <c r="BF343" s="17">
        <v>2.1223486561344911E-2</v>
      </c>
      <c r="BG343" s="17">
        <v>2.0910917445179731E-2</v>
      </c>
      <c r="BH343" s="17">
        <v>2.0090763339343811E-2</v>
      </c>
      <c r="BI343" s="17">
        <v>2.8963937374830238E-2</v>
      </c>
      <c r="BJ343" s="17">
        <v>6.0849984018137807E-2</v>
      </c>
      <c r="BK343" s="17">
        <v>6.7776499470888887E-2</v>
      </c>
      <c r="BL343" s="17">
        <v>2.485102243520803E-2</v>
      </c>
      <c r="BM343" s="17">
        <v>3.7444268355815942E-2</v>
      </c>
      <c r="BN343" s="17">
        <v>7.6271718701840949E-2</v>
      </c>
      <c r="BP343" s="17">
        <v>4.7737557631644327E-2</v>
      </c>
      <c r="BQ343" s="17">
        <v>4.8672422258473097E-2</v>
      </c>
      <c r="BR343" s="17">
        <v>3.1963004177565438E-2</v>
      </c>
      <c r="BS343" s="17">
        <v>5.5351480348192129E-2</v>
      </c>
      <c r="BT343" s="17">
        <v>1.617777196209538E-2</v>
      </c>
      <c r="BU343" s="17">
        <v>6.0926444085804582E-2</v>
      </c>
      <c r="BV343" s="17">
        <v>6.989777462308204E-2</v>
      </c>
      <c r="BW343" s="17">
        <v>4.4533352876572833E-2</v>
      </c>
      <c r="BX343" s="17">
        <v>0</v>
      </c>
      <c r="BY343" s="17">
        <v>7.9745017630070525E-2</v>
      </c>
    </row>
    <row r="344" spans="2:77" ht="15.95">
      <c r="B344" s="16" t="s">
        <v>247</v>
      </c>
      <c r="C344" s="17">
        <v>2.8355811689518139E-2</v>
      </c>
      <c r="D344" s="17">
        <v>2.697075428100526E-2</v>
      </c>
      <c r="E344" s="17">
        <v>2.8441252611351959E-2</v>
      </c>
      <c r="F344" s="17">
        <v>1.0738092682503701E-2</v>
      </c>
      <c r="H344" s="17">
        <v>0.10202820357651481</v>
      </c>
      <c r="I344" s="17">
        <v>6.6318254267032473E-2</v>
      </c>
      <c r="J344" s="17">
        <v>3.507464216726653E-2</v>
      </c>
      <c r="K344" s="17">
        <v>1.9121592519482811E-2</v>
      </c>
      <c r="L344" s="17">
        <v>1.2165853875919799E-2</v>
      </c>
      <c r="M344" s="17">
        <v>1.6569048417184849E-2</v>
      </c>
      <c r="N344" s="17">
        <v>1.4765528906770291E-2</v>
      </c>
      <c r="O344" s="17">
        <v>2.401789422100618E-2</v>
      </c>
      <c r="P344" s="17">
        <v>1.6450708192260039E-2</v>
      </c>
      <c r="Q344" s="17">
        <v>1.9341682483350209E-2</v>
      </c>
      <c r="R344" s="17">
        <v>9.3741515574729192E-3</v>
      </c>
      <c r="S344" s="17">
        <v>8.5020661013386536E-3</v>
      </c>
      <c r="U344" s="17">
        <v>7.3868971723746096E-2</v>
      </c>
      <c r="V344" s="17">
        <v>5.4717726420057969E-2</v>
      </c>
      <c r="W344" s="17">
        <v>4.6567403640973497E-2</v>
      </c>
      <c r="X344" s="17">
        <v>3.0321439498955521E-2</v>
      </c>
      <c r="Y344" s="17">
        <v>8.5034759495114069E-3</v>
      </c>
      <c r="Z344" s="17">
        <v>1.0719517347263291E-2</v>
      </c>
      <c r="AA344" s="17">
        <v>1.3216940639119851E-2</v>
      </c>
      <c r="AB344" s="17">
        <v>3.260774119255073E-3</v>
      </c>
      <c r="AC344" s="17">
        <v>2.1022742036217189E-2</v>
      </c>
      <c r="AD344" s="17">
        <v>1.396004757825225E-2</v>
      </c>
      <c r="AE344" s="17">
        <v>8.5660871336491431E-2</v>
      </c>
      <c r="AG344" s="17">
        <v>1.362538217918887E-2</v>
      </c>
      <c r="AH344" s="17">
        <v>3.986276593756808E-2</v>
      </c>
      <c r="AJ344" s="17">
        <v>2.0856743169196709E-2</v>
      </c>
      <c r="AK344" s="17">
        <v>4.0277856847066841E-2</v>
      </c>
      <c r="AL344" s="17">
        <v>3.4988846118924888E-2</v>
      </c>
      <c r="AM344" s="17">
        <v>2.18683952361735E-2</v>
      </c>
      <c r="AN344" s="17">
        <v>3.1389438835505067E-2</v>
      </c>
      <c r="AO344" s="17">
        <v>4.1975196961834077E-2</v>
      </c>
      <c r="AP344" s="17">
        <v>2.9273535737207639E-2</v>
      </c>
      <c r="AQ344" s="17">
        <v>2.4813002930875811E-2</v>
      </c>
      <c r="AR344" s="17">
        <v>2.5942454637799171E-2</v>
      </c>
      <c r="AS344" s="17">
        <v>8.0152288006665427E-3</v>
      </c>
      <c r="AT344" s="17">
        <v>8.7705483748364635E-3</v>
      </c>
      <c r="AU344" s="17">
        <v>3.5120648990004021E-2</v>
      </c>
      <c r="AV344" s="17">
        <v>0</v>
      </c>
      <c r="AX344" s="17">
        <v>2.8389004522563349E-2</v>
      </c>
      <c r="AY344" s="17">
        <v>8.0152288006665427E-3</v>
      </c>
      <c r="AZ344" s="17">
        <v>8.7705483748364635E-3</v>
      </c>
      <c r="BA344" s="17">
        <v>3.5120648990004021E-2</v>
      </c>
      <c r="BC344" s="17">
        <v>6.4813228385843724E-3</v>
      </c>
      <c r="BD344" s="17">
        <v>1.8266539815408239E-2</v>
      </c>
      <c r="BE344" s="17">
        <v>2.034268564737856E-2</v>
      </c>
      <c r="BF344" s="17">
        <v>0</v>
      </c>
      <c r="BG344" s="17">
        <v>0</v>
      </c>
      <c r="BH344" s="17">
        <v>6.7230890949790513E-3</v>
      </c>
      <c r="BI344" s="17">
        <v>1.040901607435203E-2</v>
      </c>
      <c r="BJ344" s="17">
        <v>3.7669614084552022E-2</v>
      </c>
      <c r="BK344" s="17">
        <v>1.435750993360304E-2</v>
      </c>
      <c r="BL344" s="17">
        <v>2.782724309289902E-2</v>
      </c>
      <c r="BM344" s="17">
        <v>9.1984583901658801E-3</v>
      </c>
      <c r="BN344" s="17">
        <v>6.0313724652558291E-2</v>
      </c>
      <c r="BP344" s="17">
        <v>6.1215401803317873E-2</v>
      </c>
      <c r="BQ344" s="17">
        <v>1.341096583493894E-2</v>
      </c>
      <c r="BR344" s="17">
        <v>4.7319633432160023E-2</v>
      </c>
      <c r="BS344" s="17">
        <v>6.9963199606132634E-3</v>
      </c>
      <c r="BT344" s="17">
        <v>0</v>
      </c>
      <c r="BU344" s="17">
        <v>1.217736534126126E-2</v>
      </c>
      <c r="BV344" s="17">
        <v>1.632819465832664E-2</v>
      </c>
      <c r="BW344" s="17">
        <v>1.9717044863031372E-2</v>
      </c>
      <c r="BX344" s="17">
        <v>0</v>
      </c>
      <c r="BY344" s="17">
        <v>3.8454033552380369E-2</v>
      </c>
    </row>
    <row r="346" spans="2:77" ht="128.1">
      <c r="B346" s="14" t="s">
        <v>248</v>
      </c>
    </row>
    <row r="347" spans="2:77" ht="15.95">
      <c r="B347" s="15" t="s">
        <v>16</v>
      </c>
    </row>
    <row r="348" spans="2:77" ht="32.1">
      <c r="B348" s="16" t="s">
        <v>242</v>
      </c>
      <c r="C348" s="17">
        <v>0.16472037091231001</v>
      </c>
      <c r="D348" s="17">
        <v>0.1628014877788547</v>
      </c>
      <c r="E348" s="17">
        <v>0.17950065156528841</v>
      </c>
      <c r="F348" s="17">
        <v>0.11180053937228369</v>
      </c>
      <c r="H348" s="17">
        <v>0.12828758603980031</v>
      </c>
      <c r="I348" s="17">
        <v>0.17145968553658411</v>
      </c>
      <c r="J348" s="17">
        <v>0.17940343826391381</v>
      </c>
      <c r="K348" s="17">
        <v>0.17409615148098359</v>
      </c>
      <c r="L348" s="17">
        <v>0.1499933365308132</v>
      </c>
      <c r="M348" s="17">
        <v>0.1472649795372912</v>
      </c>
      <c r="N348" s="17">
        <v>0.1189308572655821</v>
      </c>
      <c r="O348" s="17">
        <v>0.19586546680230421</v>
      </c>
      <c r="P348" s="17">
        <v>0.20909534998381701</v>
      </c>
      <c r="Q348" s="17">
        <v>0.16588654004757611</v>
      </c>
      <c r="R348" s="17">
        <v>0.16384061312226211</v>
      </c>
      <c r="S348" s="17">
        <v>0.17971756302940739</v>
      </c>
      <c r="U348" s="17">
        <v>0.14520018215564359</v>
      </c>
      <c r="V348" s="17">
        <v>0.17066154996471511</v>
      </c>
      <c r="W348" s="17">
        <v>0.15577964464641181</v>
      </c>
      <c r="X348" s="17">
        <v>0.1050347470720812</v>
      </c>
      <c r="Y348" s="17">
        <v>0.14739508704851109</v>
      </c>
      <c r="Z348" s="17">
        <v>0.1722228809388239</v>
      </c>
      <c r="AA348" s="17">
        <v>0.15772290163816791</v>
      </c>
      <c r="AB348" s="17">
        <v>0.20231216251532241</v>
      </c>
      <c r="AC348" s="17">
        <v>0.20774981698076889</v>
      </c>
      <c r="AD348" s="17">
        <v>0.16710960617867809</v>
      </c>
      <c r="AE348" s="17">
        <v>0.38522429947649101</v>
      </c>
      <c r="AG348" s="17">
        <v>0.18073684982309329</v>
      </c>
      <c r="AH348" s="17">
        <v>0.1522087947962161</v>
      </c>
      <c r="AJ348" s="17">
        <v>0.18720673711147151</v>
      </c>
      <c r="AK348" s="17">
        <v>0.15743399060284349</v>
      </c>
      <c r="AL348" s="17">
        <v>0.19791821654983999</v>
      </c>
      <c r="AM348" s="17">
        <v>0.16032706378736961</v>
      </c>
      <c r="AN348" s="17">
        <v>0.1471571301070676</v>
      </c>
      <c r="AO348" s="17">
        <v>0.1624393205992806</v>
      </c>
      <c r="AP348" s="17">
        <v>0.17978546843812901</v>
      </c>
      <c r="AQ348" s="17">
        <v>0.174173811786699</v>
      </c>
      <c r="AR348" s="17">
        <v>0.17544286804706871</v>
      </c>
      <c r="AS348" s="17">
        <v>0.2029548904428666</v>
      </c>
      <c r="AT348" s="17">
        <v>0.1854342555623705</v>
      </c>
      <c r="AU348" s="17">
        <v>0.17704492626939949</v>
      </c>
      <c r="AV348" s="17">
        <v>0.15048494659295919</v>
      </c>
      <c r="AX348" s="17">
        <v>0.1625524444989839</v>
      </c>
      <c r="AY348" s="17">
        <v>0.2029548904428666</v>
      </c>
      <c r="AZ348" s="17">
        <v>0.1854342555623705</v>
      </c>
      <c r="BA348" s="17">
        <v>0.17704492626939949</v>
      </c>
      <c r="BC348" s="17">
        <v>0.16865448592139021</v>
      </c>
      <c r="BD348" s="17">
        <v>0.1982938890613043</v>
      </c>
      <c r="BE348" s="17">
        <v>0.24263912189373499</v>
      </c>
      <c r="BF348" s="17">
        <v>0.21358581253788581</v>
      </c>
      <c r="BG348" s="17">
        <v>0.1903009051722781</v>
      </c>
      <c r="BH348" s="17">
        <v>0.25897113096714991</v>
      </c>
      <c r="BI348" s="17">
        <v>0.27286784136991171</v>
      </c>
      <c r="BJ348" s="17">
        <v>0.1913886189473607</v>
      </c>
      <c r="BK348" s="17">
        <v>0.16046050305081239</v>
      </c>
      <c r="BL348" s="17">
        <v>0.1422883625917869</v>
      </c>
      <c r="BM348" s="17">
        <v>0.1867794025588273</v>
      </c>
      <c r="BN348" s="17">
        <v>0.12597433035836569</v>
      </c>
      <c r="BP348" s="17">
        <v>0.1797216718880279</v>
      </c>
      <c r="BQ348" s="17">
        <v>0.1896980208575183</v>
      </c>
      <c r="BR348" s="17">
        <v>0.1092853040717883</v>
      </c>
      <c r="BS348" s="17">
        <v>0.12454366100058829</v>
      </c>
      <c r="BT348" s="17">
        <v>0.27203561154357808</v>
      </c>
      <c r="BU348" s="17">
        <v>0.17566064578438659</v>
      </c>
      <c r="BV348" s="17">
        <v>0.21366529703564571</v>
      </c>
      <c r="BW348" s="17">
        <v>0.18558611843513889</v>
      </c>
      <c r="BX348" s="17">
        <v>0.246223074724156</v>
      </c>
      <c r="BY348" s="17">
        <v>0.15763048741947339</v>
      </c>
    </row>
    <row r="349" spans="2:77" ht="32.1">
      <c r="B349" s="16" t="s">
        <v>243</v>
      </c>
      <c r="C349" s="17">
        <v>0.33541055027278888</v>
      </c>
      <c r="D349" s="17">
        <v>0.34700309112872402</v>
      </c>
      <c r="E349" s="17">
        <v>0.29796770190298139</v>
      </c>
      <c r="F349" s="17">
        <v>0.32712922316889148</v>
      </c>
      <c r="H349" s="17">
        <v>0.31892025532690771</v>
      </c>
      <c r="I349" s="17">
        <v>0.31882939214312561</v>
      </c>
      <c r="J349" s="17">
        <v>0.26807343566035002</v>
      </c>
      <c r="K349" s="17">
        <v>0.35603109433310542</v>
      </c>
      <c r="L349" s="17">
        <v>0.36645303936559048</v>
      </c>
      <c r="M349" s="17">
        <v>0.27500098919239868</v>
      </c>
      <c r="N349" s="17">
        <v>0.39754575451208091</v>
      </c>
      <c r="O349" s="17">
        <v>0.31527697371399171</v>
      </c>
      <c r="P349" s="17">
        <v>0.34191053239157099</v>
      </c>
      <c r="Q349" s="17">
        <v>0.35401991035186969</v>
      </c>
      <c r="R349" s="17">
        <v>0.37696251086903532</v>
      </c>
      <c r="S349" s="17">
        <v>0.33863515843089609</v>
      </c>
      <c r="U349" s="17">
        <v>0.2400068420727747</v>
      </c>
      <c r="V349" s="17">
        <v>0.28925654618688779</v>
      </c>
      <c r="W349" s="17">
        <v>0.33218571340214481</v>
      </c>
      <c r="X349" s="17">
        <v>0.3505683793383913</v>
      </c>
      <c r="Y349" s="17">
        <v>0.40355554960128742</v>
      </c>
      <c r="Z349" s="17">
        <v>0.37719490868702288</v>
      </c>
      <c r="AA349" s="17">
        <v>0.32819351159230481</v>
      </c>
      <c r="AB349" s="17">
        <v>0.46063229151120227</v>
      </c>
      <c r="AC349" s="17">
        <v>0.28851676571488538</v>
      </c>
      <c r="AD349" s="17">
        <v>0.30463542144382788</v>
      </c>
      <c r="AE349" s="17">
        <v>0.12869654644008019</v>
      </c>
      <c r="AG349" s="17">
        <v>0.34690164803260282</v>
      </c>
      <c r="AH349" s="17">
        <v>0.32643406142775372</v>
      </c>
      <c r="AJ349" s="17">
        <v>0.34178688409178087</v>
      </c>
      <c r="AK349" s="17">
        <v>0.30575968261995368</v>
      </c>
      <c r="AL349" s="17">
        <v>0.36558150242248172</v>
      </c>
      <c r="AM349" s="17">
        <v>0.35082834154151632</v>
      </c>
      <c r="AN349" s="17">
        <v>0.3100330524464478</v>
      </c>
      <c r="AO349" s="17">
        <v>0.30672891626417909</v>
      </c>
      <c r="AP349" s="17">
        <v>0.31125740266473789</v>
      </c>
      <c r="AQ349" s="17">
        <v>0.33563409482541878</v>
      </c>
      <c r="AR349" s="17">
        <v>0.35821550652733808</v>
      </c>
      <c r="AS349" s="17">
        <v>0.30445514903329429</v>
      </c>
      <c r="AT349" s="17">
        <v>0.34388544161758988</v>
      </c>
      <c r="AU349" s="17">
        <v>0.27410393946884398</v>
      </c>
      <c r="AV349" s="17">
        <v>0.35927325186227982</v>
      </c>
      <c r="AX349" s="17">
        <v>0.34049858922105902</v>
      </c>
      <c r="AY349" s="17">
        <v>0.30445514903329429</v>
      </c>
      <c r="AZ349" s="17">
        <v>0.34388544161758988</v>
      </c>
      <c r="BA349" s="17">
        <v>0.27410393946884398</v>
      </c>
      <c r="BC349" s="17">
        <v>0.3842372454331312</v>
      </c>
      <c r="BD349" s="17">
        <v>0.41587720915477089</v>
      </c>
      <c r="BE349" s="17">
        <v>0.33984490436600412</v>
      </c>
      <c r="BF349" s="17">
        <v>0.27729566120405202</v>
      </c>
      <c r="BG349" s="17">
        <v>0.37991926287000732</v>
      </c>
      <c r="BH349" s="17">
        <v>0.3561616034141209</v>
      </c>
      <c r="BI349" s="17">
        <v>0.3761024665503282</v>
      </c>
      <c r="BJ349" s="17">
        <v>0.3096380962640275</v>
      </c>
      <c r="BK349" s="17">
        <v>0.37298375328295569</v>
      </c>
      <c r="BL349" s="17">
        <v>0.40129796483020641</v>
      </c>
      <c r="BM349" s="17">
        <v>0.35717440831460717</v>
      </c>
      <c r="BN349" s="17">
        <v>0.26903058485121423</v>
      </c>
      <c r="BP349" s="17">
        <v>0.32474437961238811</v>
      </c>
      <c r="BQ349" s="17">
        <v>0.35552546795331208</v>
      </c>
      <c r="BR349" s="17">
        <v>0.31088844584938707</v>
      </c>
      <c r="BS349" s="17">
        <v>0.32412356971214029</v>
      </c>
      <c r="BT349" s="17">
        <v>0.37823862964026211</v>
      </c>
      <c r="BU349" s="17">
        <v>0.2358323788668111</v>
      </c>
      <c r="BV349" s="17">
        <v>0.36547108332454459</v>
      </c>
      <c r="BW349" s="17">
        <v>0.37102109418586882</v>
      </c>
      <c r="BX349" s="17">
        <v>0.3891055141596112</v>
      </c>
      <c r="BY349" s="17">
        <v>0.35040730576355128</v>
      </c>
    </row>
    <row r="350" spans="2:77" ht="32.1">
      <c r="B350" s="16" t="s">
        <v>244</v>
      </c>
      <c r="C350" s="17">
        <v>0.28441563061253872</v>
      </c>
      <c r="D350" s="17">
        <v>0.2740418449108119</v>
      </c>
      <c r="E350" s="17">
        <v>0.31622160555915768</v>
      </c>
      <c r="F350" s="17">
        <v>0.3232081458204159</v>
      </c>
      <c r="H350" s="17">
        <v>0.28282317337572283</v>
      </c>
      <c r="I350" s="17">
        <v>0.25827033942323402</v>
      </c>
      <c r="J350" s="17">
        <v>0.28889144902215602</v>
      </c>
      <c r="K350" s="17">
        <v>0.28109598876816472</v>
      </c>
      <c r="L350" s="17">
        <v>0.23761304327205279</v>
      </c>
      <c r="M350" s="17">
        <v>0.33795644595581359</v>
      </c>
      <c r="N350" s="17">
        <v>0.34032923761423989</v>
      </c>
      <c r="O350" s="17">
        <v>0.2729355558252497</v>
      </c>
      <c r="P350" s="17">
        <v>0.24691899243448029</v>
      </c>
      <c r="Q350" s="17">
        <v>0.31365118652936291</v>
      </c>
      <c r="R350" s="17">
        <v>0.2215912882190216</v>
      </c>
      <c r="S350" s="17">
        <v>0.31475184106794218</v>
      </c>
      <c r="U350" s="17">
        <v>0.28590503579090282</v>
      </c>
      <c r="V350" s="17">
        <v>0.28469627852535911</v>
      </c>
      <c r="W350" s="17">
        <v>0.28727167263387499</v>
      </c>
      <c r="X350" s="17">
        <v>0.31376266724351171</v>
      </c>
      <c r="Y350" s="17">
        <v>0.28664366331045898</v>
      </c>
      <c r="Z350" s="17">
        <v>0.30168341551128891</v>
      </c>
      <c r="AA350" s="17">
        <v>0.31664066540414559</v>
      </c>
      <c r="AB350" s="17">
        <v>0.17402747691539491</v>
      </c>
      <c r="AC350" s="17">
        <v>0.32078517987866167</v>
      </c>
      <c r="AD350" s="17">
        <v>0.28621313818482169</v>
      </c>
      <c r="AE350" s="17">
        <v>0.30960981144358418</v>
      </c>
      <c r="AG350" s="17">
        <v>0.28103365260272389</v>
      </c>
      <c r="AH350" s="17">
        <v>0.28705752684506608</v>
      </c>
      <c r="AJ350" s="17">
        <v>0.30452511211219491</v>
      </c>
      <c r="AK350" s="17">
        <v>0.30763393240356801</v>
      </c>
      <c r="AL350" s="17">
        <v>0.26874938621955141</v>
      </c>
      <c r="AM350" s="17">
        <v>0.28160512123172998</v>
      </c>
      <c r="AN350" s="17">
        <v>0.29177282012883299</v>
      </c>
      <c r="AO350" s="17">
        <v>0.28921885524775193</v>
      </c>
      <c r="AP350" s="17">
        <v>0.25255948558904212</v>
      </c>
      <c r="AQ350" s="17">
        <v>0.22226629051479599</v>
      </c>
      <c r="AR350" s="17">
        <v>0.23942583510739779</v>
      </c>
      <c r="AS350" s="17">
        <v>0.30658130696708807</v>
      </c>
      <c r="AT350" s="17">
        <v>0.28154268287515399</v>
      </c>
      <c r="AU350" s="17">
        <v>0.25707772025911801</v>
      </c>
      <c r="AV350" s="17">
        <v>0.27745617248559212</v>
      </c>
      <c r="AX350" s="17">
        <v>0.28347375186082913</v>
      </c>
      <c r="AY350" s="17">
        <v>0.30658130696708807</v>
      </c>
      <c r="AZ350" s="17">
        <v>0.28154268287515399</v>
      </c>
      <c r="BA350" s="17">
        <v>0.25707772025911801</v>
      </c>
      <c r="BC350" s="17">
        <v>0.27091970169520613</v>
      </c>
      <c r="BD350" s="17">
        <v>0.2141422682487838</v>
      </c>
      <c r="BE350" s="17">
        <v>0.24916605352023721</v>
      </c>
      <c r="BF350" s="17">
        <v>0.30186270832026729</v>
      </c>
      <c r="BG350" s="17">
        <v>0.1669221664802516</v>
      </c>
      <c r="BH350" s="17">
        <v>0.242068399967896</v>
      </c>
      <c r="BI350" s="17">
        <v>0.19602267611856419</v>
      </c>
      <c r="BJ350" s="17">
        <v>0.28712280430367759</v>
      </c>
      <c r="BK350" s="17">
        <v>0.2492378002547086</v>
      </c>
      <c r="BL350" s="17">
        <v>0.2122252349550609</v>
      </c>
      <c r="BM350" s="17">
        <v>0.2765110618198709</v>
      </c>
      <c r="BN350" s="17">
        <v>0.30996655194427131</v>
      </c>
      <c r="BP350" s="17">
        <v>0.25901482904603801</v>
      </c>
      <c r="BQ350" s="17">
        <v>0.29122448026565362</v>
      </c>
      <c r="BR350" s="17">
        <v>0.32552447535777429</v>
      </c>
      <c r="BS350" s="17">
        <v>0.33013426546097169</v>
      </c>
      <c r="BT350" s="17">
        <v>0.24327088895073551</v>
      </c>
      <c r="BU350" s="17">
        <v>0.34492005114407881</v>
      </c>
      <c r="BV350" s="17">
        <v>0.26683294167311727</v>
      </c>
      <c r="BW350" s="17">
        <v>0.25489052874452511</v>
      </c>
      <c r="BX350" s="17">
        <v>0.22394489312615501</v>
      </c>
      <c r="BY350" s="17">
        <v>0.25909488450244028</v>
      </c>
    </row>
    <row r="351" spans="2:77" ht="32.1">
      <c r="B351" s="16" t="s">
        <v>245</v>
      </c>
      <c r="C351" s="17">
        <v>0.16487794069999201</v>
      </c>
      <c r="D351" s="17">
        <v>0.1678398845194643</v>
      </c>
      <c r="E351" s="17">
        <v>0.15605180460274151</v>
      </c>
      <c r="F351" s="17">
        <v>0.18271379129321419</v>
      </c>
      <c r="H351" s="17">
        <v>0.1723427258324971</v>
      </c>
      <c r="I351" s="17">
        <v>0.1186880042544754</v>
      </c>
      <c r="J351" s="17">
        <v>0.1815860805930902</v>
      </c>
      <c r="K351" s="17">
        <v>0.14813358187317971</v>
      </c>
      <c r="L351" s="17">
        <v>0.20302615385272441</v>
      </c>
      <c r="M351" s="17">
        <v>0.20552705017103251</v>
      </c>
      <c r="N351" s="17">
        <v>0.1431941506080972</v>
      </c>
      <c r="O351" s="17">
        <v>0.17476164647445419</v>
      </c>
      <c r="P351" s="17">
        <v>0.16978240254314819</v>
      </c>
      <c r="Q351" s="17">
        <v>0.13741812261671141</v>
      </c>
      <c r="R351" s="17">
        <v>0.1886938451852663</v>
      </c>
      <c r="S351" s="17">
        <v>0.13430694216894559</v>
      </c>
      <c r="U351" s="17">
        <v>0.20790658844084001</v>
      </c>
      <c r="V351" s="17">
        <v>0.1801280378012676</v>
      </c>
      <c r="W351" s="17">
        <v>0.16580621946823959</v>
      </c>
      <c r="X351" s="17">
        <v>0.1732260444461898</v>
      </c>
      <c r="Y351" s="17">
        <v>0.15620423767201619</v>
      </c>
      <c r="Z351" s="17">
        <v>0.13817927751560119</v>
      </c>
      <c r="AA351" s="17">
        <v>0.14455032321725231</v>
      </c>
      <c r="AB351" s="17">
        <v>0.13829581120713599</v>
      </c>
      <c r="AC351" s="17">
        <v>0.16243756960807981</v>
      </c>
      <c r="AD351" s="17">
        <v>0.18245813978210851</v>
      </c>
      <c r="AE351" s="17">
        <v>9.080847130335315E-2</v>
      </c>
      <c r="AG351" s="17">
        <v>0.15543489351608791</v>
      </c>
      <c r="AH351" s="17">
        <v>0.17225455601396961</v>
      </c>
      <c r="AJ351" s="17">
        <v>0.1202746589739314</v>
      </c>
      <c r="AK351" s="17">
        <v>0.18239293162777451</v>
      </c>
      <c r="AL351" s="17">
        <v>0.1150443679560236</v>
      </c>
      <c r="AM351" s="17">
        <v>0.17491116694523981</v>
      </c>
      <c r="AN351" s="17">
        <v>0.16861697482000801</v>
      </c>
      <c r="AO351" s="17">
        <v>0.1827726888015497</v>
      </c>
      <c r="AP351" s="17">
        <v>0.20256758898833141</v>
      </c>
      <c r="AQ351" s="17">
        <v>0.21373200205773621</v>
      </c>
      <c r="AR351" s="17">
        <v>0.17127165325552809</v>
      </c>
      <c r="AS351" s="17">
        <v>0.155297882729794</v>
      </c>
      <c r="AT351" s="17">
        <v>0.14536029244968951</v>
      </c>
      <c r="AU351" s="17">
        <v>0.20885472607278241</v>
      </c>
      <c r="AV351" s="17">
        <v>0.18482520154817089</v>
      </c>
      <c r="AX351" s="17">
        <v>0.16207067451949239</v>
      </c>
      <c r="AY351" s="17">
        <v>0.155297882729794</v>
      </c>
      <c r="AZ351" s="17">
        <v>0.14536029244968951</v>
      </c>
      <c r="BA351" s="17">
        <v>0.20885472607278241</v>
      </c>
      <c r="BC351" s="17">
        <v>0.1403647023064</v>
      </c>
      <c r="BD351" s="17">
        <v>0.11688701408891609</v>
      </c>
      <c r="BE351" s="17">
        <v>0.12651324754481119</v>
      </c>
      <c r="BF351" s="17">
        <v>0.16783726985393541</v>
      </c>
      <c r="BG351" s="17">
        <v>0.16325644632875311</v>
      </c>
      <c r="BH351" s="17">
        <v>0.1090004333828236</v>
      </c>
      <c r="BI351" s="17">
        <v>0.12888399769008529</v>
      </c>
      <c r="BJ351" s="17">
        <v>0.1575054333545193</v>
      </c>
      <c r="BK351" s="17">
        <v>0.16627269492990149</v>
      </c>
      <c r="BL351" s="17">
        <v>0.20952724440116591</v>
      </c>
      <c r="BM351" s="17">
        <v>0.14558457550583279</v>
      </c>
      <c r="BN351" s="17">
        <v>0.22072544774411271</v>
      </c>
      <c r="BP351" s="17">
        <v>0.1725611070326879</v>
      </c>
      <c r="BQ351" s="17">
        <v>0.1349107649040257</v>
      </c>
      <c r="BR351" s="17">
        <v>0.22239410470368881</v>
      </c>
      <c r="BS351" s="17">
        <v>0.17948415736433421</v>
      </c>
      <c r="BT351" s="17">
        <v>9.3234445573725094E-2</v>
      </c>
      <c r="BU351" s="17">
        <v>0.19487746283967849</v>
      </c>
      <c r="BV351" s="17">
        <v>0.1031575950967501</v>
      </c>
      <c r="BW351" s="17">
        <v>0.12187223125436041</v>
      </c>
      <c r="BX351" s="17">
        <v>0.1278872646529384</v>
      </c>
      <c r="BY351" s="17">
        <v>0.17022030849844921</v>
      </c>
    </row>
    <row r="352" spans="2:77" ht="32.1">
      <c r="B352" s="16" t="s">
        <v>246</v>
      </c>
      <c r="C352" s="17">
        <v>3.3735654410947238E-2</v>
      </c>
      <c r="D352" s="17">
        <v>3.4288052186036942E-2</v>
      </c>
      <c r="E352" s="17">
        <v>3.2246850800572553E-2</v>
      </c>
      <c r="F352" s="17">
        <v>3.6559207776608017E-2</v>
      </c>
      <c r="H352" s="17">
        <v>2.482011944045057E-2</v>
      </c>
      <c r="I352" s="17">
        <v>7.4766181729789674E-2</v>
      </c>
      <c r="J352" s="17">
        <v>6.836565208516944E-2</v>
      </c>
      <c r="K352" s="17">
        <v>2.6206969658385669E-2</v>
      </c>
      <c r="L352" s="17">
        <v>3.8938778282107428E-2</v>
      </c>
      <c r="M352" s="17">
        <v>1.9960881826786601E-2</v>
      </c>
      <c r="N352" s="17">
        <v>0</v>
      </c>
      <c r="O352" s="17">
        <v>4.1160357184000282E-2</v>
      </c>
      <c r="P352" s="17">
        <v>2.1604719503910189E-2</v>
      </c>
      <c r="Q352" s="17">
        <v>1.7288831300063479E-2</v>
      </c>
      <c r="R352" s="17">
        <v>4.8911742604414617E-2</v>
      </c>
      <c r="S352" s="17">
        <v>3.1822088400577223E-2</v>
      </c>
      <c r="U352" s="17">
        <v>5.2665714861063508E-2</v>
      </c>
      <c r="V352" s="17">
        <v>4.0884396884339431E-2</v>
      </c>
      <c r="W352" s="17">
        <v>3.6705292194859893E-2</v>
      </c>
      <c r="X352" s="17">
        <v>5.1140278830089307E-2</v>
      </c>
      <c r="Y352" s="17">
        <v>1.8257014554419061E-3</v>
      </c>
      <c r="Z352" s="17">
        <v>1.0719517347263291E-2</v>
      </c>
      <c r="AA352" s="17">
        <v>4.963300536104899E-2</v>
      </c>
      <c r="AB352" s="17">
        <v>1.8122080492041569E-2</v>
      </c>
      <c r="AC352" s="17">
        <v>1.015455851214713E-2</v>
      </c>
      <c r="AD352" s="17">
        <v>5.9583694410563881E-2</v>
      </c>
      <c r="AE352" s="17">
        <v>0</v>
      </c>
      <c r="AG352" s="17">
        <v>3.1664585032865983E-2</v>
      </c>
      <c r="AH352" s="17">
        <v>3.5353509515674959E-2</v>
      </c>
      <c r="AJ352" s="17">
        <v>3.2725163906855141E-2</v>
      </c>
      <c r="AK352" s="17">
        <v>4.3486792310494023E-2</v>
      </c>
      <c r="AL352" s="17">
        <v>4.7761817269724158E-2</v>
      </c>
      <c r="AM352" s="17">
        <v>2.9941001453149971E-2</v>
      </c>
      <c r="AN352" s="17">
        <v>6.3001868426117338E-2</v>
      </c>
      <c r="AO352" s="17">
        <v>4.5342591505404567E-2</v>
      </c>
      <c r="AP352" s="17">
        <v>4.6117229192548917E-2</v>
      </c>
      <c r="AQ352" s="17">
        <v>3.5230011844044062E-2</v>
      </c>
      <c r="AR352" s="17">
        <v>4.1287295609923752E-2</v>
      </c>
      <c r="AS352" s="17">
        <v>3.0710770826956849E-2</v>
      </c>
      <c r="AT352" s="17">
        <v>3.8831209573655552E-2</v>
      </c>
      <c r="AU352" s="17">
        <v>6.0426703506617413E-2</v>
      </c>
      <c r="AV352" s="17">
        <v>2.7960427510998101E-2</v>
      </c>
      <c r="AX352" s="17">
        <v>3.4807048296930848E-2</v>
      </c>
      <c r="AY352" s="17">
        <v>3.0710770826956849E-2</v>
      </c>
      <c r="AZ352" s="17">
        <v>3.8831209573655552E-2</v>
      </c>
      <c r="BA352" s="17">
        <v>6.0426703506617413E-2</v>
      </c>
      <c r="BC352" s="17">
        <v>2.9342541805288419E-2</v>
      </c>
      <c r="BD352" s="17">
        <v>3.6533079630816492E-2</v>
      </c>
      <c r="BE352" s="17">
        <v>4.1836672675212523E-2</v>
      </c>
      <c r="BF352" s="17">
        <v>3.9418548083859667E-2</v>
      </c>
      <c r="BG352" s="17">
        <v>9.9601219148709993E-2</v>
      </c>
      <c r="BH352" s="17">
        <v>2.7075343173030689E-2</v>
      </c>
      <c r="BI352" s="17">
        <v>1.571400219675843E-2</v>
      </c>
      <c r="BJ352" s="17">
        <v>2.881621172136609E-2</v>
      </c>
      <c r="BK352" s="17">
        <v>3.4016117094899392E-2</v>
      </c>
      <c r="BL352" s="17">
        <v>1.4854597700055899E-2</v>
      </c>
      <c r="BM352" s="17">
        <v>2.740857294500287E-2</v>
      </c>
      <c r="BN352" s="17">
        <v>3.8979421372205593E-2</v>
      </c>
      <c r="BP352" s="17">
        <v>2.9990575102881729E-2</v>
      </c>
      <c r="BQ352" s="17">
        <v>2.1026115927214591E-2</v>
      </c>
      <c r="BR352" s="17">
        <v>2.1527371234156101E-2</v>
      </c>
      <c r="BS352" s="17">
        <v>3.6549366354254618E-2</v>
      </c>
      <c r="BT352" s="17">
        <v>9.7197452470275947E-3</v>
      </c>
      <c r="BU352" s="17">
        <v>3.6532096023783787E-2</v>
      </c>
      <c r="BV352" s="17">
        <v>5.0873082869942562E-2</v>
      </c>
      <c r="BW352" s="17">
        <v>3.7054460085559952E-2</v>
      </c>
      <c r="BX352" s="17">
        <v>1.283925333713965E-2</v>
      </c>
      <c r="BY352" s="17">
        <v>3.8595552924351691E-2</v>
      </c>
    </row>
    <row r="353" spans="2:77" ht="15.95">
      <c r="B353" s="16" t="s">
        <v>247</v>
      </c>
      <c r="C353" s="17">
        <v>1.6839853091423249E-2</v>
      </c>
      <c r="D353" s="17">
        <v>1.4025639476108111E-2</v>
      </c>
      <c r="E353" s="17">
        <v>1.801138556925844E-2</v>
      </c>
      <c r="F353" s="17">
        <v>1.8589092568586631E-2</v>
      </c>
      <c r="H353" s="17">
        <v>7.2806139984621598E-2</v>
      </c>
      <c r="I353" s="17">
        <v>5.7986396912791241E-2</v>
      </c>
      <c r="J353" s="17">
        <v>1.367994437532033E-2</v>
      </c>
      <c r="K353" s="17">
        <v>1.4436213886180811E-2</v>
      </c>
      <c r="L353" s="17">
        <v>3.9756486967114802E-3</v>
      </c>
      <c r="M353" s="17">
        <v>1.42896533166775E-2</v>
      </c>
      <c r="N353" s="17">
        <v>0</v>
      </c>
      <c r="O353" s="17">
        <v>0</v>
      </c>
      <c r="P353" s="17">
        <v>1.068800314307305E-2</v>
      </c>
      <c r="Q353" s="17">
        <v>1.173540915441634E-2</v>
      </c>
      <c r="R353" s="17">
        <v>0</v>
      </c>
      <c r="S353" s="17">
        <v>7.6640690223128759E-4</v>
      </c>
      <c r="U353" s="17">
        <v>6.8315636678775604E-2</v>
      </c>
      <c r="V353" s="17">
        <v>3.4373190637430821E-2</v>
      </c>
      <c r="W353" s="17">
        <v>2.2251457654468891E-2</v>
      </c>
      <c r="X353" s="17">
        <v>6.267883069736772E-3</v>
      </c>
      <c r="Y353" s="17">
        <v>4.3757609122844314E-3</v>
      </c>
      <c r="Z353" s="17">
        <v>0</v>
      </c>
      <c r="AA353" s="17">
        <v>3.259592787080563E-3</v>
      </c>
      <c r="AB353" s="17">
        <v>6.6101773589030124E-3</v>
      </c>
      <c r="AC353" s="17">
        <v>1.035610930545716E-2</v>
      </c>
      <c r="AD353" s="17">
        <v>0</v>
      </c>
      <c r="AE353" s="17">
        <v>8.5660871336491431E-2</v>
      </c>
      <c r="AG353" s="17">
        <v>4.2283709926262802E-3</v>
      </c>
      <c r="AH353" s="17">
        <v>2.6691551401319558E-2</v>
      </c>
      <c r="AJ353" s="17">
        <v>1.348144380376631E-2</v>
      </c>
      <c r="AK353" s="17">
        <v>3.292670435366248E-3</v>
      </c>
      <c r="AL353" s="17">
        <v>4.9447095823790931E-3</v>
      </c>
      <c r="AM353" s="17">
        <v>2.3873050409942919E-3</v>
      </c>
      <c r="AN353" s="17">
        <v>1.9418154071526202E-2</v>
      </c>
      <c r="AO353" s="17">
        <v>1.349762758183388E-2</v>
      </c>
      <c r="AP353" s="17">
        <v>7.7128251272106678E-3</v>
      </c>
      <c r="AQ353" s="17">
        <v>1.896378897130626E-2</v>
      </c>
      <c r="AR353" s="17">
        <v>1.435684145274369E-2</v>
      </c>
      <c r="AS353" s="17">
        <v>0</v>
      </c>
      <c r="AT353" s="17">
        <v>4.9461179215407273E-3</v>
      </c>
      <c r="AU353" s="17">
        <v>2.2491984423238721E-2</v>
      </c>
      <c r="AV353" s="17">
        <v>0</v>
      </c>
      <c r="AX353" s="17">
        <v>1.6597491602704691E-2</v>
      </c>
      <c r="AY353" s="17">
        <v>0</v>
      </c>
      <c r="AZ353" s="17">
        <v>4.9461179215407273E-3</v>
      </c>
      <c r="BA353" s="17">
        <v>2.2491984423238721E-2</v>
      </c>
      <c r="BC353" s="17">
        <v>6.4813228385843724E-3</v>
      </c>
      <c r="BD353" s="17">
        <v>1.8266539815408239E-2</v>
      </c>
      <c r="BE353" s="17">
        <v>0</v>
      </c>
      <c r="BF353" s="17">
        <v>0</v>
      </c>
      <c r="BG353" s="17">
        <v>0</v>
      </c>
      <c r="BH353" s="17">
        <v>6.7230890949790513E-3</v>
      </c>
      <c r="BI353" s="17">
        <v>1.040901607435203E-2</v>
      </c>
      <c r="BJ353" s="17">
        <v>2.5528835409048781E-2</v>
      </c>
      <c r="BK353" s="17">
        <v>1.7029131386722459E-2</v>
      </c>
      <c r="BL353" s="17">
        <v>1.9806595521723751E-2</v>
      </c>
      <c r="BM353" s="17">
        <v>6.5419788558589986E-3</v>
      </c>
      <c r="BN353" s="17">
        <v>3.5323663729830493E-2</v>
      </c>
      <c r="BP353" s="17">
        <v>3.3967437317976412E-2</v>
      </c>
      <c r="BQ353" s="17">
        <v>7.6151500922756526E-3</v>
      </c>
      <c r="BR353" s="17">
        <v>1.038029878320515E-2</v>
      </c>
      <c r="BS353" s="17">
        <v>5.1649801077106082E-3</v>
      </c>
      <c r="BT353" s="17">
        <v>3.50067904467167E-3</v>
      </c>
      <c r="BU353" s="17">
        <v>1.217736534126126E-2</v>
      </c>
      <c r="BV353" s="17">
        <v>0</v>
      </c>
      <c r="BW353" s="17">
        <v>2.9575567294547061E-2</v>
      </c>
      <c r="BX353" s="17">
        <v>0</v>
      </c>
      <c r="BY353" s="17">
        <v>2.4051460891734149E-2</v>
      </c>
    </row>
    <row r="355" spans="2:77" ht="96">
      <c r="B355" s="14" t="s">
        <v>249</v>
      </c>
    </row>
    <row r="356" spans="2:77" ht="15.95">
      <c r="B356" s="15" t="s">
        <v>16</v>
      </c>
    </row>
    <row r="357" spans="2:77" ht="15.95">
      <c r="B357" s="16" t="s">
        <v>250</v>
      </c>
      <c r="C357" s="17">
        <v>0.22193640297764311</v>
      </c>
      <c r="D357" s="17">
        <v>0.21679826746955219</v>
      </c>
      <c r="E357" s="17">
        <v>0.24549687529272909</v>
      </c>
      <c r="F357" s="17">
        <v>0.15009250444409861</v>
      </c>
      <c r="H357" s="17">
        <v>0.19276001290354039</v>
      </c>
      <c r="I357" s="17">
        <v>0.19054810344500811</v>
      </c>
      <c r="J357" s="17">
        <v>0.17541368243405389</v>
      </c>
      <c r="K357" s="17">
        <v>0.28819589748659019</v>
      </c>
      <c r="L357" s="17">
        <v>0.23498108906287371</v>
      </c>
      <c r="M357" s="17">
        <v>0.17072413592598371</v>
      </c>
      <c r="N357" s="17">
        <v>0.21983493277999919</v>
      </c>
      <c r="O357" s="17">
        <v>0.2040681122194444</v>
      </c>
      <c r="P357" s="17">
        <v>0.2447568229493329</v>
      </c>
      <c r="Q357" s="17">
        <v>0.2155399369583294</v>
      </c>
      <c r="R357" s="17">
        <v>0.26285889314175021</v>
      </c>
      <c r="S357" s="17">
        <v>0.23831612117366749</v>
      </c>
      <c r="U357" s="17">
        <v>0.1759269363664332</v>
      </c>
      <c r="V357" s="17">
        <v>0.27295468766343173</v>
      </c>
      <c r="W357" s="17">
        <v>0.17404122933949209</v>
      </c>
      <c r="X357" s="17">
        <v>0.19091336008842541</v>
      </c>
      <c r="Y357" s="17">
        <v>0.24699096644053381</v>
      </c>
      <c r="Z357" s="17">
        <v>0.29066176230216889</v>
      </c>
      <c r="AA357" s="17">
        <v>0.22182504569864331</v>
      </c>
      <c r="AB357" s="17">
        <v>0.21860024841505721</v>
      </c>
      <c r="AC357" s="17">
        <v>0.2382940011995871</v>
      </c>
      <c r="AD357" s="17">
        <v>0.2280430869036941</v>
      </c>
      <c r="AE357" s="17">
        <v>0.26462017232111462</v>
      </c>
      <c r="AG357" s="17">
        <v>0.23624349095001779</v>
      </c>
      <c r="AH357" s="17">
        <v>0.2107883586774989</v>
      </c>
      <c r="AJ357" s="17">
        <v>0.26605049122354812</v>
      </c>
      <c r="AK357" s="17">
        <v>0.22407801875601971</v>
      </c>
      <c r="AL357" s="17">
        <v>0.22060738561783599</v>
      </c>
      <c r="AM357" s="17">
        <v>0.1980578229096133</v>
      </c>
      <c r="AN357" s="17">
        <v>0.22061727531773659</v>
      </c>
      <c r="AO357" s="17">
        <v>0.21810087972223549</v>
      </c>
      <c r="AP357" s="17">
        <v>0.2458320800014685</v>
      </c>
      <c r="AQ357" s="17">
        <v>0.18833004189309729</v>
      </c>
      <c r="AR357" s="17">
        <v>0.1764299904741724</v>
      </c>
      <c r="AS357" s="17">
        <v>0.22726309462162761</v>
      </c>
      <c r="AT357" s="17">
        <v>0.19074589422302679</v>
      </c>
      <c r="AU357" s="17">
        <v>0.1794364954127583</v>
      </c>
      <c r="AV357" s="17">
        <v>0.13877576525135951</v>
      </c>
      <c r="AX357" s="17">
        <v>0.22816301211714229</v>
      </c>
      <c r="AY357" s="17">
        <v>0.22726309462162761</v>
      </c>
      <c r="AZ357" s="17">
        <v>0.19074589422302679</v>
      </c>
      <c r="BA357" s="17">
        <v>0.1794364954127583</v>
      </c>
      <c r="BC357" s="17">
        <v>0.26377300753343419</v>
      </c>
      <c r="BD357" s="17">
        <v>0.20044324674558489</v>
      </c>
      <c r="BE357" s="17">
        <v>0.24260513012782531</v>
      </c>
      <c r="BF357" s="17">
        <v>0.17825072450648111</v>
      </c>
      <c r="BG357" s="17">
        <v>0.1909225649004159</v>
      </c>
      <c r="BH357" s="17">
        <v>0.20814979038606041</v>
      </c>
      <c r="BI357" s="17">
        <v>0.18127350716260929</v>
      </c>
      <c r="BJ357" s="17">
        <v>0.1688253506557352</v>
      </c>
      <c r="BK357" s="17">
        <v>0.14743003375496611</v>
      </c>
      <c r="BL357" s="17">
        <v>0.17443155464434881</v>
      </c>
      <c r="BM357" s="17">
        <v>0.25523706000941598</v>
      </c>
      <c r="BN357" s="17">
        <v>0.24056241080757651</v>
      </c>
      <c r="BP357" s="17">
        <v>0.18229713894239399</v>
      </c>
      <c r="BQ357" s="17">
        <v>0.21102232043384961</v>
      </c>
      <c r="BR357" s="17">
        <v>0.15866901794221369</v>
      </c>
      <c r="BS357" s="17">
        <v>0.2477610714114695</v>
      </c>
      <c r="BT357" s="17">
        <v>0.21731132495081959</v>
      </c>
      <c r="BU357" s="17">
        <v>0.27384260733722088</v>
      </c>
      <c r="BV357" s="17">
        <v>0.26449261661856349</v>
      </c>
      <c r="BW357" s="17">
        <v>0.25901565952296529</v>
      </c>
      <c r="BX357" s="17">
        <v>0.17163958961293649</v>
      </c>
      <c r="BY357" s="17">
        <v>0.21467743869146</v>
      </c>
    </row>
    <row r="358" spans="2:77" ht="15.95">
      <c r="B358" s="16" t="s">
        <v>251</v>
      </c>
      <c r="C358" s="17">
        <v>0.1755832277040548</v>
      </c>
      <c r="D358" s="17">
        <v>0.17441388462649299</v>
      </c>
      <c r="E358" s="17">
        <v>0.18371048299818929</v>
      </c>
      <c r="F358" s="17">
        <v>0.17502052909027821</v>
      </c>
      <c r="H358" s="17">
        <v>0.17040454527537019</v>
      </c>
      <c r="I358" s="17">
        <v>0.173262133826144</v>
      </c>
      <c r="J358" s="17">
        <v>0.12557993973206161</v>
      </c>
      <c r="K358" s="17">
        <v>0.17949555396671291</v>
      </c>
      <c r="L358" s="17">
        <v>0.20924601515201591</v>
      </c>
      <c r="M358" s="17">
        <v>0.20028720008729789</v>
      </c>
      <c r="N358" s="17">
        <v>0.18539810979472801</v>
      </c>
      <c r="O358" s="17">
        <v>0.22389943695531381</v>
      </c>
      <c r="P358" s="17">
        <v>0.17076701724033691</v>
      </c>
      <c r="Q358" s="17">
        <v>0.1427923549299415</v>
      </c>
      <c r="R358" s="17">
        <v>0.16620501931201159</v>
      </c>
      <c r="S358" s="17">
        <v>0.17385424408998651</v>
      </c>
      <c r="U358" s="17">
        <v>0.13624076361563511</v>
      </c>
      <c r="V358" s="17">
        <v>0.1082890853013104</v>
      </c>
      <c r="W358" s="17">
        <v>0.2229183960421828</v>
      </c>
      <c r="X358" s="17">
        <v>0.22683560845333281</v>
      </c>
      <c r="Y358" s="17">
        <v>0.21889395284861371</v>
      </c>
      <c r="Z358" s="17">
        <v>0.18959360638296191</v>
      </c>
      <c r="AA358" s="17">
        <v>0.1885197191021771</v>
      </c>
      <c r="AB358" s="17">
        <v>0.15993336414983991</v>
      </c>
      <c r="AC358" s="17">
        <v>0.1402508841346185</v>
      </c>
      <c r="AD358" s="17">
        <v>0.1800187691151908</v>
      </c>
      <c r="AE358" s="17">
        <v>3.7888075136727109E-2</v>
      </c>
      <c r="AG358" s="17">
        <v>0.17138317393073429</v>
      </c>
      <c r="AH358" s="17">
        <v>0.1788558982585641</v>
      </c>
      <c r="AJ358" s="17">
        <v>0.18245720235352811</v>
      </c>
      <c r="AK358" s="17">
        <v>0.1497215817802956</v>
      </c>
      <c r="AL358" s="17">
        <v>0.17113801258207709</v>
      </c>
      <c r="AM358" s="17">
        <v>0.17386063378421601</v>
      </c>
      <c r="AN358" s="17">
        <v>0.1566276653098822</v>
      </c>
      <c r="AO358" s="17">
        <v>0.18408917588597021</v>
      </c>
      <c r="AP358" s="17">
        <v>0.14897736319808069</v>
      </c>
      <c r="AQ358" s="17">
        <v>0.18880056244085541</v>
      </c>
      <c r="AR358" s="17">
        <v>0.1689170807248204</v>
      </c>
      <c r="AS358" s="17">
        <v>0.2099223639674232</v>
      </c>
      <c r="AT358" s="17">
        <v>0.15380460591564871</v>
      </c>
      <c r="AU358" s="17">
        <v>0.16909745452623859</v>
      </c>
      <c r="AV358" s="17">
        <v>0.17478670041261241</v>
      </c>
      <c r="AX358" s="17">
        <v>0.17634714458656961</v>
      </c>
      <c r="AY358" s="17">
        <v>0.2099223639674232</v>
      </c>
      <c r="AZ358" s="17">
        <v>0.15380460591564871</v>
      </c>
      <c r="BA358" s="17">
        <v>0.16909745452623859</v>
      </c>
      <c r="BC358" s="17">
        <v>0.18561839046111109</v>
      </c>
      <c r="BD358" s="17">
        <v>0.2497635399015094</v>
      </c>
      <c r="BE358" s="17">
        <v>0.17117375111643021</v>
      </c>
      <c r="BF358" s="17">
        <v>0.21208039851638291</v>
      </c>
      <c r="BG358" s="17">
        <v>0.24215487818689641</v>
      </c>
      <c r="BH358" s="17">
        <v>0.2038158195233219</v>
      </c>
      <c r="BI358" s="17">
        <v>0.2477370042129019</v>
      </c>
      <c r="BJ358" s="17">
        <v>0.18784350282448001</v>
      </c>
      <c r="BK358" s="17">
        <v>0.14352661859302171</v>
      </c>
      <c r="BL358" s="17">
        <v>0.17436440615362361</v>
      </c>
      <c r="BM358" s="17">
        <v>0.18640031509632549</v>
      </c>
      <c r="BN358" s="17">
        <v>0.1512616175449894</v>
      </c>
      <c r="BP358" s="17">
        <v>0.1677631590586017</v>
      </c>
      <c r="BQ358" s="17">
        <v>0.1679558506007966</v>
      </c>
      <c r="BR358" s="17">
        <v>0.20632490878199539</v>
      </c>
      <c r="BS358" s="17">
        <v>0.17631745209518601</v>
      </c>
      <c r="BT358" s="17">
        <v>0.1872210416184982</v>
      </c>
      <c r="BU358" s="17">
        <v>0.16737805317567761</v>
      </c>
      <c r="BV358" s="17">
        <v>0.13902785021226011</v>
      </c>
      <c r="BW358" s="17">
        <v>0.15677199375446499</v>
      </c>
      <c r="BX358" s="17">
        <v>0.19756663007587599</v>
      </c>
      <c r="BY358" s="17">
        <v>0.1832539451770234</v>
      </c>
    </row>
    <row r="359" spans="2:77" ht="15.95">
      <c r="B359" s="16" t="s">
        <v>252</v>
      </c>
      <c r="C359" s="17">
        <v>0.13926087641662729</v>
      </c>
      <c r="D359" s="17">
        <v>0.1387397417851905</v>
      </c>
      <c r="E359" s="17">
        <v>0.14179505913560719</v>
      </c>
      <c r="F359" s="17">
        <v>0.13772952625896229</v>
      </c>
      <c r="H359" s="17">
        <v>0.16278949839465789</v>
      </c>
      <c r="I359" s="17">
        <v>0.17905764202395791</v>
      </c>
      <c r="J359" s="17">
        <v>0.1470097976925259</v>
      </c>
      <c r="K359" s="17">
        <v>9.99345079842415E-2</v>
      </c>
      <c r="L359" s="17">
        <v>9.7090657985229395E-2</v>
      </c>
      <c r="M359" s="17">
        <v>0.12866285476174119</v>
      </c>
      <c r="N359" s="17">
        <v>0.15511175498513041</v>
      </c>
      <c r="O359" s="17">
        <v>0.19600685813100141</v>
      </c>
      <c r="P359" s="17">
        <v>0.14229363822428201</v>
      </c>
      <c r="Q359" s="17">
        <v>0.1413008180927024</v>
      </c>
      <c r="R359" s="17">
        <v>0.1001533229340348</v>
      </c>
      <c r="S359" s="17">
        <v>0.15427014728659669</v>
      </c>
      <c r="U359" s="17">
        <v>0.1282105964611526</v>
      </c>
      <c r="V359" s="17">
        <v>8.2544202843193776E-2</v>
      </c>
      <c r="W359" s="17">
        <v>0.15031373225858691</v>
      </c>
      <c r="X359" s="17">
        <v>9.7694244525839552E-2</v>
      </c>
      <c r="Y359" s="17">
        <v>0.13347818370767711</v>
      </c>
      <c r="Z359" s="17">
        <v>0.13534115188215209</v>
      </c>
      <c r="AA359" s="17">
        <v>0.1772502159213665</v>
      </c>
      <c r="AB359" s="17">
        <v>0.1184125895628752</v>
      </c>
      <c r="AC359" s="17">
        <v>0.17295614967728329</v>
      </c>
      <c r="AD359" s="17">
        <v>0.17353027848290381</v>
      </c>
      <c r="AE359" s="17">
        <v>0.3473362243397638</v>
      </c>
      <c r="AG359" s="17">
        <v>0.14395282356571221</v>
      </c>
      <c r="AH359" s="17">
        <v>0.1356049238724806</v>
      </c>
      <c r="AJ359" s="17">
        <v>0.13263503582697581</v>
      </c>
      <c r="AK359" s="17">
        <v>0.14806760769536259</v>
      </c>
      <c r="AL359" s="17">
        <v>0.16479856048929251</v>
      </c>
      <c r="AM359" s="17">
        <v>0.16216615388331571</v>
      </c>
      <c r="AN359" s="17">
        <v>0.14435388763106749</v>
      </c>
      <c r="AO359" s="17">
        <v>0.14933958858065011</v>
      </c>
      <c r="AP359" s="17">
        <v>0.19959388724463581</v>
      </c>
      <c r="AQ359" s="17">
        <v>0.1749956798317126</v>
      </c>
      <c r="AR359" s="17">
        <v>0.1686319397757369</v>
      </c>
      <c r="AS359" s="17">
        <v>0.1930109288116772</v>
      </c>
      <c r="AT359" s="17">
        <v>0.13619167484645339</v>
      </c>
      <c r="AU359" s="17">
        <v>0.13864547866068769</v>
      </c>
      <c r="AV359" s="17">
        <v>0.2155558278943161</v>
      </c>
      <c r="AX359" s="17">
        <v>0.14395037534883029</v>
      </c>
      <c r="AY359" s="17">
        <v>0.1930109288116772</v>
      </c>
      <c r="AZ359" s="17">
        <v>0.13619167484645339</v>
      </c>
      <c r="BA359" s="17">
        <v>0.13864547866068769</v>
      </c>
      <c r="BC359" s="17">
        <v>0.1220097514960897</v>
      </c>
      <c r="BD359" s="17">
        <v>0.1005613573929755</v>
      </c>
      <c r="BE359" s="17">
        <v>0.12285755716306231</v>
      </c>
      <c r="BF359" s="17">
        <v>0.1232269554401941</v>
      </c>
      <c r="BG359" s="17">
        <v>0.2063514132866289</v>
      </c>
      <c r="BH359" s="17">
        <v>0.13371040408021101</v>
      </c>
      <c r="BI359" s="17">
        <v>0.14285261309070971</v>
      </c>
      <c r="BJ359" s="17">
        <v>0.1372237832447738</v>
      </c>
      <c r="BK359" s="17">
        <v>0.13781503328054759</v>
      </c>
      <c r="BL359" s="17">
        <v>0.1249228485743679</v>
      </c>
      <c r="BM359" s="17">
        <v>0.12647460326100199</v>
      </c>
      <c r="BN359" s="17">
        <v>0.14475234255036701</v>
      </c>
      <c r="BP359" s="17">
        <v>0.14012831712920171</v>
      </c>
      <c r="BQ359" s="17">
        <v>9.3852735771434964E-2</v>
      </c>
      <c r="BR359" s="17">
        <v>0.1505861149766046</v>
      </c>
      <c r="BS359" s="17">
        <v>0.15393406908116081</v>
      </c>
      <c r="BT359" s="17">
        <v>9.4856539753748872E-2</v>
      </c>
      <c r="BU359" s="17">
        <v>0.16737805317567761</v>
      </c>
      <c r="BV359" s="17">
        <v>0.11417339389734341</v>
      </c>
      <c r="BW359" s="17">
        <v>0.16144465532984231</v>
      </c>
      <c r="BX359" s="17">
        <v>0.1630926089104397</v>
      </c>
      <c r="BY359" s="17">
        <v>0.12878956126437541</v>
      </c>
    </row>
    <row r="360" spans="2:77" ht="15.95">
      <c r="B360" s="16" t="s">
        <v>253</v>
      </c>
      <c r="C360" s="17">
        <v>0.23171209131668469</v>
      </c>
      <c r="D360" s="17">
        <v>0.25212497654782762</v>
      </c>
      <c r="E360" s="17">
        <v>0.18179652359611931</v>
      </c>
      <c r="F360" s="17">
        <v>0.1213924255867652</v>
      </c>
      <c r="H360" s="17">
        <v>0.16498079698698731</v>
      </c>
      <c r="I360" s="17">
        <v>0.25966855335731032</v>
      </c>
      <c r="J360" s="17">
        <v>0.19261325856490871</v>
      </c>
      <c r="K360" s="17">
        <v>0.25158981319013568</v>
      </c>
      <c r="L360" s="17">
        <v>0.2333675829923639</v>
      </c>
      <c r="M360" s="17">
        <v>0.2111279374067439</v>
      </c>
      <c r="N360" s="17">
        <v>0.2339795340979845</v>
      </c>
      <c r="O360" s="17">
        <v>0.1681582848766093</v>
      </c>
      <c r="P360" s="17">
        <v>0.31997245941741481</v>
      </c>
      <c r="Q360" s="17">
        <v>0.2494851776130953</v>
      </c>
      <c r="R360" s="17">
        <v>0.23983157039474859</v>
      </c>
      <c r="S360" s="17">
        <v>0.2489777075322562</v>
      </c>
      <c r="U360" s="17">
        <v>0.23332486903074501</v>
      </c>
      <c r="V360" s="17">
        <v>0.21195676198263089</v>
      </c>
      <c r="W360" s="17">
        <v>0.248359278055965</v>
      </c>
      <c r="X360" s="17">
        <v>0.21774992346117519</v>
      </c>
      <c r="Y360" s="17">
        <v>0.1922382841948069</v>
      </c>
      <c r="Z360" s="17">
        <v>0.2083784137313717</v>
      </c>
      <c r="AA360" s="17">
        <v>0.27064643030316837</v>
      </c>
      <c r="AB360" s="17">
        <v>0.23401193912993451</v>
      </c>
      <c r="AC360" s="17">
        <v>0.23156443705477911</v>
      </c>
      <c r="AD360" s="17">
        <v>0.24420438749456391</v>
      </c>
      <c r="AE360" s="17">
        <v>9.080847130335315E-2</v>
      </c>
      <c r="AG360" s="17">
        <v>0.25078376789758428</v>
      </c>
      <c r="AH360" s="17">
        <v>0.2168514924434255</v>
      </c>
      <c r="AJ360" s="17">
        <v>0.24288852739028849</v>
      </c>
      <c r="AK360" s="17">
        <v>0.2331992030636714</v>
      </c>
      <c r="AL360" s="17">
        <v>0.28356934712277609</v>
      </c>
      <c r="AM360" s="17">
        <v>0.24045718204813291</v>
      </c>
      <c r="AN360" s="17">
        <v>0.219668594481472</v>
      </c>
      <c r="AO360" s="17">
        <v>0.24224358956642331</v>
      </c>
      <c r="AP360" s="17">
        <v>0.22765794638670339</v>
      </c>
      <c r="AQ360" s="17">
        <v>0.20341652825924761</v>
      </c>
      <c r="AR360" s="17">
        <v>0.22790419455563229</v>
      </c>
      <c r="AS360" s="17">
        <v>0.25804966201543972</v>
      </c>
      <c r="AT360" s="17">
        <v>0.24463620371198469</v>
      </c>
      <c r="AU360" s="17">
        <v>0.23322975322965289</v>
      </c>
      <c r="AV360" s="17">
        <v>0.18997217204817621</v>
      </c>
      <c r="AX360" s="17">
        <v>0.23034687618147681</v>
      </c>
      <c r="AY360" s="17">
        <v>0.25804966201543972</v>
      </c>
      <c r="AZ360" s="17">
        <v>0.24463620371198469</v>
      </c>
      <c r="BA360" s="17">
        <v>0.23322975322965289</v>
      </c>
      <c r="BC360" s="17">
        <v>0.27590814897126681</v>
      </c>
      <c r="BD360" s="17">
        <v>0.26690490652875443</v>
      </c>
      <c r="BE360" s="17">
        <v>0.30807004343059691</v>
      </c>
      <c r="BF360" s="17">
        <v>0.20377461112348971</v>
      </c>
      <c r="BG360" s="17">
        <v>0.27907779295451601</v>
      </c>
      <c r="BH360" s="17">
        <v>0.25269063638284189</v>
      </c>
      <c r="BI360" s="17">
        <v>0.2165214684969036</v>
      </c>
      <c r="BJ360" s="17">
        <v>0.19874925548877351</v>
      </c>
      <c r="BK360" s="17">
        <v>0.24692107948165951</v>
      </c>
      <c r="BL360" s="17">
        <v>0.2237623317187781</v>
      </c>
      <c r="BM360" s="17">
        <v>0.23163237301148981</v>
      </c>
      <c r="BN360" s="17">
        <v>0.23905707620720401</v>
      </c>
      <c r="BP360" s="17">
        <v>0.19228935710967479</v>
      </c>
      <c r="BQ360" s="17">
        <v>0.27335414836282868</v>
      </c>
      <c r="BR360" s="17">
        <v>0.14827650250481231</v>
      </c>
      <c r="BS360" s="17">
        <v>0.26573170807731011</v>
      </c>
      <c r="BT360" s="17">
        <v>0.27379021552123428</v>
      </c>
      <c r="BU360" s="17">
        <v>0.17650709296376829</v>
      </c>
      <c r="BV360" s="17">
        <v>0.31235879364045888</v>
      </c>
      <c r="BW360" s="17">
        <v>0.2271619855562898</v>
      </c>
      <c r="BX360" s="17">
        <v>0.23109925748021889</v>
      </c>
      <c r="BY360" s="17">
        <v>0.23690113361265491</v>
      </c>
    </row>
    <row r="361" spans="2:77" ht="15.95">
      <c r="B361" s="16" t="s">
        <v>254</v>
      </c>
      <c r="C361" s="17">
        <v>0.1097480829020811</v>
      </c>
      <c r="D361" s="17">
        <v>0.1182466837354656</v>
      </c>
      <c r="E361" s="17">
        <v>8.8505575739087419E-2</v>
      </c>
      <c r="F361" s="17">
        <v>5.5157769235889789E-2</v>
      </c>
      <c r="H361" s="17">
        <v>7.2799418034440247E-2</v>
      </c>
      <c r="I361" s="17">
        <v>0.13037315866427299</v>
      </c>
      <c r="J361" s="17">
        <v>0.1363127435531904</v>
      </c>
      <c r="K361" s="17">
        <v>8.7090409619530615E-2</v>
      </c>
      <c r="L361" s="17">
        <v>0.103202745939455</v>
      </c>
      <c r="M361" s="17">
        <v>0.11252450163979159</v>
      </c>
      <c r="N361" s="17">
        <v>0.11720738389993229</v>
      </c>
      <c r="O361" s="17">
        <v>0.1017443069075567</v>
      </c>
      <c r="P361" s="17">
        <v>5.8204796605404743E-2</v>
      </c>
      <c r="Q361" s="17">
        <v>0.1021448161781344</v>
      </c>
      <c r="R361" s="17">
        <v>0.11341115580612721</v>
      </c>
      <c r="S361" s="17">
        <v>0.1560645626505513</v>
      </c>
      <c r="U361" s="17">
        <v>0.1054652546930208</v>
      </c>
      <c r="V361" s="17">
        <v>5.079454597918142E-2</v>
      </c>
      <c r="W361" s="17">
        <v>9.9870293106037927E-2</v>
      </c>
      <c r="X361" s="17">
        <v>0.13224018126031661</v>
      </c>
      <c r="Y361" s="17">
        <v>0.12684210708837379</v>
      </c>
      <c r="Z361" s="17">
        <v>7.6132975638389139E-2</v>
      </c>
      <c r="AA361" s="17">
        <v>0.1016959336378449</v>
      </c>
      <c r="AB361" s="17">
        <v>0.1203897745326318</v>
      </c>
      <c r="AC361" s="17">
        <v>0.14164606589233791</v>
      </c>
      <c r="AD361" s="17">
        <v>0.13053222916560511</v>
      </c>
      <c r="AE361" s="17">
        <v>0</v>
      </c>
      <c r="AG361" s="17">
        <v>0.11579369676588511</v>
      </c>
      <c r="AH361" s="17">
        <v>0.1050373569105035</v>
      </c>
      <c r="AJ361" s="17">
        <v>0.1106251761454867</v>
      </c>
      <c r="AK361" s="17">
        <v>0.10288255188414749</v>
      </c>
      <c r="AL361" s="17">
        <v>0.1173487874234409</v>
      </c>
      <c r="AM361" s="17">
        <v>0.1181369987656454</v>
      </c>
      <c r="AN361" s="17">
        <v>0.113148953095862</v>
      </c>
      <c r="AO361" s="17">
        <v>9.2358281320618935E-2</v>
      </c>
      <c r="AP361" s="17">
        <v>0.1198087248218053</v>
      </c>
      <c r="AQ361" s="17">
        <v>0.12056583778847819</v>
      </c>
      <c r="AR361" s="17">
        <v>0.1132927341689637</v>
      </c>
      <c r="AS361" s="17">
        <v>0.13697068418785471</v>
      </c>
      <c r="AT361" s="17">
        <v>0.14407937363042311</v>
      </c>
      <c r="AU361" s="17">
        <v>0.15962626733984139</v>
      </c>
      <c r="AV361" s="17">
        <v>0.1205460773447833</v>
      </c>
      <c r="AX361" s="17">
        <v>0.1086519286296132</v>
      </c>
      <c r="AY361" s="17">
        <v>0.13697068418785471</v>
      </c>
      <c r="AZ361" s="17">
        <v>0.14407937363042311</v>
      </c>
      <c r="BA361" s="17">
        <v>0.15962626733984139</v>
      </c>
      <c r="BC361" s="17">
        <v>0.1204802239051834</v>
      </c>
      <c r="BD361" s="17">
        <v>0.1501411359597413</v>
      </c>
      <c r="BE361" s="17">
        <v>9.9017201837055216E-2</v>
      </c>
      <c r="BF361" s="17">
        <v>0.1712598802116681</v>
      </c>
      <c r="BG361" s="17">
        <v>5.6528251524506509E-2</v>
      </c>
      <c r="BH361" s="17">
        <v>0.1506121122597685</v>
      </c>
      <c r="BI361" s="17">
        <v>0.15035831211305381</v>
      </c>
      <c r="BJ361" s="17">
        <v>0.1022459015910719</v>
      </c>
      <c r="BK361" s="17">
        <v>0.1155500794696085</v>
      </c>
      <c r="BL361" s="17">
        <v>6.9678122955594612E-2</v>
      </c>
      <c r="BM361" s="17">
        <v>0.12282492859386231</v>
      </c>
      <c r="BN361" s="17">
        <v>9.7207481727577844E-2</v>
      </c>
      <c r="BP361" s="17">
        <v>8.9393649673688139E-2</v>
      </c>
      <c r="BQ361" s="17">
        <v>0.1621856327719845</v>
      </c>
      <c r="BR361" s="17">
        <v>7.6625889483333473E-2</v>
      </c>
      <c r="BS361" s="17">
        <v>0.1099231369107198</v>
      </c>
      <c r="BT361" s="17">
        <v>0.15481158168371439</v>
      </c>
      <c r="BU361" s="17">
        <v>9.8619852706397282E-2</v>
      </c>
      <c r="BV361" s="17">
        <v>9.7885498404962981E-2</v>
      </c>
      <c r="BW361" s="17">
        <v>0.16878793086403801</v>
      </c>
      <c r="BX361" s="17">
        <v>0.14730707406447921</v>
      </c>
      <c r="BY361" s="17">
        <v>0.1026051787083536</v>
      </c>
    </row>
    <row r="362" spans="2:77" ht="15.95">
      <c r="B362" s="16" t="s">
        <v>255</v>
      </c>
      <c r="C362" s="17">
        <v>0.36301666098791702</v>
      </c>
      <c r="D362" s="17">
        <v>0.36740415112568198</v>
      </c>
      <c r="E362" s="17">
        <v>0.36654672962241119</v>
      </c>
      <c r="F362" s="17">
        <v>0.2824222727134385</v>
      </c>
      <c r="H362" s="17">
        <v>0.35527310950712471</v>
      </c>
      <c r="I362" s="17">
        <v>0.31642762790586848</v>
      </c>
      <c r="J362" s="17">
        <v>0.44383312680843229</v>
      </c>
      <c r="K362" s="17">
        <v>0.35189801007993382</v>
      </c>
      <c r="L362" s="17">
        <v>0.31382351757413091</v>
      </c>
      <c r="M362" s="17">
        <v>0.34370139242425451</v>
      </c>
      <c r="N362" s="17">
        <v>0.34066708163461712</v>
      </c>
      <c r="O362" s="17">
        <v>0.40971102182028052</v>
      </c>
      <c r="P362" s="17">
        <v>0.37376539770042239</v>
      </c>
      <c r="Q362" s="17">
        <v>0.37868039484532268</v>
      </c>
      <c r="R362" s="17">
        <v>0.32801550051605821</v>
      </c>
      <c r="S362" s="17">
        <v>0.39382499384261149</v>
      </c>
      <c r="U362" s="17">
        <v>0.35877553529003281</v>
      </c>
      <c r="V362" s="17">
        <v>0.33899561937038358</v>
      </c>
      <c r="W362" s="17">
        <v>0.41373727774292368</v>
      </c>
      <c r="X362" s="17">
        <v>0.33763388752500201</v>
      </c>
      <c r="Y362" s="17">
        <v>0.36117217432066828</v>
      </c>
      <c r="Z362" s="17">
        <v>0.3816194194146541</v>
      </c>
      <c r="AA362" s="17">
        <v>0.36852464649844768</v>
      </c>
      <c r="AB362" s="17">
        <v>0.37550102739243307</v>
      </c>
      <c r="AC362" s="17">
        <v>0.4019944540599279</v>
      </c>
      <c r="AD362" s="17">
        <v>0.26243175018122561</v>
      </c>
      <c r="AE362" s="17">
        <v>0.30234658521729418</v>
      </c>
      <c r="AG362" s="17">
        <v>0.37680597022432549</v>
      </c>
      <c r="AH362" s="17">
        <v>0.3522720684801548</v>
      </c>
      <c r="AJ362" s="17">
        <v>0.35133036271198398</v>
      </c>
      <c r="AK362" s="17">
        <v>0.44166565866083279</v>
      </c>
      <c r="AL362" s="17">
        <v>0.37373730511154518</v>
      </c>
      <c r="AM362" s="17">
        <v>0.36241513679049692</v>
      </c>
      <c r="AN362" s="17">
        <v>0.35319900948151672</v>
      </c>
      <c r="AO362" s="17">
        <v>0.34547834198082689</v>
      </c>
      <c r="AP362" s="17">
        <v>0.34176832988181138</v>
      </c>
      <c r="AQ362" s="17">
        <v>0.37939254174186421</v>
      </c>
      <c r="AR362" s="17">
        <v>0.35610545305698232</v>
      </c>
      <c r="AS362" s="17">
        <v>0.34212677072649378</v>
      </c>
      <c r="AT362" s="17">
        <v>0.35699607438936948</v>
      </c>
      <c r="AU362" s="17">
        <v>0.39529430959281242</v>
      </c>
      <c r="AV362" s="17">
        <v>0.38665246995431002</v>
      </c>
      <c r="AX362" s="17">
        <v>0.36263046597495902</v>
      </c>
      <c r="AY362" s="17">
        <v>0.34212677072649378</v>
      </c>
      <c r="AZ362" s="17">
        <v>0.35699607438936948</v>
      </c>
      <c r="BA362" s="17">
        <v>0.39529430959281242</v>
      </c>
      <c r="BC362" s="17">
        <v>0.36837036251627459</v>
      </c>
      <c r="BD362" s="17">
        <v>0.36975441988695801</v>
      </c>
      <c r="BE362" s="17">
        <v>0.35522740069116632</v>
      </c>
      <c r="BF362" s="17">
        <v>0.32683043489347119</v>
      </c>
      <c r="BG362" s="17">
        <v>0.26174447341364471</v>
      </c>
      <c r="BH362" s="17">
        <v>0.36951546741858549</v>
      </c>
      <c r="BI362" s="17">
        <v>0.3780403020064908</v>
      </c>
      <c r="BJ362" s="17">
        <v>0.39931469046348661</v>
      </c>
      <c r="BK362" s="17">
        <v>0.38586439987793231</v>
      </c>
      <c r="BL362" s="17">
        <v>0.31705650912368483</v>
      </c>
      <c r="BM362" s="17">
        <v>0.38265036747803838</v>
      </c>
      <c r="BN362" s="17">
        <v>0.31430385209451278</v>
      </c>
      <c r="BP362" s="17">
        <v>0.41320774590104731</v>
      </c>
      <c r="BQ362" s="17">
        <v>0.34064737398341188</v>
      </c>
      <c r="BR362" s="17">
        <v>0.31911428413038678</v>
      </c>
      <c r="BS362" s="17">
        <v>0.33647852667827521</v>
      </c>
      <c r="BT362" s="17">
        <v>0.36170737924514479</v>
      </c>
      <c r="BU362" s="17">
        <v>0.34076691586326607</v>
      </c>
      <c r="BV362" s="17">
        <v>0.37468444568314618</v>
      </c>
      <c r="BW362" s="17">
        <v>0.39112683786361502</v>
      </c>
      <c r="BX362" s="17">
        <v>0.36658595096111107</v>
      </c>
      <c r="BY362" s="17">
        <v>0.36674826658235232</v>
      </c>
    </row>
    <row r="363" spans="2:77" ht="15.95">
      <c r="B363" s="16" t="s">
        <v>256</v>
      </c>
      <c r="C363" s="17">
        <v>0.11069622098249519</v>
      </c>
      <c r="D363" s="17">
        <v>0.1082211466194663</v>
      </c>
      <c r="E363" s="17">
        <v>0.1099090267216853</v>
      </c>
      <c r="F363" s="17">
        <v>0.17778603174396099</v>
      </c>
      <c r="H363" s="17">
        <v>0.143723147125983</v>
      </c>
      <c r="I363" s="17">
        <v>0.1365539759957351</v>
      </c>
      <c r="J363" s="17">
        <v>6.6221771875897645E-2</v>
      </c>
      <c r="K363" s="17">
        <v>9.5398162036263764E-2</v>
      </c>
      <c r="L363" s="17">
        <v>0.13520801770868079</v>
      </c>
      <c r="M363" s="17">
        <v>0.12689238030530881</v>
      </c>
      <c r="N363" s="17">
        <v>0.1054948733731753</v>
      </c>
      <c r="O363" s="17">
        <v>4.8595531143927902E-2</v>
      </c>
      <c r="P363" s="17">
        <v>7.3184738148930881E-2</v>
      </c>
      <c r="Q363" s="17">
        <v>0.142064554530802</v>
      </c>
      <c r="R363" s="17">
        <v>0.1125356270837356</v>
      </c>
      <c r="S363" s="17">
        <v>0.1040800020026386</v>
      </c>
      <c r="U363" s="17">
        <v>8.743234052345572E-2</v>
      </c>
      <c r="V363" s="17">
        <v>8.1977273038597531E-2</v>
      </c>
      <c r="W363" s="17">
        <v>7.1099712188187197E-2</v>
      </c>
      <c r="X363" s="17">
        <v>0.16778905880934411</v>
      </c>
      <c r="Y363" s="17">
        <v>8.3680678332852892E-2</v>
      </c>
      <c r="Z363" s="17">
        <v>0.1032402356229136</v>
      </c>
      <c r="AA363" s="17">
        <v>9.8625802189278022E-2</v>
      </c>
      <c r="AB363" s="17">
        <v>0.1770773269882793</v>
      </c>
      <c r="AC363" s="17">
        <v>0.13495638079051589</v>
      </c>
      <c r="AD363" s="17">
        <v>8.0851979065762025E-2</v>
      </c>
      <c r="AE363" s="17">
        <v>9.080847130335315E-2</v>
      </c>
      <c r="AG363" s="17">
        <v>0.1016990033688729</v>
      </c>
      <c r="AH363" s="17">
        <v>0.11770682864272421</v>
      </c>
      <c r="AJ363" s="17">
        <v>0.12700061028160209</v>
      </c>
      <c r="AK363" s="17">
        <v>9.1477206973908251E-2</v>
      </c>
      <c r="AL363" s="17">
        <v>0.1049968580073074</v>
      </c>
      <c r="AM363" s="17">
        <v>9.2449349656812452E-2</v>
      </c>
      <c r="AN363" s="17">
        <v>9.6849436697617516E-2</v>
      </c>
      <c r="AO363" s="17">
        <v>0.1032225265309927</v>
      </c>
      <c r="AP363" s="17">
        <v>8.4928471680444789E-2</v>
      </c>
      <c r="AQ363" s="17">
        <v>8.9234669773495146E-2</v>
      </c>
      <c r="AR363" s="17">
        <v>0.1070978284313384</v>
      </c>
      <c r="AS363" s="17">
        <v>7.5062123889371182E-2</v>
      </c>
      <c r="AT363" s="17">
        <v>0.13212366358163</v>
      </c>
      <c r="AU363" s="17">
        <v>9.8741248052829855E-2</v>
      </c>
      <c r="AV363" s="17">
        <v>9.9838990663138658E-2</v>
      </c>
      <c r="AX363" s="17">
        <v>0.11050495918004891</v>
      </c>
      <c r="AY363" s="17">
        <v>7.5062123889371182E-2</v>
      </c>
      <c r="AZ363" s="17">
        <v>0.13212366358163</v>
      </c>
      <c r="BA363" s="17">
        <v>9.8741248052829855E-2</v>
      </c>
      <c r="BC363" s="17">
        <v>0.1609678304573248</v>
      </c>
      <c r="BD363" s="17">
        <v>0.1181668508387156</v>
      </c>
      <c r="BE363" s="17">
        <v>0.12820452339923871</v>
      </c>
      <c r="BF363" s="17">
        <v>0.1140734519624758</v>
      </c>
      <c r="BG363" s="17">
        <v>0.16839286915704349</v>
      </c>
      <c r="BH363" s="17">
        <v>0.16303493606499311</v>
      </c>
      <c r="BI363" s="17">
        <v>0.1773447157600771</v>
      </c>
      <c r="BJ363" s="17">
        <v>9.3372882495124709E-2</v>
      </c>
      <c r="BK363" s="17">
        <v>0.11195578457313381</v>
      </c>
      <c r="BL363" s="17">
        <v>0.1243463050078738</v>
      </c>
      <c r="BM363" s="17">
        <v>0.15029797901611441</v>
      </c>
      <c r="BN363" s="17">
        <v>9.5589215365525559E-2</v>
      </c>
      <c r="BP363" s="17">
        <v>7.7342738812343145E-2</v>
      </c>
      <c r="BQ363" s="17">
        <v>9.4398836800513072E-2</v>
      </c>
      <c r="BR363" s="17">
        <v>0.1025724200149442</v>
      </c>
      <c r="BS363" s="17">
        <v>0.10623325170130291</v>
      </c>
      <c r="BT363" s="17">
        <v>0.1607416667857173</v>
      </c>
      <c r="BU363" s="17">
        <v>8.6292371118097622E-2</v>
      </c>
      <c r="BV363" s="17">
        <v>0.2040554634708388</v>
      </c>
      <c r="BW363" s="17">
        <v>0.1012625786548423</v>
      </c>
      <c r="BX363" s="17">
        <v>0.20235020240278859</v>
      </c>
      <c r="BY363" s="17">
        <v>0.108942793552384</v>
      </c>
    </row>
    <row r="364" spans="2:77" ht="15.95">
      <c r="B364" s="16" t="s">
        <v>257</v>
      </c>
      <c r="C364" s="17">
        <v>8.6175828260001669E-2</v>
      </c>
      <c r="D364" s="17">
        <v>7.9858791725610598E-2</v>
      </c>
      <c r="E364" s="17">
        <v>9.9171781040923043E-2</v>
      </c>
      <c r="F364" s="17">
        <v>0.1223760791942695</v>
      </c>
      <c r="H364" s="17">
        <v>0.1029797606901678</v>
      </c>
      <c r="I364" s="17">
        <v>9.3537363479872876E-2</v>
      </c>
      <c r="J364" s="17">
        <v>6.1355295216197071E-2</v>
      </c>
      <c r="K364" s="17">
        <v>0.1270009999228256</v>
      </c>
      <c r="L364" s="17">
        <v>0.1166055388792769</v>
      </c>
      <c r="M364" s="17">
        <v>8.1095357549015812E-2</v>
      </c>
      <c r="N364" s="17">
        <v>6.4637134001165539E-2</v>
      </c>
      <c r="O364" s="17">
        <v>5.8239286478065373E-2</v>
      </c>
      <c r="P364" s="17">
        <v>7.0974774464017135E-2</v>
      </c>
      <c r="Q364" s="17">
        <v>5.7444655081784403E-2</v>
      </c>
      <c r="R364" s="17">
        <v>9.229340681954655E-2</v>
      </c>
      <c r="S364" s="17">
        <v>8.039292757262409E-2</v>
      </c>
      <c r="U364" s="17">
        <v>5.4609274679194131E-2</v>
      </c>
      <c r="V364" s="17">
        <v>0.117145564924423</v>
      </c>
      <c r="W364" s="17">
        <v>6.2597395482837562E-2</v>
      </c>
      <c r="X364" s="17">
        <v>9.4512340631887695E-2</v>
      </c>
      <c r="Y364" s="17">
        <v>0.1127536402393523</v>
      </c>
      <c r="Z364" s="17">
        <v>0.1086658384039889</v>
      </c>
      <c r="AA364" s="17">
        <v>9.6872763044283536E-2</v>
      </c>
      <c r="AB364" s="17">
        <v>0.1066167051824428</v>
      </c>
      <c r="AC364" s="17">
        <v>7.083268205511864E-2</v>
      </c>
      <c r="AD364" s="17">
        <v>5.5513657670762419E-2</v>
      </c>
      <c r="AE364" s="17">
        <v>0.17365003877721391</v>
      </c>
      <c r="AG364" s="17">
        <v>7.4488832248625292E-2</v>
      </c>
      <c r="AH364" s="17">
        <v>9.5282303981825855E-2</v>
      </c>
      <c r="AJ364" s="17">
        <v>8.3877107904910347E-2</v>
      </c>
      <c r="AK364" s="17">
        <v>7.1919043571354105E-2</v>
      </c>
      <c r="AL364" s="17">
        <v>5.549071137620492E-2</v>
      </c>
      <c r="AM364" s="17">
        <v>7.3746186197959987E-2</v>
      </c>
      <c r="AN364" s="17">
        <v>6.6971577089104659E-2</v>
      </c>
      <c r="AO364" s="17">
        <v>6.5171444881054044E-2</v>
      </c>
      <c r="AP364" s="17">
        <v>4.6986982681559528E-2</v>
      </c>
      <c r="AQ364" s="17">
        <v>8.723582199667955E-2</v>
      </c>
      <c r="AR364" s="17">
        <v>6.5040459063667858E-2</v>
      </c>
      <c r="AS364" s="17">
        <v>7.4587167019630446E-2</v>
      </c>
      <c r="AT364" s="17">
        <v>0.1101543255413092</v>
      </c>
      <c r="AU364" s="17">
        <v>5.7420202190722532E-2</v>
      </c>
      <c r="AV364" s="17">
        <v>0.107178635873382</v>
      </c>
      <c r="AX364" s="17">
        <v>8.4622813826112031E-2</v>
      </c>
      <c r="AY364" s="17">
        <v>7.4587167019630446E-2</v>
      </c>
      <c r="AZ364" s="17">
        <v>0.1101543255413092</v>
      </c>
      <c r="BA364" s="17">
        <v>5.7420202190722532E-2</v>
      </c>
      <c r="BC364" s="17">
        <v>9.4722645014338178E-2</v>
      </c>
      <c r="BD364" s="17">
        <v>0.13234499435950459</v>
      </c>
      <c r="BE364" s="17">
        <v>7.1052301892263511E-2</v>
      </c>
      <c r="BF364" s="17">
        <v>6.1439461587173963E-2</v>
      </c>
      <c r="BG364" s="17">
        <v>6.3066751654903719E-2</v>
      </c>
      <c r="BH364" s="17">
        <v>0.1138583854356679</v>
      </c>
      <c r="BI364" s="17">
        <v>0.13642391940912391</v>
      </c>
      <c r="BJ364" s="17">
        <v>9.0254070336195452E-2</v>
      </c>
      <c r="BK364" s="17">
        <v>0.10657224944378579</v>
      </c>
      <c r="BL364" s="17">
        <v>9.4621990286685553E-2</v>
      </c>
      <c r="BM364" s="17">
        <v>8.397953494981289E-2</v>
      </c>
      <c r="BN364" s="17">
        <v>6.1036087712912399E-2</v>
      </c>
      <c r="BP364" s="17">
        <v>8.8377087649773312E-2</v>
      </c>
      <c r="BQ364" s="17">
        <v>7.1213193069388753E-2</v>
      </c>
      <c r="BR364" s="17">
        <v>9.5430720964853014E-2</v>
      </c>
      <c r="BS364" s="17">
        <v>8.8363261325769896E-2</v>
      </c>
      <c r="BT364" s="17">
        <v>0.1047263748332954</v>
      </c>
      <c r="BU364" s="17">
        <v>3.4379100234640129E-2</v>
      </c>
      <c r="BV364" s="17">
        <v>8.847064021663037E-2</v>
      </c>
      <c r="BW364" s="17">
        <v>9.4459869671573257E-2</v>
      </c>
      <c r="BX364" s="17">
        <v>0.15197325055672811</v>
      </c>
      <c r="BY364" s="17">
        <v>8.4707315670973796E-2</v>
      </c>
    </row>
    <row r="365" spans="2:77" ht="32.1">
      <c r="B365" s="16" t="s">
        <v>258</v>
      </c>
      <c r="C365" s="17">
        <v>0.16125156419926071</v>
      </c>
      <c r="D365" s="17">
        <v>0.15740278258857729</v>
      </c>
      <c r="E365" s="17">
        <v>0.1830573302883097</v>
      </c>
      <c r="F365" s="17">
        <v>0.12574485581637149</v>
      </c>
      <c r="H365" s="17">
        <v>0.1242652204774941</v>
      </c>
      <c r="I365" s="17">
        <v>0.19998273773522829</v>
      </c>
      <c r="J365" s="17">
        <v>0.17366829475580589</v>
      </c>
      <c r="K365" s="17">
        <v>0.19133699111130459</v>
      </c>
      <c r="L365" s="17">
        <v>0.14051642405377651</v>
      </c>
      <c r="M365" s="17">
        <v>0.14596775822937361</v>
      </c>
      <c r="N365" s="17">
        <v>0.1058982580603138</v>
      </c>
      <c r="O365" s="17">
        <v>0.20026248427027479</v>
      </c>
      <c r="P365" s="17">
        <v>0.1363847368549497</v>
      </c>
      <c r="Q365" s="17">
        <v>0.1703318648295595</v>
      </c>
      <c r="R365" s="17">
        <v>0.16515977540999871</v>
      </c>
      <c r="S365" s="17">
        <v>0.1845599395600227</v>
      </c>
      <c r="U365" s="17">
        <v>0.18055149786771399</v>
      </c>
      <c r="V365" s="17">
        <v>0.14934627978848791</v>
      </c>
      <c r="W365" s="17">
        <v>0.1225617490118539</v>
      </c>
      <c r="X365" s="17">
        <v>0.1559517843100526</v>
      </c>
      <c r="Y365" s="17">
        <v>0.1197021487484493</v>
      </c>
      <c r="Z365" s="17">
        <v>0.12844561946818661</v>
      </c>
      <c r="AA365" s="17">
        <v>0.1841607198308845</v>
      </c>
      <c r="AB365" s="17">
        <v>0.1760710842507518</v>
      </c>
      <c r="AC365" s="17">
        <v>0.17049099342217131</v>
      </c>
      <c r="AD365" s="17">
        <v>0.20418176434206761</v>
      </c>
      <c r="AE365" s="17">
        <v>0</v>
      </c>
      <c r="AG365" s="17">
        <v>0.17178165511433979</v>
      </c>
      <c r="AH365" s="17">
        <v>0.15304654580330801</v>
      </c>
      <c r="AJ365" s="17">
        <v>0.18351029205157199</v>
      </c>
      <c r="AK365" s="17">
        <v>0.20702183318094569</v>
      </c>
      <c r="AL365" s="17">
        <v>0.2003987120648045</v>
      </c>
      <c r="AM365" s="17">
        <v>0.15572782005440369</v>
      </c>
      <c r="AN365" s="17">
        <v>0.17162499760774599</v>
      </c>
      <c r="AO365" s="17">
        <v>0.16373425095057201</v>
      </c>
      <c r="AP365" s="17">
        <v>0.17324418342274969</v>
      </c>
      <c r="AQ365" s="17">
        <v>0.20060745695804921</v>
      </c>
      <c r="AR365" s="17">
        <v>0.19047533529276561</v>
      </c>
      <c r="AS365" s="17">
        <v>0.2051860274420278</v>
      </c>
      <c r="AT365" s="17">
        <v>0.19953846889163479</v>
      </c>
      <c r="AU365" s="17">
        <v>0.17992787908626939</v>
      </c>
      <c r="AV365" s="17">
        <v>7.3075067558485668E-2</v>
      </c>
      <c r="AX365" s="17">
        <v>0.15829976226543979</v>
      </c>
      <c r="AY365" s="17">
        <v>0.2051860274420278</v>
      </c>
      <c r="AZ365" s="17">
        <v>0.19953846889163479</v>
      </c>
      <c r="BA365" s="17">
        <v>0.17992787908626939</v>
      </c>
      <c r="BC365" s="17">
        <v>0.15488189802705929</v>
      </c>
      <c r="BD365" s="17">
        <v>0.1595808315521284</v>
      </c>
      <c r="BE365" s="17">
        <v>0.14411901043895761</v>
      </c>
      <c r="BF365" s="17">
        <v>0.21482572195636521</v>
      </c>
      <c r="BG365" s="17">
        <v>0.1638330458782673</v>
      </c>
      <c r="BH365" s="17">
        <v>0.1438509416305766</v>
      </c>
      <c r="BI365" s="17">
        <v>0.19710091874778229</v>
      </c>
      <c r="BJ365" s="17">
        <v>0.19880221979033599</v>
      </c>
      <c r="BK365" s="17">
        <v>0.18979047758853049</v>
      </c>
      <c r="BL365" s="17">
        <v>0.1505991795987002</v>
      </c>
      <c r="BM365" s="17">
        <v>0.1743946362168195</v>
      </c>
      <c r="BN365" s="17">
        <v>0.1658083718874506</v>
      </c>
      <c r="BP365" s="17">
        <v>0.20059053956348091</v>
      </c>
      <c r="BQ365" s="17">
        <v>0.147527800979743</v>
      </c>
      <c r="BR365" s="17">
        <v>0.16974899898070001</v>
      </c>
      <c r="BS365" s="17">
        <v>0.1361270321786725</v>
      </c>
      <c r="BT365" s="17">
        <v>0.1371001415849897</v>
      </c>
      <c r="BU365" s="17">
        <v>0.22977947580655461</v>
      </c>
      <c r="BV365" s="17">
        <v>0.1062505633977682</v>
      </c>
      <c r="BW365" s="17">
        <v>0.17395025967243929</v>
      </c>
      <c r="BX365" s="17">
        <v>0.10559449875557909</v>
      </c>
      <c r="BY365" s="17">
        <v>0.15805350691245029</v>
      </c>
    </row>
    <row r="366" spans="2:77" ht="32.1">
      <c r="B366" s="16" t="s">
        <v>259</v>
      </c>
      <c r="C366" s="17">
        <v>0.22351750731967959</v>
      </c>
      <c r="D366" s="17">
        <v>0.2213725625780644</v>
      </c>
      <c r="E366" s="17">
        <v>0.212235671229139</v>
      </c>
      <c r="F366" s="17">
        <v>0.27046684640128937</v>
      </c>
      <c r="H366" s="17">
        <v>0.22156994939461591</v>
      </c>
      <c r="I366" s="17">
        <v>0.16091050647334379</v>
      </c>
      <c r="J366" s="17">
        <v>0.31766657559559569</v>
      </c>
      <c r="K366" s="17">
        <v>0.24701604193719701</v>
      </c>
      <c r="L366" s="17">
        <v>0.21860024655847329</v>
      </c>
      <c r="M366" s="17">
        <v>0.21861871242447861</v>
      </c>
      <c r="N366" s="17">
        <v>0.18510388706800171</v>
      </c>
      <c r="O366" s="17">
        <v>0.2424772151738093</v>
      </c>
      <c r="P366" s="17">
        <v>0.21543004242723479</v>
      </c>
      <c r="Q366" s="17">
        <v>0.23186623376203641</v>
      </c>
      <c r="R366" s="17">
        <v>0.225152366928218</v>
      </c>
      <c r="S366" s="17">
        <v>0.2017554192424563</v>
      </c>
      <c r="U366" s="17">
        <v>0.27119137045930553</v>
      </c>
      <c r="V366" s="17">
        <v>0.22740037238620889</v>
      </c>
      <c r="W366" s="17">
        <v>0.17935773556807141</v>
      </c>
      <c r="X366" s="17">
        <v>0.21108707098720969</v>
      </c>
      <c r="Y366" s="17">
        <v>0.22648045424413829</v>
      </c>
      <c r="Z366" s="17">
        <v>0.26816753121745662</v>
      </c>
      <c r="AA366" s="17">
        <v>0.229839621327979</v>
      </c>
      <c r="AB366" s="17">
        <v>0.19518554466446869</v>
      </c>
      <c r="AC366" s="17">
        <v>0.20788053188079611</v>
      </c>
      <c r="AD366" s="17">
        <v>0.22346642751397899</v>
      </c>
      <c r="AE366" s="17">
        <v>0.22673209718438739</v>
      </c>
      <c r="AG366" s="17">
        <v>0.21836254952936091</v>
      </c>
      <c r="AH366" s="17">
        <v>0.22753423650473881</v>
      </c>
      <c r="AJ366" s="17">
        <v>0.23021907710594519</v>
      </c>
      <c r="AK366" s="17">
        <v>0.1732923738118663</v>
      </c>
      <c r="AL366" s="17">
        <v>0.25007177248805429</v>
      </c>
      <c r="AM366" s="17">
        <v>0.24802649875541291</v>
      </c>
      <c r="AN366" s="17">
        <v>0.20830097850031831</v>
      </c>
      <c r="AO366" s="17">
        <v>0.24106973344962279</v>
      </c>
      <c r="AP366" s="17">
        <v>0.22929408992047429</v>
      </c>
      <c r="AQ366" s="17">
        <v>0.24395721405710361</v>
      </c>
      <c r="AR366" s="17">
        <v>0.24852032603507879</v>
      </c>
      <c r="AS366" s="17">
        <v>0.25055889666919218</v>
      </c>
      <c r="AT366" s="17">
        <v>0.19753995832629681</v>
      </c>
      <c r="AU366" s="17">
        <v>0.2376090750247879</v>
      </c>
      <c r="AV366" s="17">
        <v>0.22847108446225869</v>
      </c>
      <c r="AX366" s="17">
        <v>0.2212486767133254</v>
      </c>
      <c r="AY366" s="17">
        <v>0.25055889666919218</v>
      </c>
      <c r="AZ366" s="17">
        <v>0.19753995832629681</v>
      </c>
      <c r="BA366" s="17">
        <v>0.2376090750247879</v>
      </c>
      <c r="BC366" s="17">
        <v>0.17920925505520879</v>
      </c>
      <c r="BD366" s="17">
        <v>0.29746260915469203</v>
      </c>
      <c r="BE366" s="17">
        <v>0.20623092269721299</v>
      </c>
      <c r="BF366" s="17">
        <v>0.18692738748342469</v>
      </c>
      <c r="BG366" s="17">
        <v>0.21840479669259691</v>
      </c>
      <c r="BH366" s="17">
        <v>0.22205363754367169</v>
      </c>
      <c r="BI366" s="17">
        <v>0.20130350206415881</v>
      </c>
      <c r="BJ366" s="17">
        <v>0.21367751043273589</v>
      </c>
      <c r="BK366" s="17">
        <v>0.2436674419523942</v>
      </c>
      <c r="BL366" s="17">
        <v>0.19658404282069639</v>
      </c>
      <c r="BM366" s="17">
        <v>0.2292202054233736</v>
      </c>
      <c r="BN366" s="17">
        <v>0.23126287623619379</v>
      </c>
      <c r="BP366" s="17">
        <v>0.2329753885491157</v>
      </c>
      <c r="BQ366" s="17">
        <v>0.24652903775096791</v>
      </c>
      <c r="BR366" s="17">
        <v>0.20449028711376269</v>
      </c>
      <c r="BS366" s="17">
        <v>0.17113312991874199</v>
      </c>
      <c r="BT366" s="17">
        <v>0.20333842003113761</v>
      </c>
      <c r="BU366" s="17">
        <v>0.26159533727295042</v>
      </c>
      <c r="BV366" s="17">
        <v>0.174696609498039</v>
      </c>
      <c r="BW366" s="17">
        <v>0.24597864762882679</v>
      </c>
      <c r="BX366" s="17">
        <v>0.2152715476081955</v>
      </c>
      <c r="BY366" s="17">
        <v>0.26051477950962137</v>
      </c>
    </row>
    <row r="367" spans="2:77" ht="15.95">
      <c r="B367" s="16" t="s">
        <v>260</v>
      </c>
      <c r="C367" s="17">
        <v>0.29656545911152382</v>
      </c>
      <c r="D367" s="17">
        <v>0.3064713866167294</v>
      </c>
      <c r="E367" s="17">
        <v>0.2552373667745273</v>
      </c>
      <c r="F367" s="17">
        <v>0.32856933235424279</v>
      </c>
      <c r="H367" s="17">
        <v>0.28974445065825499</v>
      </c>
      <c r="I367" s="17">
        <v>0.2261852482261176</v>
      </c>
      <c r="J367" s="17">
        <v>0.25881141085681719</v>
      </c>
      <c r="K367" s="17">
        <v>0.30470293034090112</v>
      </c>
      <c r="L367" s="17">
        <v>0.30311228462935669</v>
      </c>
      <c r="M367" s="17">
        <v>0.32364319357699423</v>
      </c>
      <c r="N367" s="17">
        <v>0.24090601310622139</v>
      </c>
      <c r="O367" s="17">
        <v>0.33685441562655399</v>
      </c>
      <c r="P367" s="17">
        <v>0.33230048544005553</v>
      </c>
      <c r="Q367" s="17">
        <v>0.31163249163329138</v>
      </c>
      <c r="R367" s="17">
        <v>0.34024503190103839</v>
      </c>
      <c r="S367" s="17">
        <v>0.2808691172425577</v>
      </c>
      <c r="U367" s="17">
        <v>0.31881915348312062</v>
      </c>
      <c r="V367" s="17">
        <v>0.35586613335546408</v>
      </c>
      <c r="W367" s="17">
        <v>0.23028962605800751</v>
      </c>
      <c r="X367" s="17">
        <v>0.24008332605456689</v>
      </c>
      <c r="Y367" s="17">
        <v>0.26253240277021112</v>
      </c>
      <c r="Z367" s="17">
        <v>0.35891534138946618</v>
      </c>
      <c r="AA367" s="17">
        <v>0.31840756063197673</v>
      </c>
      <c r="AB367" s="17">
        <v>0.28114715778302218</v>
      </c>
      <c r="AC367" s="17">
        <v>0.34338800710001283</v>
      </c>
      <c r="AD367" s="17">
        <v>0.25283328812273548</v>
      </c>
      <c r="AE367" s="17">
        <v>0.17368618556254989</v>
      </c>
      <c r="AG367" s="17">
        <v>0.31239062251908062</v>
      </c>
      <c r="AH367" s="17">
        <v>0.28423453453308339</v>
      </c>
      <c r="AJ367" s="17">
        <v>0.27029287853369011</v>
      </c>
      <c r="AK367" s="17">
        <v>0.28453496087875091</v>
      </c>
      <c r="AL367" s="17">
        <v>0.29336591820857011</v>
      </c>
      <c r="AM367" s="17">
        <v>0.30669153077822792</v>
      </c>
      <c r="AN367" s="17">
        <v>0.31793826330151048</v>
      </c>
      <c r="AO367" s="17">
        <v>0.32783778073666281</v>
      </c>
      <c r="AP367" s="17">
        <v>0.27079907888253041</v>
      </c>
      <c r="AQ367" s="17">
        <v>0.32973632495347699</v>
      </c>
      <c r="AR367" s="17">
        <v>0.29933958368107499</v>
      </c>
      <c r="AS367" s="17">
        <v>0.30846852506311578</v>
      </c>
      <c r="AT367" s="17">
        <v>0.31343802247280478</v>
      </c>
      <c r="AU367" s="17">
        <v>0.27029211996808511</v>
      </c>
      <c r="AV367" s="17">
        <v>0.3542348660584097</v>
      </c>
      <c r="AX367" s="17">
        <v>0.29706889294809508</v>
      </c>
      <c r="AY367" s="17">
        <v>0.30846852506311578</v>
      </c>
      <c r="AZ367" s="17">
        <v>0.31343802247280478</v>
      </c>
      <c r="BA367" s="17">
        <v>0.27029211996808511</v>
      </c>
      <c r="BC367" s="17">
        <v>0.37101481296598732</v>
      </c>
      <c r="BD367" s="17">
        <v>0.21938016114988629</v>
      </c>
      <c r="BE367" s="17">
        <v>0.34518701846741362</v>
      </c>
      <c r="BF367" s="17">
        <v>0.31892003376758049</v>
      </c>
      <c r="BG367" s="17">
        <v>0.23997004706393421</v>
      </c>
      <c r="BH367" s="17">
        <v>0.2697654108752916</v>
      </c>
      <c r="BI367" s="17">
        <v>0.2581051827258829</v>
      </c>
      <c r="BJ367" s="17">
        <v>0.2677767633584795</v>
      </c>
      <c r="BK367" s="17">
        <v>0.28270385921030899</v>
      </c>
      <c r="BL367" s="17">
        <v>0.32622054465349792</v>
      </c>
      <c r="BM367" s="17">
        <v>0.29888816872762741</v>
      </c>
      <c r="BN367" s="17">
        <v>0.26638009017891351</v>
      </c>
      <c r="BP367" s="17">
        <v>0.27833419135848669</v>
      </c>
      <c r="BQ367" s="17">
        <v>0.30399174275817942</v>
      </c>
      <c r="BR367" s="17">
        <v>0.33473769974347378</v>
      </c>
      <c r="BS367" s="17">
        <v>0.33695782633117483</v>
      </c>
      <c r="BT367" s="17">
        <v>0.29531716418331833</v>
      </c>
      <c r="BU367" s="17">
        <v>0.26595780012006032</v>
      </c>
      <c r="BV367" s="17">
        <v>0.42311136178813608</v>
      </c>
      <c r="BW367" s="17">
        <v>0.2028907913873032</v>
      </c>
      <c r="BX367" s="17">
        <v>0.25837118347783061</v>
      </c>
      <c r="BY367" s="17">
        <v>0.2712957916417077</v>
      </c>
    </row>
    <row r="368" spans="2:77" ht="15.95">
      <c r="B368" s="16" t="s">
        <v>261</v>
      </c>
      <c r="C368" s="17">
        <v>0.2146488183366258</v>
      </c>
      <c r="D368" s="17">
        <v>0.2093020307229578</v>
      </c>
      <c r="E368" s="17">
        <v>0.22692351945521921</v>
      </c>
      <c r="F368" s="17">
        <v>0.26034936394817643</v>
      </c>
      <c r="H368" s="17">
        <v>0.20151401704094851</v>
      </c>
      <c r="I368" s="17">
        <v>0.28119922397166558</v>
      </c>
      <c r="J368" s="17">
        <v>0.16901587792524811</v>
      </c>
      <c r="K368" s="17">
        <v>0.15292471238705049</v>
      </c>
      <c r="L368" s="17">
        <v>0.1644543637252279</v>
      </c>
      <c r="M368" s="17">
        <v>0.2027184441557352</v>
      </c>
      <c r="N368" s="17">
        <v>0.24827846816659491</v>
      </c>
      <c r="O368" s="17">
        <v>0.32154579913595233</v>
      </c>
      <c r="P368" s="17">
        <v>0.22261001840680489</v>
      </c>
      <c r="Q368" s="17">
        <v>0.23694755283955449</v>
      </c>
      <c r="R368" s="17">
        <v>0.19113268981074841</v>
      </c>
      <c r="S368" s="17">
        <v>0.2465749394740161</v>
      </c>
      <c r="U368" s="17">
        <v>0.18968576595658609</v>
      </c>
      <c r="V368" s="17">
        <v>0.12210926088619541</v>
      </c>
      <c r="W368" s="17">
        <v>0.25064155254256543</v>
      </c>
      <c r="X368" s="17">
        <v>0.1958772518919672</v>
      </c>
      <c r="Y368" s="17">
        <v>0.20919787893031019</v>
      </c>
      <c r="Z368" s="17">
        <v>0.22941652283183761</v>
      </c>
      <c r="AA368" s="17">
        <v>0.19011963994869999</v>
      </c>
      <c r="AB368" s="17">
        <v>0.31581912903809689</v>
      </c>
      <c r="AC368" s="17">
        <v>0.20687208368918891</v>
      </c>
      <c r="AD368" s="17">
        <v>0.20098039817888089</v>
      </c>
      <c r="AE368" s="17">
        <v>0.30960981144358418</v>
      </c>
      <c r="AG368" s="17">
        <v>0.2381008228005119</v>
      </c>
      <c r="AH368" s="17">
        <v>0.19637507980958249</v>
      </c>
      <c r="AJ368" s="17">
        <v>0.24116693214681539</v>
      </c>
      <c r="AK368" s="17">
        <v>0.2349373565019304</v>
      </c>
      <c r="AL368" s="17">
        <v>0.25040840344983872</v>
      </c>
      <c r="AM368" s="17">
        <v>0.22449699416468991</v>
      </c>
      <c r="AN368" s="17">
        <v>0.2182790537527167</v>
      </c>
      <c r="AO368" s="17">
        <v>0.17837410098884529</v>
      </c>
      <c r="AP368" s="17">
        <v>0.2436319590724369</v>
      </c>
      <c r="AQ368" s="17">
        <v>0.17489799048008811</v>
      </c>
      <c r="AR368" s="17">
        <v>0.23916071828095539</v>
      </c>
      <c r="AS368" s="17">
        <v>0.2411887335444301</v>
      </c>
      <c r="AT368" s="17">
        <v>0.22683726625786649</v>
      </c>
      <c r="AU368" s="17">
        <v>0.20875429285350011</v>
      </c>
      <c r="AV368" s="17">
        <v>0.2322608754789173</v>
      </c>
      <c r="AX368" s="17">
        <v>0.21858104493974981</v>
      </c>
      <c r="AY368" s="17">
        <v>0.2411887335444301</v>
      </c>
      <c r="AZ368" s="17">
        <v>0.22683726625786649</v>
      </c>
      <c r="BA368" s="17">
        <v>0.20875429285350011</v>
      </c>
      <c r="BC368" s="17">
        <v>0.21763120476583489</v>
      </c>
      <c r="BD368" s="17">
        <v>0.31991025599455852</v>
      </c>
      <c r="BE368" s="17">
        <v>0.26159606770183952</v>
      </c>
      <c r="BF368" s="17">
        <v>0.18442711615026641</v>
      </c>
      <c r="BG368" s="17">
        <v>0.25859220597530103</v>
      </c>
      <c r="BH368" s="17">
        <v>0.23270238240825919</v>
      </c>
      <c r="BI368" s="17">
        <v>0.19186504213403241</v>
      </c>
      <c r="BJ368" s="17">
        <v>0.25619721064571122</v>
      </c>
      <c r="BK368" s="17">
        <v>0.19858762764429899</v>
      </c>
      <c r="BL368" s="17">
        <v>0.22849346308500421</v>
      </c>
      <c r="BM368" s="17">
        <v>0.21442978139703819</v>
      </c>
      <c r="BN368" s="17">
        <v>0.18895427018945621</v>
      </c>
      <c r="BP368" s="17">
        <v>0.2454979274050601</v>
      </c>
      <c r="BQ368" s="17">
        <v>0.29095749127495429</v>
      </c>
      <c r="BR368" s="17">
        <v>0.20867879487259469</v>
      </c>
      <c r="BS368" s="17">
        <v>0.20257975408650949</v>
      </c>
      <c r="BT368" s="17">
        <v>0.25009515935125881</v>
      </c>
      <c r="BU368" s="17">
        <v>0.2466699490520371</v>
      </c>
      <c r="BV368" s="17">
        <v>0.29611119731402458</v>
      </c>
      <c r="BW368" s="17">
        <v>0.17089147875965199</v>
      </c>
      <c r="BX368" s="17">
        <v>0.27967422247458401</v>
      </c>
      <c r="BY368" s="17">
        <v>0.17793818693730221</v>
      </c>
    </row>
    <row r="369" spans="2:77" ht="15.95">
      <c r="B369" s="16" t="s">
        <v>262</v>
      </c>
      <c r="C369" s="17">
        <v>0.1765636853308398</v>
      </c>
      <c r="D369" s="17">
        <v>0.1830312434330566</v>
      </c>
      <c r="E369" s="17">
        <v>0.16004187609926709</v>
      </c>
      <c r="F369" s="17">
        <v>0.17396558006726259</v>
      </c>
      <c r="H369" s="17">
        <v>0.12670682787323509</v>
      </c>
      <c r="I369" s="17">
        <v>0.17404401254045701</v>
      </c>
      <c r="J369" s="17">
        <v>0.10517394145891081</v>
      </c>
      <c r="K369" s="17">
        <v>0.17070894170381701</v>
      </c>
      <c r="L369" s="17">
        <v>0.15018394577422869</v>
      </c>
      <c r="M369" s="17">
        <v>0.16280152379563409</v>
      </c>
      <c r="N369" s="17">
        <v>0.16282858409282611</v>
      </c>
      <c r="O369" s="17">
        <v>0.19079132613288591</v>
      </c>
      <c r="P369" s="17">
        <v>0.24199566581572701</v>
      </c>
      <c r="Q369" s="17">
        <v>0.23873246627211811</v>
      </c>
      <c r="R369" s="17">
        <v>0.18977236856438429</v>
      </c>
      <c r="S369" s="17">
        <v>0.20415307202639041</v>
      </c>
      <c r="U369" s="17">
        <v>0.15239291801857879</v>
      </c>
      <c r="V369" s="17">
        <v>4.6883873467917912E-2</v>
      </c>
      <c r="W369" s="17">
        <v>0.17125526345108349</v>
      </c>
      <c r="X369" s="17">
        <v>0.18125074523336249</v>
      </c>
      <c r="Y369" s="17">
        <v>0.22419861711890809</v>
      </c>
      <c r="Z369" s="17">
        <v>0.23546653834017761</v>
      </c>
      <c r="AA369" s="17">
        <v>0.19171288108561521</v>
      </c>
      <c r="AB369" s="17">
        <v>0.20967792315725689</v>
      </c>
      <c r="AC369" s="17">
        <v>0.1880297049188252</v>
      </c>
      <c r="AD369" s="17">
        <v>0.14760815110405001</v>
      </c>
      <c r="AE369" s="17">
        <v>9.080847130335315E-2</v>
      </c>
      <c r="AG369" s="17">
        <v>0.2127911210264623</v>
      </c>
      <c r="AH369" s="17">
        <v>0.1483353652984726</v>
      </c>
      <c r="AJ369" s="17">
        <v>0.2064019464864747</v>
      </c>
      <c r="AK369" s="17">
        <v>0.15211663374947371</v>
      </c>
      <c r="AL369" s="17">
        <v>0.1791928488346019</v>
      </c>
      <c r="AM369" s="17">
        <v>0.18919765245428921</v>
      </c>
      <c r="AN369" s="17">
        <v>0.1705951322653611</v>
      </c>
      <c r="AO369" s="17">
        <v>0.16952900317755701</v>
      </c>
      <c r="AP369" s="17">
        <v>0.1886205819416614</v>
      </c>
      <c r="AQ369" s="17">
        <v>0.1575070114734059</v>
      </c>
      <c r="AR369" s="17">
        <v>0.1667284044414597</v>
      </c>
      <c r="AS369" s="17">
        <v>0.2227914478354128</v>
      </c>
      <c r="AT369" s="17">
        <v>0.20231984539370801</v>
      </c>
      <c r="AU369" s="17">
        <v>0.1873990332517014</v>
      </c>
      <c r="AV369" s="17">
        <v>0.19204586055738529</v>
      </c>
      <c r="AX369" s="17">
        <v>0.17292640289414149</v>
      </c>
      <c r="AY369" s="17">
        <v>0.2227914478354128</v>
      </c>
      <c r="AZ369" s="17">
        <v>0.20231984539370801</v>
      </c>
      <c r="BA369" s="17">
        <v>0.1873990332517014</v>
      </c>
      <c r="BC369" s="17">
        <v>0.14756458841776621</v>
      </c>
      <c r="BD369" s="17">
        <v>0.1049354471987127</v>
      </c>
      <c r="BE369" s="17">
        <v>0.14576108211133559</v>
      </c>
      <c r="BF369" s="17">
        <v>0.2236897240670383</v>
      </c>
      <c r="BG369" s="17">
        <v>0.22463969575234169</v>
      </c>
      <c r="BH369" s="17">
        <v>0.21547332683588069</v>
      </c>
      <c r="BI369" s="17">
        <v>0.23278984977679801</v>
      </c>
      <c r="BJ369" s="17">
        <v>0.17171318946848241</v>
      </c>
      <c r="BK369" s="17">
        <v>0.14529859159688729</v>
      </c>
      <c r="BL369" s="17">
        <v>0.2278206554615802</v>
      </c>
      <c r="BM369" s="17">
        <v>0.21382117809684489</v>
      </c>
      <c r="BN369" s="17">
        <v>0.14694430683963389</v>
      </c>
      <c r="BP369" s="17">
        <v>0.19218090918740849</v>
      </c>
      <c r="BQ369" s="17">
        <v>0.1821364528256495</v>
      </c>
      <c r="BR369" s="17">
        <v>0.1565193542312189</v>
      </c>
      <c r="BS369" s="17">
        <v>0.18091582215215421</v>
      </c>
      <c r="BT369" s="17">
        <v>0.25441508002323382</v>
      </c>
      <c r="BU369" s="17">
        <v>0.14532643452933711</v>
      </c>
      <c r="BV369" s="17">
        <v>0.1230155284282463</v>
      </c>
      <c r="BW369" s="17">
        <v>0.1356834979673234</v>
      </c>
      <c r="BX369" s="17">
        <v>0.1902380098298628</v>
      </c>
      <c r="BY369" s="17">
        <v>0.18838466931755679</v>
      </c>
    </row>
    <row r="370" spans="2:77" ht="48">
      <c r="B370" s="16" t="s">
        <v>263</v>
      </c>
      <c r="C370" s="17">
        <v>6.5685117469639356E-2</v>
      </c>
      <c r="D370" s="17">
        <v>6.2356139554067998E-2</v>
      </c>
      <c r="E370" s="17">
        <v>7.3798485773260494E-2</v>
      </c>
      <c r="F370" s="17">
        <v>9.1052946532954815E-2</v>
      </c>
      <c r="H370" s="17">
        <v>6.8200791566203817E-2</v>
      </c>
      <c r="I370" s="17">
        <v>4.8745939065761537E-2</v>
      </c>
      <c r="J370" s="17">
        <v>0.1114680400745154</v>
      </c>
      <c r="K370" s="17">
        <v>7.6897113946574683E-2</v>
      </c>
      <c r="L370" s="17">
        <v>6.6348776166420403E-2</v>
      </c>
      <c r="M370" s="17">
        <v>6.989581361385816E-2</v>
      </c>
      <c r="N370" s="17">
        <v>0.1244964651207139</v>
      </c>
      <c r="O370" s="17">
        <v>3.1046643303744841E-2</v>
      </c>
      <c r="P370" s="17">
        <v>6.9335209059229047E-2</v>
      </c>
      <c r="Q370" s="17">
        <v>4.5965851299115679E-2</v>
      </c>
      <c r="R370" s="17">
        <v>7.4329025712115068E-2</v>
      </c>
      <c r="S370" s="17">
        <v>3.2878592842556537E-2</v>
      </c>
      <c r="U370" s="17">
        <v>9.9801130386288003E-2</v>
      </c>
      <c r="V370" s="17">
        <v>0.1481099666269805</v>
      </c>
      <c r="W370" s="17">
        <v>7.5993462150900526E-2</v>
      </c>
      <c r="X370" s="17">
        <v>7.951198132663248E-2</v>
      </c>
      <c r="Y370" s="17">
        <v>5.2062066614227999E-2</v>
      </c>
      <c r="Z370" s="17">
        <v>2.6391178749923881E-2</v>
      </c>
      <c r="AA370" s="17">
        <v>2.6717744055162682E-2</v>
      </c>
      <c r="AB370" s="17">
        <v>4.0612485291776391E-2</v>
      </c>
      <c r="AC370" s="17">
        <v>3.0639530037436701E-2</v>
      </c>
      <c r="AD370" s="17">
        <v>0.10265368751107901</v>
      </c>
      <c r="AE370" s="17">
        <v>0</v>
      </c>
      <c r="AG370" s="17">
        <v>4.9122260106092552E-2</v>
      </c>
      <c r="AH370" s="17">
        <v>7.8590851185844496E-2</v>
      </c>
      <c r="AJ370" s="17">
        <v>3.3094785191780503E-2</v>
      </c>
      <c r="AK370" s="17">
        <v>7.7821888816428375E-2</v>
      </c>
      <c r="AL370" s="17">
        <v>2.5953765662051969E-2</v>
      </c>
      <c r="AM370" s="17">
        <v>5.6441997656201191E-2</v>
      </c>
      <c r="AN370" s="17">
        <v>9.4896035893264605E-2</v>
      </c>
      <c r="AO370" s="17">
        <v>6.8949931060006589E-2</v>
      </c>
      <c r="AP370" s="17">
        <v>6.6921435354020758E-2</v>
      </c>
      <c r="AQ370" s="17">
        <v>5.5885159612963427E-2</v>
      </c>
      <c r="AR370" s="17">
        <v>5.1070904235548893E-2</v>
      </c>
      <c r="AS370" s="17">
        <v>1.86746465775375E-2</v>
      </c>
      <c r="AT370" s="17">
        <v>5.341133053331925E-2</v>
      </c>
      <c r="AU370" s="17">
        <v>5.4767069107676973E-2</v>
      </c>
      <c r="AV370" s="17">
        <v>9.873237624679311E-2</v>
      </c>
      <c r="AX370" s="17">
        <v>6.6752418482080897E-2</v>
      </c>
      <c r="AY370" s="17">
        <v>1.86746465775375E-2</v>
      </c>
      <c r="AZ370" s="17">
        <v>5.341133053331925E-2</v>
      </c>
      <c r="BA370" s="17">
        <v>5.4767069107676973E-2</v>
      </c>
      <c r="BC370" s="17">
        <v>2.5988549625568871E-2</v>
      </c>
      <c r="BD370" s="17">
        <v>4.4669471490432613E-2</v>
      </c>
      <c r="BE370" s="17">
        <v>3.1103459388511369E-2</v>
      </c>
      <c r="BF370" s="17">
        <v>4.7092251770767077E-2</v>
      </c>
      <c r="BG370" s="17">
        <v>5.6436006356012591E-2</v>
      </c>
      <c r="BH370" s="17">
        <v>1.8187511011080029E-2</v>
      </c>
      <c r="BI370" s="17">
        <v>1.1145167351322141E-2</v>
      </c>
      <c r="BJ370" s="17">
        <v>6.3198356217710416E-2</v>
      </c>
      <c r="BK370" s="17">
        <v>6.7256941655936417E-2</v>
      </c>
      <c r="BL370" s="17">
        <v>7.4713930077502683E-2</v>
      </c>
      <c r="BM370" s="17">
        <v>3.6919925150198499E-2</v>
      </c>
      <c r="BN370" s="17">
        <v>0.12546249966788961</v>
      </c>
      <c r="BP370" s="17">
        <v>4.2195110207696569E-2</v>
      </c>
      <c r="BQ370" s="17">
        <v>4.4614434342125357E-2</v>
      </c>
      <c r="BR370" s="17">
        <v>0.107731918667446</v>
      </c>
      <c r="BS370" s="17">
        <v>7.1659109355081949E-2</v>
      </c>
      <c r="BT370" s="17">
        <v>2.7081983377188971E-2</v>
      </c>
      <c r="BU370" s="17">
        <v>9.8619852706397282E-2</v>
      </c>
      <c r="BV370" s="17">
        <v>2.4854456314916649E-2</v>
      </c>
      <c r="BW370" s="17">
        <v>8.2278159088077313E-2</v>
      </c>
      <c r="BX370" s="17">
        <v>1.7088245354569841E-2</v>
      </c>
      <c r="BY370" s="17">
        <v>6.8758469546219531E-2</v>
      </c>
    </row>
    <row r="371" spans="2:77" ht="15.95">
      <c r="B371" s="16" t="s">
        <v>55</v>
      </c>
      <c r="C371" s="17">
        <v>1.2192450309502291E-2</v>
      </c>
      <c r="D371" s="17">
        <v>1.149021553736195E-2</v>
      </c>
      <c r="E371" s="17">
        <v>1.513993303258091E-2</v>
      </c>
      <c r="F371" s="17">
        <v>1.012938949938369E-2</v>
      </c>
      <c r="H371" s="17">
        <v>2.624425637888661E-2</v>
      </c>
      <c r="I371" s="17">
        <v>3.9208199107539912E-3</v>
      </c>
      <c r="J371" s="17">
        <v>8.179643011500589E-3</v>
      </c>
      <c r="K371" s="17">
        <v>0</v>
      </c>
      <c r="L371" s="17">
        <v>2.288800612801254E-2</v>
      </c>
      <c r="M371" s="17">
        <v>1.0681373283812971E-2</v>
      </c>
      <c r="N371" s="17">
        <v>0</v>
      </c>
      <c r="O371" s="17">
        <v>0</v>
      </c>
      <c r="P371" s="17">
        <v>5.2723493097367033E-3</v>
      </c>
      <c r="Q371" s="17">
        <v>5.0730537506659236E-3</v>
      </c>
      <c r="R371" s="17">
        <v>2.9182765866295549E-2</v>
      </c>
      <c r="S371" s="17">
        <v>1.3920117135639979E-2</v>
      </c>
      <c r="U371" s="17">
        <v>1.67090441774389E-2</v>
      </c>
      <c r="V371" s="17">
        <v>1.6596988486956048E-2</v>
      </c>
      <c r="W371" s="17">
        <v>1.6323840798953309E-2</v>
      </c>
      <c r="X371" s="17">
        <v>8.3994529982665059E-3</v>
      </c>
      <c r="Y371" s="17">
        <v>0</v>
      </c>
      <c r="Z371" s="17">
        <v>1.5684731733130309E-3</v>
      </c>
      <c r="AA371" s="17">
        <v>1.678471975505022E-2</v>
      </c>
      <c r="AB371" s="17">
        <v>3.4617157658522559E-3</v>
      </c>
      <c r="AC371" s="17">
        <v>1.531905145709059E-2</v>
      </c>
      <c r="AD371" s="17">
        <v>1.8787072698662591E-2</v>
      </c>
      <c r="AE371" s="17">
        <v>0.29723513203576851</v>
      </c>
      <c r="AG371" s="17">
        <v>1.2263387194268159E-2</v>
      </c>
      <c r="AH371" s="17">
        <v>1.213717648051549E-2</v>
      </c>
      <c r="AJ371" s="17">
        <v>9.0958909067646865E-3</v>
      </c>
      <c r="AK371" s="17">
        <v>1.5500102098881009E-2</v>
      </c>
      <c r="AL371" s="17">
        <v>2.2367038544761571E-2</v>
      </c>
      <c r="AM371" s="17">
        <v>1.780125538335197E-2</v>
      </c>
      <c r="AN371" s="17">
        <v>1.76286251420339E-2</v>
      </c>
      <c r="AO371" s="17">
        <v>2.24007027628947E-2</v>
      </c>
      <c r="AP371" s="17">
        <v>2.4078529956198299E-2</v>
      </c>
      <c r="AQ371" s="17">
        <v>1.658155608130947E-2</v>
      </c>
      <c r="AR371" s="17">
        <v>2.7886738489776349E-2</v>
      </c>
      <c r="AS371" s="17">
        <v>1.2274599853431149E-2</v>
      </c>
      <c r="AT371" s="17">
        <v>1.255464424078132E-2</v>
      </c>
      <c r="AU371" s="17">
        <v>1.5384320607547391E-2</v>
      </c>
      <c r="AV371" s="17">
        <v>1.1225734155240859E-2</v>
      </c>
      <c r="AX371" s="17">
        <v>1.171519676931438E-2</v>
      </c>
      <c r="AY371" s="17">
        <v>1.2274599853431149E-2</v>
      </c>
      <c r="AZ371" s="17">
        <v>1.255464424078132E-2</v>
      </c>
      <c r="BA371" s="17">
        <v>1.5384320607547391E-2</v>
      </c>
      <c r="BC371" s="17">
        <v>6.4813228385843724E-3</v>
      </c>
      <c r="BD371" s="17">
        <v>0</v>
      </c>
      <c r="BE371" s="17">
        <v>3.8412330150119898E-3</v>
      </c>
      <c r="BF371" s="17">
        <v>0</v>
      </c>
      <c r="BG371" s="17">
        <v>0</v>
      </c>
      <c r="BH371" s="17">
        <v>9.0837978502072321E-3</v>
      </c>
      <c r="BI371" s="17">
        <v>0</v>
      </c>
      <c r="BJ371" s="17">
        <v>1.654117351691349E-2</v>
      </c>
      <c r="BK371" s="17">
        <v>1.538008418394988E-2</v>
      </c>
      <c r="BL371" s="17">
        <v>0</v>
      </c>
      <c r="BM371" s="17">
        <v>4.5160483003593883E-3</v>
      </c>
      <c r="BN371" s="17">
        <v>2.1679218216511292E-2</v>
      </c>
      <c r="BP371" s="17">
        <v>1.741749023647194E-2</v>
      </c>
      <c r="BQ371" s="17">
        <v>1.2152466835403461E-2</v>
      </c>
      <c r="BR371" s="17">
        <v>2.8663664651348581E-2</v>
      </c>
      <c r="BS371" s="17">
        <v>1.3052659829551651E-2</v>
      </c>
      <c r="BT371" s="17">
        <v>8.1225025460708328E-3</v>
      </c>
      <c r="BU371" s="17">
        <v>1.232748158829966E-2</v>
      </c>
      <c r="BV371" s="17">
        <v>0</v>
      </c>
      <c r="BW371" s="17">
        <v>9.9330523516688671E-3</v>
      </c>
      <c r="BX371" s="17">
        <v>1.7088245354569841E-2</v>
      </c>
      <c r="BY371" s="17">
        <v>7.6324147605861016E-3</v>
      </c>
    </row>
    <row r="373" spans="2:77" ht="80.099999999999994">
      <c r="B373" s="14" t="s">
        <v>264</v>
      </c>
    </row>
    <row r="374" spans="2:77" ht="15.95">
      <c r="B374" s="15" t="s">
        <v>16</v>
      </c>
    </row>
    <row r="375" spans="2:77" ht="15.95">
      <c r="B375" s="16" t="s">
        <v>250</v>
      </c>
      <c r="C375" s="17">
        <v>0.30308810143446091</v>
      </c>
      <c r="D375" s="17">
        <v>0.30952181769087261</v>
      </c>
      <c r="E375" s="17">
        <v>0.28394456000274099</v>
      </c>
      <c r="F375" s="17">
        <v>0.26679469927894212</v>
      </c>
      <c r="H375" s="17">
        <v>0.3115242819637673</v>
      </c>
      <c r="I375" s="17">
        <v>0.39296640074752881</v>
      </c>
      <c r="J375" s="17">
        <v>0.32028215988105552</v>
      </c>
      <c r="K375" s="17">
        <v>0.31480071460154951</v>
      </c>
      <c r="L375" s="17">
        <v>0.26672033489251401</v>
      </c>
      <c r="M375" s="17">
        <v>0.27834961776677769</v>
      </c>
      <c r="N375" s="17">
        <v>0.3503765400454309</v>
      </c>
      <c r="O375" s="17">
        <v>0.30712720417987799</v>
      </c>
      <c r="P375" s="17">
        <v>0.3763094674041963</v>
      </c>
      <c r="Q375" s="17">
        <v>0.31427149523565973</v>
      </c>
      <c r="R375" s="17">
        <v>0.22911441406065561</v>
      </c>
      <c r="S375" s="17">
        <v>0.26797466634186839</v>
      </c>
      <c r="U375" s="17">
        <v>0.37595987513775431</v>
      </c>
      <c r="V375" s="17">
        <v>0.38947394763978732</v>
      </c>
      <c r="W375" s="17">
        <v>0.31948784390027868</v>
      </c>
      <c r="X375" s="17">
        <v>0.35636487218014729</v>
      </c>
      <c r="Y375" s="17">
        <v>0.30714207915472092</v>
      </c>
      <c r="Z375" s="17">
        <v>0.26977593477497253</v>
      </c>
      <c r="AA375" s="17">
        <v>0.26433799805115721</v>
      </c>
      <c r="AB375" s="17">
        <v>0.25519495178062618</v>
      </c>
      <c r="AC375" s="17">
        <v>0.24748077336018631</v>
      </c>
      <c r="AD375" s="17">
        <v>0.2701400162862469</v>
      </c>
      <c r="AE375" s="17">
        <v>0.17368618556254989</v>
      </c>
      <c r="AG375" s="17">
        <v>0.29134382108920842</v>
      </c>
      <c r="AH375" s="17">
        <v>0.31226236865554419</v>
      </c>
      <c r="AJ375" s="17">
        <v>0.32413311267542289</v>
      </c>
      <c r="AK375" s="17">
        <v>0.25366416263397962</v>
      </c>
      <c r="AL375" s="17">
        <v>0.28563414121034608</v>
      </c>
      <c r="AM375" s="17">
        <v>0.31309606024353209</v>
      </c>
      <c r="AN375" s="17">
        <v>0.29790710178516089</v>
      </c>
      <c r="AO375" s="17">
        <v>0.32657966682388168</v>
      </c>
      <c r="AP375" s="17">
        <v>0.29411530034132582</v>
      </c>
      <c r="AQ375" s="17">
        <v>0.30263490356314099</v>
      </c>
      <c r="AR375" s="17">
        <v>0.29904467113528749</v>
      </c>
      <c r="AS375" s="17">
        <v>0.31792333670433848</v>
      </c>
      <c r="AT375" s="17">
        <v>0.30734885375366577</v>
      </c>
      <c r="AU375" s="17">
        <v>0.34043443129324757</v>
      </c>
      <c r="AV375" s="17">
        <v>0.35593640125723741</v>
      </c>
      <c r="AX375" s="17">
        <v>0.30184175298462879</v>
      </c>
      <c r="AY375" s="17">
        <v>0.31792333670433848</v>
      </c>
      <c r="AZ375" s="17">
        <v>0.30734885375366577</v>
      </c>
      <c r="BA375" s="17">
        <v>0.34043443129324757</v>
      </c>
      <c r="BC375" s="17">
        <v>0.25749764058144581</v>
      </c>
      <c r="BD375" s="17">
        <v>0.22876995945913051</v>
      </c>
      <c r="BE375" s="17">
        <v>0.25335415436908848</v>
      </c>
      <c r="BF375" s="17">
        <v>0.25055440626234732</v>
      </c>
      <c r="BG375" s="17">
        <v>0.17561413581457611</v>
      </c>
      <c r="BH375" s="17">
        <v>0.27634582266091612</v>
      </c>
      <c r="BI375" s="17">
        <v>0.3293373063180221</v>
      </c>
      <c r="BJ375" s="17">
        <v>0.26337257754680787</v>
      </c>
      <c r="BK375" s="17">
        <v>0.29479844075216072</v>
      </c>
      <c r="BL375" s="17">
        <v>0.33274114126877358</v>
      </c>
      <c r="BM375" s="17">
        <v>0.30522781391218601</v>
      </c>
      <c r="BN375" s="17">
        <v>0.34788805087414559</v>
      </c>
      <c r="BP375" s="17">
        <v>0.27815636759422668</v>
      </c>
      <c r="BQ375" s="17">
        <v>0.27877200064140478</v>
      </c>
      <c r="BR375" s="17">
        <v>0.30645905117071498</v>
      </c>
      <c r="BS375" s="17">
        <v>0.28220587066516428</v>
      </c>
      <c r="BT375" s="17">
        <v>0.31818896726692758</v>
      </c>
      <c r="BU375" s="17">
        <v>0.2301012430081214</v>
      </c>
      <c r="BV375" s="17">
        <v>0.24330931638317321</v>
      </c>
      <c r="BW375" s="17">
        <v>0.28380515301862602</v>
      </c>
      <c r="BX375" s="17">
        <v>0.26782063052107258</v>
      </c>
      <c r="BY375" s="17">
        <v>0.36950114805757012</v>
      </c>
    </row>
    <row r="376" spans="2:77" ht="15.95">
      <c r="B376" s="16" t="s">
        <v>251</v>
      </c>
      <c r="C376" s="17">
        <v>0.24060327546719709</v>
      </c>
      <c r="D376" s="17">
        <v>0.2396604357600034</v>
      </c>
      <c r="E376" s="17">
        <v>0.23268311149028459</v>
      </c>
      <c r="F376" s="17">
        <v>0.28785942428567401</v>
      </c>
      <c r="H376" s="17">
        <v>0.2486536438625899</v>
      </c>
      <c r="I376" s="17">
        <v>0.22611724048651641</v>
      </c>
      <c r="J376" s="17">
        <v>0.20147367954662929</v>
      </c>
      <c r="K376" s="17">
        <v>0.25452446579638383</v>
      </c>
      <c r="L376" s="17">
        <v>0.2208335764779118</v>
      </c>
      <c r="M376" s="17">
        <v>0.1941574447851333</v>
      </c>
      <c r="N376" s="17">
        <v>0.22739614695736379</v>
      </c>
      <c r="O376" s="17">
        <v>0.2381157540705959</v>
      </c>
      <c r="P376" s="17">
        <v>0.23433960068410201</v>
      </c>
      <c r="Q376" s="17">
        <v>0.33890462551649547</v>
      </c>
      <c r="R376" s="17">
        <v>0.22919250793848009</v>
      </c>
      <c r="S376" s="17">
        <v>0.25380788136292071</v>
      </c>
      <c r="U376" s="17">
        <v>0.27977734315719199</v>
      </c>
      <c r="V376" s="17">
        <v>0.115194250050283</v>
      </c>
      <c r="W376" s="17">
        <v>0.22458793684709949</v>
      </c>
      <c r="X376" s="17">
        <v>0.22838348726451391</v>
      </c>
      <c r="Y376" s="17">
        <v>0.2132976275404759</v>
      </c>
      <c r="Z376" s="17">
        <v>0.2216990063636031</v>
      </c>
      <c r="AA376" s="17">
        <v>0.22886664352640279</v>
      </c>
      <c r="AB376" s="17">
        <v>0.29215443615414372</v>
      </c>
      <c r="AC376" s="17">
        <v>0.27756960235789829</v>
      </c>
      <c r="AD376" s="17">
        <v>0.26940857775992277</v>
      </c>
      <c r="AE376" s="17">
        <v>0</v>
      </c>
      <c r="AG376" s="17">
        <v>0.25993695691407381</v>
      </c>
      <c r="AH376" s="17">
        <v>0.22550040370778379</v>
      </c>
      <c r="AJ376" s="17">
        <v>0.2197894588238796</v>
      </c>
      <c r="AK376" s="17">
        <v>0.28582116195493418</v>
      </c>
      <c r="AL376" s="17">
        <v>0.21052992984348309</v>
      </c>
      <c r="AM376" s="17">
        <v>0.24376139477740849</v>
      </c>
      <c r="AN376" s="17">
        <v>0.29985908302709707</v>
      </c>
      <c r="AO376" s="17">
        <v>0.2378033037629351</v>
      </c>
      <c r="AP376" s="17">
        <v>0.23424244813579459</v>
      </c>
      <c r="AQ376" s="17">
        <v>0.24118228328051039</v>
      </c>
      <c r="AR376" s="17">
        <v>0.23646574131835221</v>
      </c>
      <c r="AS376" s="17">
        <v>0.24924269002697491</v>
      </c>
      <c r="AT376" s="17">
        <v>0.25902406794351501</v>
      </c>
      <c r="AU376" s="17">
        <v>0.23079769918280629</v>
      </c>
      <c r="AV376" s="17">
        <v>0.26848393001396709</v>
      </c>
      <c r="AX376" s="17">
        <v>0.24080107124136171</v>
      </c>
      <c r="AY376" s="17">
        <v>0.24924269002697491</v>
      </c>
      <c r="AZ376" s="17">
        <v>0.25902406794351501</v>
      </c>
      <c r="BA376" s="17">
        <v>0.23079769918280629</v>
      </c>
      <c r="BC376" s="17">
        <v>0.22494768384826699</v>
      </c>
      <c r="BD376" s="17">
        <v>0.21488350232284831</v>
      </c>
      <c r="BE376" s="17">
        <v>0.16867672238565501</v>
      </c>
      <c r="BF376" s="17">
        <v>0.29189540981901979</v>
      </c>
      <c r="BG376" s="17">
        <v>0.27771578398694918</v>
      </c>
      <c r="BH376" s="17">
        <v>0.24884754423431371</v>
      </c>
      <c r="BI376" s="17">
        <v>0.3244416620614381</v>
      </c>
      <c r="BJ376" s="17">
        <v>0.27053835684801741</v>
      </c>
      <c r="BK376" s="17">
        <v>0.18400375433506591</v>
      </c>
      <c r="BL376" s="17">
        <v>0.20362286768236329</v>
      </c>
      <c r="BM376" s="17">
        <v>0.26196757353860822</v>
      </c>
      <c r="BN376" s="17">
        <v>0.21924412802614951</v>
      </c>
      <c r="BP376" s="17">
        <v>0.26733613593484629</v>
      </c>
      <c r="BQ376" s="17">
        <v>0.25326293060671662</v>
      </c>
      <c r="BR376" s="17">
        <v>0.31534735926530189</v>
      </c>
      <c r="BS376" s="17">
        <v>0.22498832483666709</v>
      </c>
      <c r="BT376" s="17">
        <v>0.28152620911065462</v>
      </c>
      <c r="BU376" s="17">
        <v>0.23528414569322911</v>
      </c>
      <c r="BV376" s="17">
        <v>0.1891332340482986</v>
      </c>
      <c r="BW376" s="17">
        <v>0.20406375822673151</v>
      </c>
      <c r="BX376" s="17">
        <v>0.31032705842652503</v>
      </c>
      <c r="BY376" s="17">
        <v>0.22654460118279021</v>
      </c>
    </row>
    <row r="377" spans="2:77" ht="15.95">
      <c r="B377" s="16" t="s">
        <v>252</v>
      </c>
      <c r="C377" s="17">
        <v>0.1839774285236124</v>
      </c>
      <c r="D377" s="17">
        <v>0.18772277353562761</v>
      </c>
      <c r="E377" s="17">
        <v>0.18247543468525401</v>
      </c>
      <c r="F377" s="17">
        <v>0.10645764969672759</v>
      </c>
      <c r="H377" s="17">
        <v>0.21176209711572841</v>
      </c>
      <c r="I377" s="17">
        <v>0.1821777339122034</v>
      </c>
      <c r="J377" s="17">
        <v>0.18671489870672389</v>
      </c>
      <c r="K377" s="17">
        <v>0.22243111077187391</v>
      </c>
      <c r="L377" s="17">
        <v>0.18482996771950919</v>
      </c>
      <c r="M377" s="17">
        <v>0.17792387670626819</v>
      </c>
      <c r="N377" s="17">
        <v>0.22235612150311859</v>
      </c>
      <c r="O377" s="17">
        <v>0.26922943143035361</v>
      </c>
      <c r="P377" s="17">
        <v>0.15683987745584271</v>
      </c>
      <c r="Q377" s="17">
        <v>0.17378183057239741</v>
      </c>
      <c r="R377" s="17">
        <v>0.14449912077295229</v>
      </c>
      <c r="S377" s="17">
        <v>0.1474397922866143</v>
      </c>
      <c r="U377" s="17">
        <v>0.2084879088068331</v>
      </c>
      <c r="V377" s="17">
        <v>0.19835774729697181</v>
      </c>
      <c r="W377" s="17">
        <v>0.1694232923687152</v>
      </c>
      <c r="X377" s="17">
        <v>0.22999285827472399</v>
      </c>
      <c r="Y377" s="17">
        <v>0.1835801475667419</v>
      </c>
      <c r="Z377" s="17">
        <v>0.17257501637522199</v>
      </c>
      <c r="AA377" s="17">
        <v>0.174939858604924</v>
      </c>
      <c r="AB377" s="17">
        <v>0.1733598279072375</v>
      </c>
      <c r="AC377" s="17">
        <v>0.16150150269403049</v>
      </c>
      <c r="AD377" s="17">
        <v>0.17287827307304371</v>
      </c>
      <c r="AE377" s="17">
        <v>0.21153811391394101</v>
      </c>
      <c r="AG377" s="17">
        <v>0.16605736612690369</v>
      </c>
      <c r="AH377" s="17">
        <v>0.19797602496484529</v>
      </c>
      <c r="AJ377" s="17">
        <v>0.18241649421826631</v>
      </c>
      <c r="AK377" s="17">
        <v>0.15589225903639481</v>
      </c>
      <c r="AL377" s="17">
        <v>0.17753722202307959</v>
      </c>
      <c r="AM377" s="17">
        <v>0.1344520993328005</v>
      </c>
      <c r="AN377" s="17">
        <v>0.15251181644257439</v>
      </c>
      <c r="AO377" s="17">
        <v>0.19498466773481071</v>
      </c>
      <c r="AP377" s="17">
        <v>0.17325097196540259</v>
      </c>
      <c r="AQ377" s="17">
        <v>0.12862905353613829</v>
      </c>
      <c r="AR377" s="17">
        <v>0.18256806485882809</v>
      </c>
      <c r="AS377" s="17">
        <v>0.124632624088377</v>
      </c>
      <c r="AT377" s="17">
        <v>0.18794019502116291</v>
      </c>
      <c r="AU377" s="17">
        <v>0.13964891244815919</v>
      </c>
      <c r="AV377" s="17">
        <v>0.1738460706311957</v>
      </c>
      <c r="AX377" s="17">
        <v>0.1812753957811975</v>
      </c>
      <c r="AY377" s="17">
        <v>0.124632624088377</v>
      </c>
      <c r="AZ377" s="17">
        <v>0.18794019502116291</v>
      </c>
      <c r="BA377" s="17">
        <v>0.13964891244815919</v>
      </c>
      <c r="BC377" s="17">
        <v>0.1822345835590353</v>
      </c>
      <c r="BD377" s="17">
        <v>0.21704465103039031</v>
      </c>
      <c r="BE377" s="17">
        <v>0.18589008332355419</v>
      </c>
      <c r="BF377" s="17">
        <v>0.16033674024452929</v>
      </c>
      <c r="BG377" s="17">
        <v>0.22045048289682831</v>
      </c>
      <c r="BH377" s="17">
        <v>0.15247534040915839</v>
      </c>
      <c r="BI377" s="17">
        <v>0.1788606803500733</v>
      </c>
      <c r="BJ377" s="17">
        <v>0.16954049713989461</v>
      </c>
      <c r="BK377" s="17">
        <v>0.22130733572035921</v>
      </c>
      <c r="BL377" s="17">
        <v>0.14850896008334941</v>
      </c>
      <c r="BM377" s="17">
        <v>0.136748492770981</v>
      </c>
      <c r="BN377" s="17">
        <v>0.22406167187983461</v>
      </c>
      <c r="BP377" s="17">
        <v>0.17110120569058659</v>
      </c>
      <c r="BQ377" s="17">
        <v>0.1179418100157613</v>
      </c>
      <c r="BR377" s="17">
        <v>0.18700320947776569</v>
      </c>
      <c r="BS377" s="17">
        <v>0.19941176469781829</v>
      </c>
      <c r="BT377" s="17">
        <v>0.14482611482407701</v>
      </c>
      <c r="BU377" s="17">
        <v>0.13403025351287051</v>
      </c>
      <c r="BV377" s="17">
        <v>0.2492196792768428</v>
      </c>
      <c r="BW377" s="17">
        <v>0.22807654645215239</v>
      </c>
      <c r="BX377" s="17">
        <v>0.1198682935786835</v>
      </c>
      <c r="BY377" s="17">
        <v>0.17904240521378201</v>
      </c>
    </row>
    <row r="378" spans="2:77" ht="15.95">
      <c r="B378" s="16" t="s">
        <v>265</v>
      </c>
      <c r="C378" s="17">
        <v>0.29354590481738102</v>
      </c>
      <c r="D378" s="17">
        <v>0.3053735910777165</v>
      </c>
      <c r="E378" s="17">
        <v>0.26265026422961502</v>
      </c>
      <c r="F378" s="17">
        <v>0.26169253911593088</v>
      </c>
      <c r="H378" s="17">
        <v>0.31162446525012472</v>
      </c>
      <c r="I378" s="17">
        <v>0.35778725922520987</v>
      </c>
      <c r="J378" s="17">
        <v>0.28655094609836979</v>
      </c>
      <c r="K378" s="17">
        <v>0.28767095145618221</v>
      </c>
      <c r="L378" s="17">
        <v>0.30684818997746538</v>
      </c>
      <c r="M378" s="17">
        <v>0.24837554960550429</v>
      </c>
      <c r="N378" s="17">
        <v>0.27792828017779297</v>
      </c>
      <c r="O378" s="17">
        <v>0.29480445163302083</v>
      </c>
      <c r="P378" s="17">
        <v>0.28611012841505568</v>
      </c>
      <c r="Q378" s="17">
        <v>0.29478623268702431</v>
      </c>
      <c r="R378" s="17">
        <v>0.26591792880546189</v>
      </c>
      <c r="S378" s="17">
        <v>0.30373310908457363</v>
      </c>
      <c r="U378" s="17">
        <v>0.32330820561637552</v>
      </c>
      <c r="V378" s="17">
        <v>0.37512888844073861</v>
      </c>
      <c r="W378" s="17">
        <v>0.32244033535632888</v>
      </c>
      <c r="X378" s="17">
        <v>0.31359714764152707</v>
      </c>
      <c r="Y378" s="17">
        <v>0.27091038031717091</v>
      </c>
      <c r="Z378" s="17">
        <v>0.27412971289752103</v>
      </c>
      <c r="AA378" s="17">
        <v>0.27770810082673741</v>
      </c>
      <c r="AB378" s="17">
        <v>0.21630550822564709</v>
      </c>
      <c r="AC378" s="17">
        <v>0.26690269016607121</v>
      </c>
      <c r="AD378" s="17">
        <v>0.32438139497486751</v>
      </c>
      <c r="AE378" s="17">
        <v>0.26462017232111462</v>
      </c>
      <c r="AG378" s="17">
        <v>0.29097592202771633</v>
      </c>
      <c r="AH378" s="17">
        <v>0.29555349559117422</v>
      </c>
      <c r="AJ378" s="17">
        <v>0.2744868758743762</v>
      </c>
      <c r="AK378" s="17">
        <v>0.28985912934343788</v>
      </c>
      <c r="AL378" s="17">
        <v>0.21694414229287501</v>
      </c>
      <c r="AM378" s="17">
        <v>0.28901567496223918</v>
      </c>
      <c r="AN378" s="17">
        <v>0.25582327315600439</v>
      </c>
      <c r="AO378" s="17">
        <v>0.28189983613295189</v>
      </c>
      <c r="AP378" s="17">
        <v>0.27534003180906952</v>
      </c>
      <c r="AQ378" s="17">
        <v>0.28555261301525209</v>
      </c>
      <c r="AR378" s="17">
        <v>0.29863119652277309</v>
      </c>
      <c r="AS378" s="17">
        <v>0.23057624087135009</v>
      </c>
      <c r="AT378" s="17">
        <v>0.2950025156522339</v>
      </c>
      <c r="AU378" s="17">
        <v>0.30636597619906702</v>
      </c>
      <c r="AV378" s="17">
        <v>0.3324382442998588</v>
      </c>
      <c r="AX378" s="17">
        <v>0.29053212353313101</v>
      </c>
      <c r="AY378" s="17">
        <v>0.23057624087135009</v>
      </c>
      <c r="AZ378" s="17">
        <v>0.2950025156522339</v>
      </c>
      <c r="BA378" s="17">
        <v>0.30636597619906702</v>
      </c>
      <c r="BC378" s="17">
        <v>0.23722663191703619</v>
      </c>
      <c r="BD378" s="17">
        <v>0.2930319523078338</v>
      </c>
      <c r="BE378" s="17">
        <v>0.29209873969343769</v>
      </c>
      <c r="BF378" s="17">
        <v>0.28943498268180712</v>
      </c>
      <c r="BG378" s="17">
        <v>0.34643022398782258</v>
      </c>
      <c r="BH378" s="17">
        <v>0.2850536246588859</v>
      </c>
      <c r="BI378" s="17">
        <v>0.22632148082161721</v>
      </c>
      <c r="BJ378" s="17">
        <v>0.2464973862526911</v>
      </c>
      <c r="BK378" s="17">
        <v>0.31677981413225809</v>
      </c>
      <c r="BL378" s="17">
        <v>0.24719081491330061</v>
      </c>
      <c r="BM378" s="17">
        <v>0.28542352547037342</v>
      </c>
      <c r="BN378" s="17">
        <v>0.3187016923302351</v>
      </c>
      <c r="BP378" s="17">
        <v>0.25016518419266248</v>
      </c>
      <c r="BQ378" s="17">
        <v>0.39410912348273458</v>
      </c>
      <c r="BR378" s="17">
        <v>0.22881538520767769</v>
      </c>
      <c r="BS378" s="17">
        <v>0.31821959708776992</v>
      </c>
      <c r="BT378" s="17">
        <v>0.25439388499542581</v>
      </c>
      <c r="BU378" s="17">
        <v>0.32744093097921501</v>
      </c>
      <c r="BV378" s="17">
        <v>0.2405725201224142</v>
      </c>
      <c r="BW378" s="17">
        <v>0.27960621148255932</v>
      </c>
      <c r="BX378" s="17">
        <v>0.24696240610967801</v>
      </c>
      <c r="BY378" s="17">
        <v>0.32554333740201991</v>
      </c>
    </row>
    <row r="379" spans="2:77" ht="15.95">
      <c r="B379" s="16" t="s">
        <v>254</v>
      </c>
      <c r="C379" s="17">
        <v>0.18584663014197089</v>
      </c>
      <c r="D379" s="17">
        <v>0.18534584940447121</v>
      </c>
      <c r="E379" s="17">
        <v>0.18955689639452719</v>
      </c>
      <c r="F379" s="17">
        <v>0.18350729018330561</v>
      </c>
      <c r="H379" s="17">
        <v>0.13141427296940769</v>
      </c>
      <c r="I379" s="17">
        <v>0.25158858429425529</v>
      </c>
      <c r="J379" s="17">
        <v>0.1555741994640063</v>
      </c>
      <c r="K379" s="17">
        <v>0.14942127562210861</v>
      </c>
      <c r="L379" s="17">
        <v>0.1423253345306755</v>
      </c>
      <c r="M379" s="17">
        <v>0.13115643611433439</v>
      </c>
      <c r="N379" s="17">
        <v>0.29437647517659082</v>
      </c>
      <c r="O379" s="17">
        <v>0.2037184409412304</v>
      </c>
      <c r="P379" s="17">
        <v>0.21660390399359289</v>
      </c>
      <c r="Q379" s="17">
        <v>0.15895633435619189</v>
      </c>
      <c r="R379" s="17">
        <v>0.26544761569308473</v>
      </c>
      <c r="S379" s="17">
        <v>0.20542844839646959</v>
      </c>
      <c r="U379" s="17">
        <v>0.14168957531843299</v>
      </c>
      <c r="V379" s="17">
        <v>0.16994551603367139</v>
      </c>
      <c r="W379" s="17">
        <v>0.21547115554790799</v>
      </c>
      <c r="X379" s="17">
        <v>0.183486106671787</v>
      </c>
      <c r="Y379" s="17">
        <v>0.19224850292645099</v>
      </c>
      <c r="Z379" s="17">
        <v>0.15066915120089869</v>
      </c>
      <c r="AA379" s="17">
        <v>0.2027696712190083</v>
      </c>
      <c r="AB379" s="17">
        <v>0.19651613512600749</v>
      </c>
      <c r="AC379" s="17">
        <v>0.217757275156161</v>
      </c>
      <c r="AD379" s="17">
        <v>0.17680065469698919</v>
      </c>
      <c r="AE379" s="17">
        <v>0.26449465686590312</v>
      </c>
      <c r="AG379" s="17">
        <v>0.20998944844393169</v>
      </c>
      <c r="AH379" s="17">
        <v>0.1669870099642401</v>
      </c>
      <c r="AJ379" s="17">
        <v>0.19139479064060999</v>
      </c>
      <c r="AK379" s="17">
        <v>0.2011308108181617</v>
      </c>
      <c r="AL379" s="17">
        <v>0.2268284764994391</v>
      </c>
      <c r="AM379" s="17">
        <v>0.20503391163200421</v>
      </c>
      <c r="AN379" s="17">
        <v>0.17795983910049629</v>
      </c>
      <c r="AO379" s="17">
        <v>0.17025834202605761</v>
      </c>
      <c r="AP379" s="17">
        <v>0.23227531787931621</v>
      </c>
      <c r="AQ379" s="17">
        <v>0.2171471293831306</v>
      </c>
      <c r="AR379" s="17">
        <v>0.21638485912934891</v>
      </c>
      <c r="AS379" s="17">
        <v>0.25362384306468422</v>
      </c>
      <c r="AT379" s="17">
        <v>0.20656097776372731</v>
      </c>
      <c r="AU379" s="17">
        <v>0.2044518081556386</v>
      </c>
      <c r="AV379" s="17">
        <v>0.30974969215537751</v>
      </c>
      <c r="AX379" s="17">
        <v>0.1857595424691125</v>
      </c>
      <c r="AY379" s="17">
        <v>0.25362384306468422</v>
      </c>
      <c r="AZ379" s="17">
        <v>0.20656097776372731</v>
      </c>
      <c r="BA379" s="17">
        <v>0.2044518081556386</v>
      </c>
      <c r="BC379" s="17">
        <v>0.19564243187926489</v>
      </c>
      <c r="BD379" s="17">
        <v>0.20451027188424431</v>
      </c>
      <c r="BE379" s="17">
        <v>0.17739377440054721</v>
      </c>
      <c r="BF379" s="17">
        <v>0.24515572887500101</v>
      </c>
      <c r="BG379" s="17">
        <v>0.1437201532474528</v>
      </c>
      <c r="BH379" s="17">
        <v>0.1895854376840862</v>
      </c>
      <c r="BI379" s="17">
        <v>0.22748122319562539</v>
      </c>
      <c r="BJ379" s="17">
        <v>0.19212353828749679</v>
      </c>
      <c r="BK379" s="17">
        <v>0.18650083276486271</v>
      </c>
      <c r="BL379" s="17">
        <v>0.20377278181587771</v>
      </c>
      <c r="BM379" s="17">
        <v>0.20064339199893241</v>
      </c>
      <c r="BN379" s="17">
        <v>0.16903192683233531</v>
      </c>
      <c r="BP379" s="17">
        <v>0.17746289755451791</v>
      </c>
      <c r="BQ379" s="17">
        <v>0.24516121854688641</v>
      </c>
      <c r="BR379" s="17">
        <v>0.1745654150581864</v>
      </c>
      <c r="BS379" s="17">
        <v>0.21506486083484749</v>
      </c>
      <c r="BT379" s="17">
        <v>0.1106810805751102</v>
      </c>
      <c r="BU379" s="17">
        <v>0.14170019241340751</v>
      </c>
      <c r="BV379" s="17">
        <v>0.12257875805609481</v>
      </c>
      <c r="BW379" s="17">
        <v>0.22072261048338329</v>
      </c>
      <c r="BX379" s="17">
        <v>0.23540919168962759</v>
      </c>
      <c r="BY379" s="17">
        <v>0.19162201567690471</v>
      </c>
    </row>
    <row r="380" spans="2:77" ht="15.95">
      <c r="B380" s="16" t="s">
        <v>255</v>
      </c>
      <c r="C380" s="17">
        <v>0.22691205065509629</v>
      </c>
      <c r="D380" s="17">
        <v>0.22130585408031661</v>
      </c>
      <c r="E380" s="17">
        <v>0.25129003248480353</v>
      </c>
      <c r="F380" s="17">
        <v>0.15080646618177129</v>
      </c>
      <c r="H380" s="17">
        <v>0.16774470654272969</v>
      </c>
      <c r="I380" s="17">
        <v>0.27342536231929587</v>
      </c>
      <c r="J380" s="17">
        <v>0.2152373233713579</v>
      </c>
      <c r="K380" s="17">
        <v>0.27095139808249441</v>
      </c>
      <c r="L380" s="17">
        <v>0.27107396109765047</v>
      </c>
      <c r="M380" s="17">
        <v>0.24849089873970651</v>
      </c>
      <c r="N380" s="17">
        <v>0.26724932497449311</v>
      </c>
      <c r="O380" s="17">
        <v>0.16881863059059271</v>
      </c>
      <c r="P380" s="17">
        <v>0.24847831895542799</v>
      </c>
      <c r="Q380" s="17">
        <v>0.2159627346469048</v>
      </c>
      <c r="R380" s="17">
        <v>0.25310037688293052</v>
      </c>
      <c r="S380" s="17">
        <v>0.1770589938223773</v>
      </c>
      <c r="U380" s="17">
        <v>0.17367173371629091</v>
      </c>
      <c r="V380" s="17">
        <v>0.24785093388643989</v>
      </c>
      <c r="W380" s="17">
        <v>0.25181854095638623</v>
      </c>
      <c r="X380" s="17">
        <v>0.25062224501403779</v>
      </c>
      <c r="Y380" s="17">
        <v>0.24492931546216801</v>
      </c>
      <c r="Z380" s="17">
        <v>0.23485633111521911</v>
      </c>
      <c r="AA380" s="17">
        <v>0.28339372028012472</v>
      </c>
      <c r="AB380" s="17">
        <v>0.20985489533802079</v>
      </c>
      <c r="AC380" s="17">
        <v>0.20272190463239939</v>
      </c>
      <c r="AD380" s="17">
        <v>0.1856249448371092</v>
      </c>
      <c r="AE380" s="17">
        <v>9.080847130335315E-2</v>
      </c>
      <c r="AG380" s="17">
        <v>0.20986180739485649</v>
      </c>
      <c r="AH380" s="17">
        <v>0.24023117138922859</v>
      </c>
      <c r="AJ380" s="17">
        <v>0.25862955612095379</v>
      </c>
      <c r="AK380" s="17">
        <v>0.25184353258273612</v>
      </c>
      <c r="AL380" s="17">
        <v>0.20361606906068669</v>
      </c>
      <c r="AM380" s="17">
        <v>0.22982861933925991</v>
      </c>
      <c r="AN380" s="17">
        <v>0.25303444601378461</v>
      </c>
      <c r="AO380" s="17">
        <v>0.19324010052346871</v>
      </c>
      <c r="AP380" s="17">
        <v>0.22318938668212901</v>
      </c>
      <c r="AQ380" s="17">
        <v>0.2062371600967135</v>
      </c>
      <c r="AR380" s="17">
        <v>0.2653586610998615</v>
      </c>
      <c r="AS380" s="17">
        <v>0.24263242547919289</v>
      </c>
      <c r="AT380" s="17">
        <v>0.25650739792643978</v>
      </c>
      <c r="AU380" s="17">
        <v>0.21959367106153729</v>
      </c>
      <c r="AV380" s="17">
        <v>0.17368292360634649</v>
      </c>
      <c r="AX380" s="17">
        <v>0.23020487203315851</v>
      </c>
      <c r="AY380" s="17">
        <v>0.24263242547919289</v>
      </c>
      <c r="AZ380" s="17">
        <v>0.25650739792643978</v>
      </c>
      <c r="BA380" s="17">
        <v>0.21959367106153729</v>
      </c>
      <c r="BC380" s="17">
        <v>0.27828278116301047</v>
      </c>
      <c r="BD380" s="17">
        <v>0.19344010061095951</v>
      </c>
      <c r="BE380" s="17">
        <v>0.26546111794647831</v>
      </c>
      <c r="BF380" s="17">
        <v>0.2270506399261111</v>
      </c>
      <c r="BG380" s="17">
        <v>0.1868799250566188</v>
      </c>
      <c r="BH380" s="17">
        <v>0.25842701327681361</v>
      </c>
      <c r="BI380" s="17">
        <v>0.23868018025441931</v>
      </c>
      <c r="BJ380" s="17">
        <v>0.2408322958149347</v>
      </c>
      <c r="BK380" s="17">
        <v>0.30877452286210499</v>
      </c>
      <c r="BL380" s="17">
        <v>0.27516130710613718</v>
      </c>
      <c r="BM380" s="17">
        <v>0.1756924741813764</v>
      </c>
      <c r="BN380" s="17">
        <v>0.20515605135213369</v>
      </c>
      <c r="BP380" s="17">
        <v>0.21729467167382441</v>
      </c>
      <c r="BQ380" s="17">
        <v>0.17478562261992489</v>
      </c>
      <c r="BR380" s="17">
        <v>0.19024853731302219</v>
      </c>
      <c r="BS380" s="17">
        <v>0.19974729506355099</v>
      </c>
      <c r="BT380" s="17">
        <v>0.22131521376100799</v>
      </c>
      <c r="BU380" s="17">
        <v>0.1827000974984172</v>
      </c>
      <c r="BV380" s="17">
        <v>0.29864103362397421</v>
      </c>
      <c r="BW380" s="17">
        <v>0.29227642678285481</v>
      </c>
      <c r="BX380" s="17">
        <v>0.23686741703567071</v>
      </c>
      <c r="BY380" s="17">
        <v>0.2438643716265331</v>
      </c>
    </row>
    <row r="381" spans="2:77" ht="15.95">
      <c r="B381" s="16" t="s">
        <v>256</v>
      </c>
      <c r="C381" s="17">
        <v>0.23832602943407799</v>
      </c>
      <c r="D381" s="17">
        <v>0.23895671022210929</v>
      </c>
      <c r="E381" s="17">
        <v>0.2397463394141261</v>
      </c>
      <c r="F381" s="17">
        <v>0.22609048066131579</v>
      </c>
      <c r="H381" s="17">
        <v>0.25795484357249931</v>
      </c>
      <c r="I381" s="17">
        <v>0.1535631584912833</v>
      </c>
      <c r="J381" s="17">
        <v>0.14028604217197299</v>
      </c>
      <c r="K381" s="17">
        <v>0.17072356999149521</v>
      </c>
      <c r="L381" s="17">
        <v>0.26199759415758028</v>
      </c>
      <c r="M381" s="17">
        <v>0.31231603984314071</v>
      </c>
      <c r="N381" s="17">
        <v>0.20722753796063101</v>
      </c>
      <c r="O381" s="17">
        <v>0.18928282630326221</v>
      </c>
      <c r="P381" s="17">
        <v>0.20113145434063359</v>
      </c>
      <c r="Q381" s="17">
        <v>0.22472599759397779</v>
      </c>
      <c r="R381" s="17">
        <v>0.32012729984664001</v>
      </c>
      <c r="S381" s="17">
        <v>0.28949940390465978</v>
      </c>
      <c r="U381" s="17">
        <v>0.2025860979618852</v>
      </c>
      <c r="V381" s="17">
        <v>0.26866187114110002</v>
      </c>
      <c r="W381" s="17">
        <v>0.1467872730772552</v>
      </c>
      <c r="X381" s="17">
        <v>0.25785560183563933</v>
      </c>
      <c r="Y381" s="17">
        <v>0.17712704109074129</v>
      </c>
      <c r="Z381" s="17">
        <v>0.28819718354533491</v>
      </c>
      <c r="AA381" s="17">
        <v>0.2455238476329929</v>
      </c>
      <c r="AB381" s="17">
        <v>0.28958414153594852</v>
      </c>
      <c r="AC381" s="17">
        <v>0.2363130870942905</v>
      </c>
      <c r="AD381" s="17">
        <v>0.28367141457619399</v>
      </c>
      <c r="AE381" s="17">
        <v>0</v>
      </c>
      <c r="AG381" s="17">
        <v>0.25810024736334541</v>
      </c>
      <c r="AH381" s="17">
        <v>0.222879024250455</v>
      </c>
      <c r="AJ381" s="17">
        <v>0.28197789267411849</v>
      </c>
      <c r="AK381" s="17">
        <v>0.2327135159056051</v>
      </c>
      <c r="AL381" s="17">
        <v>0.28172004194103939</v>
      </c>
      <c r="AM381" s="17">
        <v>0.2281529599816467</v>
      </c>
      <c r="AN381" s="17">
        <v>0.24978283636464141</v>
      </c>
      <c r="AO381" s="17">
        <v>0.2105320082547498</v>
      </c>
      <c r="AP381" s="17">
        <v>0.25059441674703681</v>
      </c>
      <c r="AQ381" s="17">
        <v>0.23437414455547029</v>
      </c>
      <c r="AR381" s="17">
        <v>0.2220662658260445</v>
      </c>
      <c r="AS381" s="17">
        <v>0.27229346078446931</v>
      </c>
      <c r="AT381" s="17">
        <v>0.25559499537377789</v>
      </c>
      <c r="AU381" s="17">
        <v>0.23471106697964261</v>
      </c>
      <c r="AV381" s="17">
        <v>0.1889016692071929</v>
      </c>
      <c r="AX381" s="17">
        <v>0.2385999238322847</v>
      </c>
      <c r="AY381" s="17">
        <v>0.27229346078446931</v>
      </c>
      <c r="AZ381" s="17">
        <v>0.25559499537377789</v>
      </c>
      <c r="BA381" s="17">
        <v>0.23471106697964261</v>
      </c>
      <c r="BC381" s="17">
        <v>0.24822354945313621</v>
      </c>
      <c r="BD381" s="17">
        <v>0.26477657318324571</v>
      </c>
      <c r="BE381" s="17">
        <v>0.1852310798950986</v>
      </c>
      <c r="BF381" s="17">
        <v>0.22624874377326851</v>
      </c>
      <c r="BG381" s="17">
        <v>0.13011216020897959</v>
      </c>
      <c r="BH381" s="17">
        <v>0.30620903287653473</v>
      </c>
      <c r="BI381" s="17">
        <v>0.24846311182910391</v>
      </c>
      <c r="BJ381" s="17">
        <v>0.25458026559238572</v>
      </c>
      <c r="BK381" s="17">
        <v>0.20333386203380779</v>
      </c>
      <c r="BL381" s="17">
        <v>0.2073897178035975</v>
      </c>
      <c r="BM381" s="17">
        <v>0.29767347831312269</v>
      </c>
      <c r="BN381" s="17">
        <v>0.20731394714036819</v>
      </c>
      <c r="BP381" s="17">
        <v>0.24482949858656239</v>
      </c>
      <c r="BQ381" s="17">
        <v>0.2402649564314836</v>
      </c>
      <c r="BR381" s="17">
        <v>0.20103986681623959</v>
      </c>
      <c r="BS381" s="17">
        <v>0.25080047783056958</v>
      </c>
      <c r="BT381" s="17">
        <v>0.33820246928244557</v>
      </c>
      <c r="BU381" s="17">
        <v>0.29094845233492939</v>
      </c>
      <c r="BV381" s="17">
        <v>0.1739692096300812</v>
      </c>
      <c r="BW381" s="17">
        <v>0.21275587022701789</v>
      </c>
      <c r="BX381" s="17">
        <v>0.22207705155734259</v>
      </c>
      <c r="BY381" s="17">
        <v>0.23032650472267099</v>
      </c>
    </row>
    <row r="382" spans="2:77" ht="15.95">
      <c r="B382" s="16" t="s">
        <v>257</v>
      </c>
      <c r="C382" s="17">
        <v>0.16699416970074449</v>
      </c>
      <c r="D382" s="17">
        <v>0.156114459550177</v>
      </c>
      <c r="E382" s="17">
        <v>0.20867315141858131</v>
      </c>
      <c r="F382" s="17">
        <v>0.15481900618522079</v>
      </c>
      <c r="H382" s="17">
        <v>0.17254738015780291</v>
      </c>
      <c r="I382" s="17">
        <v>0.10565721841010869</v>
      </c>
      <c r="J382" s="17">
        <v>0.1917984621238506</v>
      </c>
      <c r="K382" s="17">
        <v>0.12929251263031491</v>
      </c>
      <c r="L382" s="17">
        <v>0.19679617392618229</v>
      </c>
      <c r="M382" s="17">
        <v>0.19566527758552449</v>
      </c>
      <c r="N382" s="17">
        <v>0.2168863832725457</v>
      </c>
      <c r="O382" s="17">
        <v>0.16248098395523791</v>
      </c>
      <c r="P382" s="17">
        <v>0.1927648795740986</v>
      </c>
      <c r="Q382" s="17">
        <v>0.13589367318634099</v>
      </c>
      <c r="R382" s="17">
        <v>0.15405121225431559</v>
      </c>
      <c r="S382" s="17">
        <v>0.15421302545333629</v>
      </c>
      <c r="U382" s="17">
        <v>0.16151499324487989</v>
      </c>
      <c r="V382" s="17">
        <v>0.22926694885826321</v>
      </c>
      <c r="W382" s="17">
        <v>0.15909234022137561</v>
      </c>
      <c r="X382" s="17">
        <v>0.14540798394949611</v>
      </c>
      <c r="Y382" s="17">
        <v>0.17268329682182651</v>
      </c>
      <c r="Z382" s="17">
        <v>0.16345429469937209</v>
      </c>
      <c r="AA382" s="17">
        <v>0.12489947759070689</v>
      </c>
      <c r="AB382" s="17">
        <v>0.13935433478216519</v>
      </c>
      <c r="AC382" s="17">
        <v>0.20651117873790331</v>
      </c>
      <c r="AD382" s="17">
        <v>0.19325679002472429</v>
      </c>
      <c r="AE382" s="17">
        <v>0.26462017232111462</v>
      </c>
      <c r="AG382" s="17">
        <v>0.15811475116032059</v>
      </c>
      <c r="AH382" s="17">
        <v>0.17393049581549189</v>
      </c>
      <c r="AJ382" s="17">
        <v>0.17343423268131769</v>
      </c>
      <c r="AK382" s="17">
        <v>0.19361708612706269</v>
      </c>
      <c r="AL382" s="17">
        <v>0.2105164768087899</v>
      </c>
      <c r="AM382" s="17">
        <v>0.16807583164948539</v>
      </c>
      <c r="AN382" s="17">
        <v>0.18682925380989049</v>
      </c>
      <c r="AO382" s="17">
        <v>0.1560013563928242</v>
      </c>
      <c r="AP382" s="17">
        <v>0.18863037360186399</v>
      </c>
      <c r="AQ382" s="17">
        <v>0.17613494390565471</v>
      </c>
      <c r="AR382" s="17">
        <v>0.15129505342881749</v>
      </c>
      <c r="AS382" s="17">
        <v>0.19205234565280019</v>
      </c>
      <c r="AT382" s="17">
        <v>0.17717092475794319</v>
      </c>
      <c r="AU382" s="17">
        <v>0.20754405597616549</v>
      </c>
      <c r="AV382" s="17">
        <v>0.19962469968264221</v>
      </c>
      <c r="AX382" s="17">
        <v>0.1646787836403574</v>
      </c>
      <c r="AY382" s="17">
        <v>0.19205234565280019</v>
      </c>
      <c r="AZ382" s="17">
        <v>0.17717092475794319</v>
      </c>
      <c r="BA382" s="17">
        <v>0.20754405597616549</v>
      </c>
      <c r="BC382" s="17">
        <v>0.1404708728843736</v>
      </c>
      <c r="BD382" s="17">
        <v>0.1412881178026599</v>
      </c>
      <c r="BE382" s="17">
        <v>0.21171732358887349</v>
      </c>
      <c r="BF382" s="17">
        <v>0.13119837886026789</v>
      </c>
      <c r="BG382" s="17">
        <v>0.16803312092643141</v>
      </c>
      <c r="BH382" s="17">
        <v>0.1948281429555552</v>
      </c>
      <c r="BI382" s="17">
        <v>0.21150041236681641</v>
      </c>
      <c r="BJ382" s="17">
        <v>0.18141356526315761</v>
      </c>
      <c r="BK382" s="17">
        <v>0.17140142231190619</v>
      </c>
      <c r="BL382" s="17">
        <v>0.27588894283199827</v>
      </c>
      <c r="BM382" s="17">
        <v>0.16904899463699591</v>
      </c>
      <c r="BN382" s="17">
        <v>0.15726133466504319</v>
      </c>
      <c r="BP382" s="17">
        <v>0.158271417806569</v>
      </c>
      <c r="BQ382" s="17">
        <v>0.10347847295343569</v>
      </c>
      <c r="BR382" s="17">
        <v>0.18643335604509509</v>
      </c>
      <c r="BS382" s="17">
        <v>0.16166518222481879</v>
      </c>
      <c r="BT382" s="17">
        <v>0.1621537466034608</v>
      </c>
      <c r="BU382" s="17">
        <v>0.18661430170768231</v>
      </c>
      <c r="BV382" s="17">
        <v>0.1867123106618524</v>
      </c>
      <c r="BW382" s="17">
        <v>0.19532824996114559</v>
      </c>
      <c r="BX382" s="17">
        <v>0.24206786568537039</v>
      </c>
      <c r="BY382" s="17">
        <v>0.15552533220959941</v>
      </c>
    </row>
    <row r="383" spans="2:77" ht="32.1">
      <c r="B383" s="16" t="s">
        <v>258</v>
      </c>
      <c r="C383" s="17">
        <v>0.14706315014995899</v>
      </c>
      <c r="D383" s="17">
        <v>0.14157677720122311</v>
      </c>
      <c r="E383" s="17">
        <v>0.1641823646912442</v>
      </c>
      <c r="F383" s="17">
        <v>0.17241229634069799</v>
      </c>
      <c r="H383" s="17">
        <v>0.17814409391712119</v>
      </c>
      <c r="I383" s="17">
        <v>0.1005709457254933</v>
      </c>
      <c r="J383" s="17">
        <v>0.1178472716878891</v>
      </c>
      <c r="K383" s="17">
        <v>0.1077905027221424</v>
      </c>
      <c r="L383" s="17">
        <v>0.21316841514817031</v>
      </c>
      <c r="M383" s="17">
        <v>0.13942102849341631</v>
      </c>
      <c r="N383" s="17">
        <v>0.17187324263848111</v>
      </c>
      <c r="O383" s="17">
        <v>0.16452396016716231</v>
      </c>
      <c r="P383" s="17">
        <v>0.15650971317479631</v>
      </c>
      <c r="Q383" s="17">
        <v>0.10888330016078469</v>
      </c>
      <c r="R383" s="17">
        <v>0.1399436617775261</v>
      </c>
      <c r="S383" s="17">
        <v>0.14645233344437311</v>
      </c>
      <c r="U383" s="17">
        <v>0.1096179966788758</v>
      </c>
      <c r="V383" s="17">
        <v>0.13572844006726051</v>
      </c>
      <c r="W383" s="17">
        <v>0.19140866554649691</v>
      </c>
      <c r="X383" s="17">
        <v>0.14354233578018391</v>
      </c>
      <c r="Y383" s="17">
        <v>0.14043448218728041</v>
      </c>
      <c r="Z383" s="17">
        <v>0.1460695714269154</v>
      </c>
      <c r="AA383" s="17">
        <v>0.16420461200798589</v>
      </c>
      <c r="AB383" s="17">
        <v>0.14730280313724459</v>
      </c>
      <c r="AC383" s="17">
        <v>0.1130134720891964</v>
      </c>
      <c r="AD383" s="17">
        <v>0.1874803027666215</v>
      </c>
      <c r="AE383" s="17">
        <v>0.17365003877721391</v>
      </c>
      <c r="AG383" s="17">
        <v>0.14183929711352961</v>
      </c>
      <c r="AH383" s="17">
        <v>0.1511438619748639</v>
      </c>
      <c r="AJ383" s="17">
        <v>0.14454733556475469</v>
      </c>
      <c r="AK383" s="17">
        <v>0.13894020402214571</v>
      </c>
      <c r="AL383" s="17">
        <v>0.18759398561406809</v>
      </c>
      <c r="AM383" s="17">
        <v>0.1039132287689775</v>
      </c>
      <c r="AN383" s="17">
        <v>0.16923127174404889</v>
      </c>
      <c r="AO383" s="17">
        <v>0.14744096273141541</v>
      </c>
      <c r="AP383" s="17">
        <v>0.14806335427053191</v>
      </c>
      <c r="AQ383" s="17">
        <v>0.14069011987307159</v>
      </c>
      <c r="AR383" s="17">
        <v>0.13020678739854649</v>
      </c>
      <c r="AS383" s="17">
        <v>0.13584718942820881</v>
      </c>
      <c r="AT383" s="17">
        <v>0.15861894972549659</v>
      </c>
      <c r="AU383" s="17">
        <v>0.17756153546571229</v>
      </c>
      <c r="AV383" s="17">
        <v>6.9349607077409878E-2</v>
      </c>
      <c r="AX383" s="17">
        <v>0.14277469739334761</v>
      </c>
      <c r="AY383" s="17">
        <v>0.13584718942820881</v>
      </c>
      <c r="AZ383" s="17">
        <v>0.15861894972549659</v>
      </c>
      <c r="BA383" s="17">
        <v>0.17756153546571229</v>
      </c>
      <c r="BC383" s="17">
        <v>0.1939552964575269</v>
      </c>
      <c r="BD383" s="17">
        <v>0.19550568941352631</v>
      </c>
      <c r="BE383" s="17">
        <v>0.135283290777128</v>
      </c>
      <c r="BF383" s="17">
        <v>0.18674780175501909</v>
      </c>
      <c r="BG383" s="17">
        <v>0.35382231713572188</v>
      </c>
      <c r="BH383" s="17">
        <v>0.10788740827136591</v>
      </c>
      <c r="BI383" s="17">
        <v>8.5828074515017325E-2</v>
      </c>
      <c r="BJ383" s="17">
        <v>0.1913420606049758</v>
      </c>
      <c r="BK383" s="17">
        <v>0.1061183755437749</v>
      </c>
      <c r="BL383" s="17">
        <v>0.1403592219847774</v>
      </c>
      <c r="BM383" s="17">
        <v>0.15392780323319019</v>
      </c>
      <c r="BN383" s="17">
        <v>0.14081293897985081</v>
      </c>
      <c r="BP383" s="17">
        <v>0.17425477833541089</v>
      </c>
      <c r="BQ383" s="17">
        <v>0.14443922305326351</v>
      </c>
      <c r="BR383" s="17">
        <v>0.18036380613162231</v>
      </c>
      <c r="BS383" s="17">
        <v>0.18969841818319949</v>
      </c>
      <c r="BT383" s="17">
        <v>0.1202664380637649</v>
      </c>
      <c r="BU383" s="17">
        <v>0.186574684328184</v>
      </c>
      <c r="BV383" s="17">
        <v>9.1167137311443228E-2</v>
      </c>
      <c r="BW383" s="17">
        <v>9.7758817753432148E-2</v>
      </c>
      <c r="BX383" s="17">
        <v>0.1138452429710856</v>
      </c>
      <c r="BY383" s="17">
        <v>0.11608436044712681</v>
      </c>
    </row>
    <row r="384" spans="2:77" ht="32.1">
      <c r="B384" s="16" t="s">
        <v>259</v>
      </c>
      <c r="C384" s="17">
        <v>0.1854625200276204</v>
      </c>
      <c r="D384" s="17">
        <v>0.17957423939191641</v>
      </c>
      <c r="E384" s="17">
        <v>0.2039836122457655</v>
      </c>
      <c r="F384" s="17">
        <v>0.20233648272752039</v>
      </c>
      <c r="H384" s="17">
        <v>0.2155038780332218</v>
      </c>
      <c r="I384" s="17">
        <v>0.13117383507116101</v>
      </c>
      <c r="J384" s="17">
        <v>0.16755313030605071</v>
      </c>
      <c r="K384" s="17">
        <v>0.1325769887896372</v>
      </c>
      <c r="L384" s="17">
        <v>0.22155803581180861</v>
      </c>
      <c r="M384" s="17">
        <v>0.20219516797440079</v>
      </c>
      <c r="N384" s="17">
        <v>0.19497032711850071</v>
      </c>
      <c r="O384" s="17">
        <v>0.2300187304532679</v>
      </c>
      <c r="P384" s="17">
        <v>0.21592974950799801</v>
      </c>
      <c r="Q384" s="17">
        <v>0.18388628673640461</v>
      </c>
      <c r="R384" s="17">
        <v>0.14211532229629231</v>
      </c>
      <c r="S384" s="17">
        <v>0.1830899333582621</v>
      </c>
      <c r="U384" s="17">
        <v>0.21900044088290191</v>
      </c>
      <c r="V384" s="17">
        <v>0.17739108156848221</v>
      </c>
      <c r="W384" s="17">
        <v>0.17744439701691109</v>
      </c>
      <c r="X384" s="17">
        <v>0.1879447656529557</v>
      </c>
      <c r="Y384" s="17">
        <v>0.18844107059876641</v>
      </c>
      <c r="Z384" s="17">
        <v>0.18872561803360219</v>
      </c>
      <c r="AA384" s="17">
        <v>0.18656974933757089</v>
      </c>
      <c r="AB384" s="17">
        <v>0.13381960699091761</v>
      </c>
      <c r="AC384" s="17">
        <v>0.194092359551535</v>
      </c>
      <c r="AD384" s="17">
        <v>0.20338062118233191</v>
      </c>
      <c r="AE384" s="17">
        <v>0.21157426069927701</v>
      </c>
      <c r="AG384" s="17">
        <v>0.1858198980042553</v>
      </c>
      <c r="AH384" s="17">
        <v>0.18518334744656861</v>
      </c>
      <c r="AJ384" s="17">
        <v>0.15629402110207519</v>
      </c>
      <c r="AK384" s="17">
        <v>0.18088060104006759</v>
      </c>
      <c r="AL384" s="17">
        <v>0.2225279533473643</v>
      </c>
      <c r="AM384" s="17">
        <v>0.16196395675938019</v>
      </c>
      <c r="AN384" s="17">
        <v>0.21727306385299319</v>
      </c>
      <c r="AO384" s="17">
        <v>0.210905093267028</v>
      </c>
      <c r="AP384" s="17">
        <v>0.167436231417146</v>
      </c>
      <c r="AQ384" s="17">
        <v>0.19752132010179169</v>
      </c>
      <c r="AR384" s="17">
        <v>0.14440119191747239</v>
      </c>
      <c r="AS384" s="17">
        <v>0.2344496855191428</v>
      </c>
      <c r="AT384" s="17">
        <v>0.19442871774545559</v>
      </c>
      <c r="AU384" s="17">
        <v>0.21800237348814699</v>
      </c>
      <c r="AV384" s="17">
        <v>0.1182371172883639</v>
      </c>
      <c r="AX384" s="17">
        <v>0.17948529175869479</v>
      </c>
      <c r="AY384" s="17">
        <v>0.2344496855191428</v>
      </c>
      <c r="AZ384" s="17">
        <v>0.19442871774545559</v>
      </c>
      <c r="BA384" s="17">
        <v>0.21800237348814699</v>
      </c>
      <c r="BC384" s="17">
        <v>0.2187173962194085</v>
      </c>
      <c r="BD384" s="17">
        <v>0.25341902966052993</v>
      </c>
      <c r="BE384" s="17">
        <v>0.20702220785003331</v>
      </c>
      <c r="BF384" s="17">
        <v>0.17353482356776531</v>
      </c>
      <c r="BG384" s="17">
        <v>0.36468666028986108</v>
      </c>
      <c r="BH384" s="17">
        <v>0.12771679753733481</v>
      </c>
      <c r="BI384" s="17">
        <v>0.16372916344957611</v>
      </c>
      <c r="BJ384" s="17">
        <v>0.1862998493247297</v>
      </c>
      <c r="BK384" s="17">
        <v>0.15292295798268091</v>
      </c>
      <c r="BL384" s="17">
        <v>0.25136902826162222</v>
      </c>
      <c r="BM384" s="17">
        <v>0.14946483711475891</v>
      </c>
      <c r="BN384" s="17">
        <v>0.19377440751506519</v>
      </c>
      <c r="BP384" s="17">
        <v>0.20474731441654981</v>
      </c>
      <c r="BQ384" s="17">
        <v>9.5689073469890848E-2</v>
      </c>
      <c r="BR384" s="17">
        <v>0.1782335008041932</v>
      </c>
      <c r="BS384" s="17">
        <v>0.21202602295446121</v>
      </c>
      <c r="BT384" s="17">
        <v>0.12944131272488299</v>
      </c>
      <c r="BU384" s="17">
        <v>0.23271250304042429</v>
      </c>
      <c r="BV384" s="17">
        <v>0.21056686461354901</v>
      </c>
      <c r="BW384" s="17">
        <v>0.17975962922527899</v>
      </c>
      <c r="BX384" s="17">
        <v>0.20056841161700389</v>
      </c>
      <c r="BY384" s="17">
        <v>0.16183225711788729</v>
      </c>
    </row>
    <row r="385" spans="2:77" ht="15.95">
      <c r="B385" s="16" t="s">
        <v>260</v>
      </c>
      <c r="C385" s="17">
        <v>0.22613116714313941</v>
      </c>
      <c r="D385" s="17">
        <v>0.2281220697596279</v>
      </c>
      <c r="E385" s="17">
        <v>0.2162575075579225</v>
      </c>
      <c r="F385" s="17">
        <v>0.24654618976315221</v>
      </c>
      <c r="H385" s="17">
        <v>0.19472666345329079</v>
      </c>
      <c r="I385" s="17">
        <v>0.210266675679285</v>
      </c>
      <c r="J385" s="17">
        <v>0.25989077239334069</v>
      </c>
      <c r="K385" s="17">
        <v>0.1904861996234494</v>
      </c>
      <c r="L385" s="17">
        <v>0.17192644116352521</v>
      </c>
      <c r="M385" s="17">
        <v>0.27203265745374688</v>
      </c>
      <c r="N385" s="17">
        <v>0.26981472322813133</v>
      </c>
      <c r="O385" s="17">
        <v>0.17985756741810011</v>
      </c>
      <c r="P385" s="17">
        <v>0.24992888508746541</v>
      </c>
      <c r="Q385" s="17">
        <v>0.23412591556695789</v>
      </c>
      <c r="R385" s="17">
        <v>0.28167893398380373</v>
      </c>
      <c r="S385" s="17">
        <v>0.2176778237454873</v>
      </c>
      <c r="U385" s="17">
        <v>0.16397198146941411</v>
      </c>
      <c r="V385" s="17">
        <v>0.21080621944162031</v>
      </c>
      <c r="W385" s="17">
        <v>0.1794180378857434</v>
      </c>
      <c r="X385" s="17">
        <v>0.21219554023723811</v>
      </c>
      <c r="Y385" s="17">
        <v>0.29977816094513787</v>
      </c>
      <c r="Z385" s="17">
        <v>0.21309354617898921</v>
      </c>
      <c r="AA385" s="17">
        <v>0.21159731888148589</v>
      </c>
      <c r="AB385" s="17">
        <v>0.33005751982914228</v>
      </c>
      <c r="AC385" s="17">
        <v>0.26117409181810858</v>
      </c>
      <c r="AD385" s="17">
        <v>0.18288049621571051</v>
      </c>
      <c r="AE385" s="17">
        <v>0.17365003877721391</v>
      </c>
      <c r="AG385" s="17">
        <v>0.23438081371384831</v>
      </c>
      <c r="AH385" s="17">
        <v>0.21968679934075031</v>
      </c>
      <c r="AJ385" s="17">
        <v>0.20586165196772829</v>
      </c>
      <c r="AK385" s="17">
        <v>0.23317339666583781</v>
      </c>
      <c r="AL385" s="17">
        <v>0.15021688558338131</v>
      </c>
      <c r="AM385" s="17">
        <v>0.25882829320163259</v>
      </c>
      <c r="AN385" s="17">
        <v>0.20261335949997791</v>
      </c>
      <c r="AO385" s="17">
        <v>0.2061621565330739</v>
      </c>
      <c r="AP385" s="17">
        <v>0.27145689039122112</v>
      </c>
      <c r="AQ385" s="17">
        <v>0.20539325678265929</v>
      </c>
      <c r="AR385" s="17">
        <v>0.18282920270012901</v>
      </c>
      <c r="AS385" s="17">
        <v>0.20085254761216459</v>
      </c>
      <c r="AT385" s="17">
        <v>0.244610315676172</v>
      </c>
      <c r="AU385" s="17">
        <v>0.1822828763860273</v>
      </c>
      <c r="AV385" s="17">
        <v>0.17369898878794601</v>
      </c>
      <c r="AX385" s="17">
        <v>0.22618849397444141</v>
      </c>
      <c r="AY385" s="17">
        <v>0.20085254761216459</v>
      </c>
      <c r="AZ385" s="17">
        <v>0.244610315676172</v>
      </c>
      <c r="BA385" s="17">
        <v>0.1822828763860273</v>
      </c>
      <c r="BC385" s="17">
        <v>0.27333448932812149</v>
      </c>
      <c r="BD385" s="17">
        <v>0.34248802783013438</v>
      </c>
      <c r="BE385" s="17">
        <v>0.26834794097418668</v>
      </c>
      <c r="BF385" s="17">
        <v>0.23001769964427149</v>
      </c>
      <c r="BG385" s="17">
        <v>0.22517651863055901</v>
      </c>
      <c r="BH385" s="17">
        <v>0.24103321863965349</v>
      </c>
      <c r="BI385" s="17">
        <v>0.24830472912552951</v>
      </c>
      <c r="BJ385" s="17">
        <v>0.22100766969700639</v>
      </c>
      <c r="BK385" s="17">
        <v>0.25893556018540848</v>
      </c>
      <c r="BL385" s="17">
        <v>0.22205750322432161</v>
      </c>
      <c r="BM385" s="17">
        <v>0.22169953892908409</v>
      </c>
      <c r="BN385" s="17">
        <v>0.23014589561585341</v>
      </c>
      <c r="BP385" s="17">
        <v>0.2073927626647481</v>
      </c>
      <c r="BQ385" s="17">
        <v>0.25234314988436468</v>
      </c>
      <c r="BR385" s="17">
        <v>0.2107316445698347</v>
      </c>
      <c r="BS385" s="17">
        <v>0.25212064119193478</v>
      </c>
      <c r="BT385" s="17">
        <v>0.21202711621867229</v>
      </c>
      <c r="BU385" s="17">
        <v>0.23006162562862309</v>
      </c>
      <c r="BV385" s="17">
        <v>0.29196297169640062</v>
      </c>
      <c r="BW385" s="17">
        <v>0.22176550886550109</v>
      </c>
      <c r="BX385" s="17">
        <v>0.11699912345698719</v>
      </c>
      <c r="BY385" s="17">
        <v>0.2116152000781408</v>
      </c>
    </row>
    <row r="386" spans="2:77" ht="15.95">
      <c r="B386" s="16" t="s">
        <v>261</v>
      </c>
      <c r="C386" s="17">
        <v>0.3135834277486137</v>
      </c>
      <c r="D386" s="17">
        <v>0.31705474690490609</v>
      </c>
      <c r="E386" s="17">
        <v>0.2890490490867626</v>
      </c>
      <c r="F386" s="17">
        <v>0.37558416002070499</v>
      </c>
      <c r="H386" s="17">
        <v>0.24477747247600359</v>
      </c>
      <c r="I386" s="17">
        <v>0.32081117207717319</v>
      </c>
      <c r="J386" s="17">
        <v>0.32267220844847389</v>
      </c>
      <c r="K386" s="17">
        <v>0.38834176983531871</v>
      </c>
      <c r="L386" s="17">
        <v>0.33378514789553121</v>
      </c>
      <c r="M386" s="17">
        <v>0.37260749711050722</v>
      </c>
      <c r="N386" s="17">
        <v>0.24759328644513059</v>
      </c>
      <c r="O386" s="17">
        <v>0.33258133830811593</v>
      </c>
      <c r="P386" s="17">
        <v>0.29885986049036772</v>
      </c>
      <c r="Q386" s="17">
        <v>0.30367240406035612</v>
      </c>
      <c r="R386" s="17">
        <v>0.31413124493981048</v>
      </c>
      <c r="S386" s="17">
        <v>0.29674330978663638</v>
      </c>
      <c r="U386" s="17">
        <v>0.2715648858347568</v>
      </c>
      <c r="V386" s="17">
        <v>0.35147629161852473</v>
      </c>
      <c r="W386" s="17">
        <v>0.3345924116072434</v>
      </c>
      <c r="X386" s="17">
        <v>0.29487415061915018</v>
      </c>
      <c r="Y386" s="17">
        <v>0.3420548879553606</v>
      </c>
      <c r="Z386" s="17">
        <v>0.32830379755345529</v>
      </c>
      <c r="AA386" s="17">
        <v>0.35025544189161117</v>
      </c>
      <c r="AB386" s="17">
        <v>0.31508743047822768</v>
      </c>
      <c r="AC386" s="17">
        <v>0.28403871842208678</v>
      </c>
      <c r="AD386" s="17">
        <v>0.2796584341597016</v>
      </c>
      <c r="AE386" s="17">
        <v>0.5139569927019072</v>
      </c>
      <c r="AG386" s="17">
        <v>0.30544582938796588</v>
      </c>
      <c r="AH386" s="17">
        <v>0.31994026696768191</v>
      </c>
      <c r="AJ386" s="17">
        <v>0.31064444913464412</v>
      </c>
      <c r="AK386" s="17">
        <v>0.29007200864410249</v>
      </c>
      <c r="AL386" s="17">
        <v>0.27776220827677361</v>
      </c>
      <c r="AM386" s="17">
        <v>0.33404574452514618</v>
      </c>
      <c r="AN386" s="17">
        <v>0.30474714054343738</v>
      </c>
      <c r="AO386" s="17">
        <v>0.32650084061822748</v>
      </c>
      <c r="AP386" s="17">
        <v>0.3041991592962271</v>
      </c>
      <c r="AQ386" s="17">
        <v>0.31414966860189703</v>
      </c>
      <c r="AR386" s="17">
        <v>0.33359123921127742</v>
      </c>
      <c r="AS386" s="17">
        <v>0.20948476398300839</v>
      </c>
      <c r="AT386" s="17">
        <v>0.27613761955655908</v>
      </c>
      <c r="AU386" s="17">
        <v>0.28415603375239851</v>
      </c>
      <c r="AV386" s="17">
        <v>0.44170501339350748</v>
      </c>
      <c r="AX386" s="17">
        <v>0.32041430980340951</v>
      </c>
      <c r="AY386" s="17">
        <v>0.20948476398300839</v>
      </c>
      <c r="AZ386" s="17">
        <v>0.27613761955655908</v>
      </c>
      <c r="BA386" s="17">
        <v>0.28415603375239851</v>
      </c>
      <c r="BC386" s="17">
        <v>0.33060429089197552</v>
      </c>
      <c r="BD386" s="17">
        <v>0.24628283141407589</v>
      </c>
      <c r="BE386" s="17">
        <v>0.30886763804757511</v>
      </c>
      <c r="BF386" s="17">
        <v>0.2491709215924974</v>
      </c>
      <c r="BG386" s="17">
        <v>0.1734757151975618</v>
      </c>
      <c r="BH386" s="17">
        <v>0.34797621358181202</v>
      </c>
      <c r="BI386" s="17">
        <v>0.26356157283918541</v>
      </c>
      <c r="BJ386" s="17">
        <v>0.31118943267093019</v>
      </c>
      <c r="BK386" s="17">
        <v>0.34988749671490788</v>
      </c>
      <c r="BL386" s="17">
        <v>0.21633164949757419</v>
      </c>
      <c r="BM386" s="17">
        <v>0.32468774299062042</v>
      </c>
      <c r="BN386" s="17">
        <v>0.31247298248535732</v>
      </c>
      <c r="BP386" s="17">
        <v>0.33053084902981572</v>
      </c>
      <c r="BQ386" s="17">
        <v>0.46087661846911709</v>
      </c>
      <c r="BR386" s="17">
        <v>0.30085238438702427</v>
      </c>
      <c r="BS386" s="17">
        <v>0.31311829454882362</v>
      </c>
      <c r="BT386" s="17">
        <v>0.39008004643472188</v>
      </c>
      <c r="BU386" s="17">
        <v>0.25327188165217668</v>
      </c>
      <c r="BV386" s="17">
        <v>0.25038384951695208</v>
      </c>
      <c r="BW386" s="17">
        <v>0.26129692477851002</v>
      </c>
      <c r="BX386" s="17">
        <v>0.31938809607241347</v>
      </c>
      <c r="BY386" s="17">
        <v>0.32388211202670342</v>
      </c>
    </row>
    <row r="387" spans="2:77" ht="15.95">
      <c r="B387" s="16" t="s">
        <v>262</v>
      </c>
      <c r="C387" s="17">
        <v>0.16164455581574119</v>
      </c>
      <c r="D387" s="17">
        <v>0.1680965903629619</v>
      </c>
      <c r="E387" s="17">
        <v>0.14315104192919251</v>
      </c>
      <c r="F387" s="17">
        <v>0.14178516532872129</v>
      </c>
      <c r="H387" s="17">
        <v>0.21836435295932419</v>
      </c>
      <c r="I387" s="17">
        <v>0.16053735715470849</v>
      </c>
      <c r="J387" s="17">
        <v>0.15109095151894369</v>
      </c>
      <c r="K387" s="17">
        <v>0.1856337652289996</v>
      </c>
      <c r="L387" s="17">
        <v>0.17015479339420819</v>
      </c>
      <c r="M387" s="17">
        <v>0.17347644300360679</v>
      </c>
      <c r="N387" s="17">
        <v>0.17117876689549469</v>
      </c>
      <c r="O387" s="17">
        <v>0.13795785614630601</v>
      </c>
      <c r="P387" s="17">
        <v>0.1152931846027463</v>
      </c>
      <c r="Q387" s="17">
        <v>0.15422250056197331</v>
      </c>
      <c r="R387" s="17">
        <v>0.17389274045020159</v>
      </c>
      <c r="S387" s="17">
        <v>0.12607610991371701</v>
      </c>
      <c r="U387" s="17">
        <v>0.20895161267000659</v>
      </c>
      <c r="V387" s="17">
        <v>0.19241630639702681</v>
      </c>
      <c r="W387" s="17">
        <v>0.1653999817125725</v>
      </c>
      <c r="X387" s="17">
        <v>0.1162719162244001</v>
      </c>
      <c r="Y387" s="17">
        <v>0.2432209256059881</v>
      </c>
      <c r="Z387" s="17">
        <v>0.1692718333885756</v>
      </c>
      <c r="AA387" s="17">
        <v>0.13909332886367209</v>
      </c>
      <c r="AB387" s="17">
        <v>0.190479793551249</v>
      </c>
      <c r="AC387" s="17">
        <v>0.1202318391686247</v>
      </c>
      <c r="AD387" s="17">
        <v>8.1095028521199042E-2</v>
      </c>
      <c r="AE387" s="17">
        <v>0.13592362588103429</v>
      </c>
      <c r="AG387" s="17">
        <v>0.13984479962008611</v>
      </c>
      <c r="AH387" s="17">
        <v>0.17867384861308611</v>
      </c>
      <c r="AJ387" s="17">
        <v>0.15541148041468181</v>
      </c>
      <c r="AK387" s="17">
        <v>0.1339486984709605</v>
      </c>
      <c r="AL387" s="17">
        <v>0.15500009732645981</v>
      </c>
      <c r="AM387" s="17">
        <v>0.14159870664968319</v>
      </c>
      <c r="AN387" s="17">
        <v>0.20878044994024561</v>
      </c>
      <c r="AO387" s="17">
        <v>0.14318392549073861</v>
      </c>
      <c r="AP387" s="17">
        <v>0.1197176214200739</v>
      </c>
      <c r="AQ387" s="17">
        <v>0.1058000910112787</v>
      </c>
      <c r="AR387" s="17">
        <v>0.15432561742193021</v>
      </c>
      <c r="AS387" s="17">
        <v>0.1364112187571897</v>
      </c>
      <c r="AT387" s="17">
        <v>0.1242394014081373</v>
      </c>
      <c r="AU387" s="17">
        <v>0.1361840274217728</v>
      </c>
      <c r="AV387" s="17">
        <v>0.12158421736814121</v>
      </c>
      <c r="AX387" s="17">
        <v>0.16481198997523119</v>
      </c>
      <c r="AY387" s="17">
        <v>0.1364112187571897</v>
      </c>
      <c r="AZ387" s="17">
        <v>0.1242394014081373</v>
      </c>
      <c r="BA387" s="17">
        <v>0.1361840274217728</v>
      </c>
      <c r="BC387" s="17">
        <v>0.18390084283187749</v>
      </c>
      <c r="BD387" s="17">
        <v>0.13307758438591419</v>
      </c>
      <c r="BE387" s="17">
        <v>0.2099272670849224</v>
      </c>
      <c r="BF387" s="17">
        <v>0.15540977596847461</v>
      </c>
      <c r="BG387" s="17">
        <v>0.18477229458787631</v>
      </c>
      <c r="BH387" s="17">
        <v>0.20331661347990851</v>
      </c>
      <c r="BI387" s="17">
        <v>0.13896097255346651</v>
      </c>
      <c r="BJ387" s="17">
        <v>0.1180111672999803</v>
      </c>
      <c r="BK387" s="17">
        <v>0.1235411550579648</v>
      </c>
      <c r="BL387" s="17">
        <v>0.19205235440728821</v>
      </c>
      <c r="BM387" s="17">
        <v>0.14177506283237351</v>
      </c>
      <c r="BN387" s="17">
        <v>0.17099909916276529</v>
      </c>
      <c r="BP387" s="17">
        <v>0.13037339675166301</v>
      </c>
      <c r="BQ387" s="17">
        <v>0.13254848436244901</v>
      </c>
      <c r="BR387" s="17">
        <v>0.1303297033053139</v>
      </c>
      <c r="BS387" s="17">
        <v>0.15407470959002961</v>
      </c>
      <c r="BT387" s="17">
        <v>0.18864240771922511</v>
      </c>
      <c r="BU387" s="17">
        <v>8.2669914736024114E-2</v>
      </c>
      <c r="BV387" s="17">
        <v>0.23007409002586471</v>
      </c>
      <c r="BW387" s="17">
        <v>0.1579824490995542</v>
      </c>
      <c r="BX387" s="17">
        <v>0.18235652320121051</v>
      </c>
      <c r="BY387" s="17">
        <v>0.19476300381683609</v>
      </c>
    </row>
    <row r="388" spans="2:77" ht="48">
      <c r="B388" s="16" t="s">
        <v>266</v>
      </c>
      <c r="C388" s="17">
        <v>7.1949737707420374E-3</v>
      </c>
      <c r="D388" s="17">
        <v>9.8217205925771531E-3</v>
      </c>
      <c r="E388" s="17">
        <v>0</v>
      </c>
      <c r="F388" s="17">
        <v>0</v>
      </c>
      <c r="H388" s="17">
        <v>7.5795469986831799E-3</v>
      </c>
      <c r="I388" s="17">
        <v>1.797378864244371E-2</v>
      </c>
      <c r="J388" s="17">
        <v>1.241490091325026E-2</v>
      </c>
      <c r="K388" s="17">
        <v>9.5000848116265219E-3</v>
      </c>
      <c r="L388" s="17">
        <v>0</v>
      </c>
      <c r="M388" s="17">
        <v>1.9566683416325291E-3</v>
      </c>
      <c r="N388" s="17">
        <v>0</v>
      </c>
      <c r="O388" s="17">
        <v>0</v>
      </c>
      <c r="P388" s="17">
        <v>2.3319768253311939E-3</v>
      </c>
      <c r="Q388" s="17">
        <v>9.6825579711296104E-3</v>
      </c>
      <c r="R388" s="17">
        <v>9.404649067346291E-3</v>
      </c>
      <c r="S388" s="17">
        <v>1.1065107191831481E-2</v>
      </c>
      <c r="U388" s="17">
        <v>1.488723879183583E-2</v>
      </c>
      <c r="V388" s="17">
        <v>0</v>
      </c>
      <c r="W388" s="17">
        <v>7.3777454174744914E-3</v>
      </c>
      <c r="X388" s="17">
        <v>1.030426039634637E-2</v>
      </c>
      <c r="Y388" s="17">
        <v>1.2745125695989609E-2</v>
      </c>
      <c r="Z388" s="17">
        <v>0</v>
      </c>
      <c r="AA388" s="17">
        <v>6.6091580536380276E-3</v>
      </c>
      <c r="AB388" s="17">
        <v>9.4960547999519817E-3</v>
      </c>
      <c r="AC388" s="17">
        <v>6.5225081296529999E-3</v>
      </c>
      <c r="AD388" s="17">
        <v>0</v>
      </c>
      <c r="AE388" s="17">
        <v>0</v>
      </c>
      <c r="AG388" s="17">
        <v>7.8733771668178139E-3</v>
      </c>
      <c r="AH388" s="17">
        <v>6.6650260978047523E-3</v>
      </c>
      <c r="AJ388" s="17">
        <v>8.8873971258258602E-3</v>
      </c>
      <c r="AK388" s="17">
        <v>6.6762263716283084E-3</v>
      </c>
      <c r="AL388" s="17">
        <v>1.438624781505753E-2</v>
      </c>
      <c r="AM388" s="17">
        <v>1.3829339062921289E-2</v>
      </c>
      <c r="AN388" s="17">
        <v>5.6103104584557103E-3</v>
      </c>
      <c r="AO388" s="17">
        <v>7.6643592408177216E-3</v>
      </c>
      <c r="AP388" s="17">
        <v>2.035704730470554E-3</v>
      </c>
      <c r="AQ388" s="17">
        <v>1.386274841449325E-3</v>
      </c>
      <c r="AR388" s="17">
        <v>1.337158329579158E-3</v>
      </c>
      <c r="AS388" s="17">
        <v>0</v>
      </c>
      <c r="AT388" s="17">
        <v>6.6535316493375957E-3</v>
      </c>
      <c r="AU388" s="17">
        <v>0</v>
      </c>
      <c r="AV388" s="17">
        <v>0</v>
      </c>
      <c r="AX388" s="17">
        <v>7.9638433558924318E-3</v>
      </c>
      <c r="AY388" s="17">
        <v>0</v>
      </c>
      <c r="AZ388" s="17">
        <v>6.6535316493375957E-3</v>
      </c>
      <c r="BA388" s="17">
        <v>0</v>
      </c>
      <c r="BC388" s="17">
        <v>1.9486140696574041E-2</v>
      </c>
      <c r="BD388" s="17">
        <v>0</v>
      </c>
      <c r="BE388" s="17">
        <v>7.7413088576362586E-3</v>
      </c>
      <c r="BF388" s="17">
        <v>1.223925025551769E-2</v>
      </c>
      <c r="BG388" s="17">
        <v>0</v>
      </c>
      <c r="BH388" s="17">
        <v>8.439975884286308E-3</v>
      </c>
      <c r="BI388" s="17">
        <v>0</v>
      </c>
      <c r="BJ388" s="17">
        <v>3.348416432509398E-3</v>
      </c>
      <c r="BK388" s="17">
        <v>0</v>
      </c>
      <c r="BL388" s="17">
        <v>0</v>
      </c>
      <c r="BM388" s="17">
        <v>1.174538315015696E-2</v>
      </c>
      <c r="BN388" s="17">
        <v>7.9730497370804516E-3</v>
      </c>
      <c r="BP388" s="17">
        <v>5.1833418962691571E-3</v>
      </c>
      <c r="BQ388" s="17">
        <v>0</v>
      </c>
      <c r="BR388" s="17">
        <v>0</v>
      </c>
      <c r="BS388" s="17">
        <v>1.5698566895597271E-2</v>
      </c>
      <c r="BT388" s="17">
        <v>1.745798704577977E-2</v>
      </c>
      <c r="BU388" s="17">
        <v>0</v>
      </c>
      <c r="BV388" s="17">
        <v>0</v>
      </c>
      <c r="BW388" s="17">
        <v>9.8585224315156858E-3</v>
      </c>
      <c r="BX388" s="17">
        <v>0</v>
      </c>
      <c r="BY388" s="17">
        <v>6.111455730133694E-3</v>
      </c>
    </row>
    <row r="389" spans="2:77" ht="15.95">
      <c r="B389" s="16" t="s">
        <v>55</v>
      </c>
      <c r="C389" s="17">
        <v>1.3027661573414421E-3</v>
      </c>
      <c r="D389" s="17">
        <v>1.7783810758150169E-3</v>
      </c>
      <c r="E389" s="17">
        <v>0</v>
      </c>
      <c r="F389" s="17">
        <v>0</v>
      </c>
      <c r="H389" s="17">
        <v>0</v>
      </c>
      <c r="I389" s="17">
        <v>3.9208199107539912E-3</v>
      </c>
      <c r="J389" s="17">
        <v>1.0411670946533591E-2</v>
      </c>
      <c r="K389" s="17">
        <v>0</v>
      </c>
      <c r="L389" s="17">
        <v>0</v>
      </c>
      <c r="M389" s="17">
        <v>0</v>
      </c>
      <c r="N389" s="17">
        <v>0</v>
      </c>
      <c r="O389" s="17">
        <v>0</v>
      </c>
      <c r="P389" s="17">
        <v>0</v>
      </c>
      <c r="Q389" s="17">
        <v>0</v>
      </c>
      <c r="R389" s="17">
        <v>0</v>
      </c>
      <c r="S389" s="17">
        <v>1.8746685984746951E-3</v>
      </c>
      <c r="U389" s="17">
        <v>1.8218053856030711E-3</v>
      </c>
      <c r="V389" s="17">
        <v>0</v>
      </c>
      <c r="W389" s="17">
        <v>7.3777454174744914E-3</v>
      </c>
      <c r="X389" s="17">
        <v>0</v>
      </c>
      <c r="Y389" s="17">
        <v>0</v>
      </c>
      <c r="Z389" s="17">
        <v>0</v>
      </c>
      <c r="AA389" s="17">
        <v>0</v>
      </c>
      <c r="AB389" s="17">
        <v>0</v>
      </c>
      <c r="AC389" s="17">
        <v>0</v>
      </c>
      <c r="AD389" s="17">
        <v>1.9789122177926539E-3</v>
      </c>
      <c r="AE389" s="17">
        <v>8.5660871336491431E-2</v>
      </c>
      <c r="AG389" s="17">
        <v>6.6037591971039881E-4</v>
      </c>
      <c r="AH389" s="17">
        <v>1.804581468879437E-3</v>
      </c>
      <c r="AJ389" s="17">
        <v>7.4229409374210002E-4</v>
      </c>
      <c r="AK389" s="17">
        <v>0</v>
      </c>
      <c r="AL389" s="17">
        <v>0</v>
      </c>
      <c r="AM389" s="17">
        <v>0</v>
      </c>
      <c r="AN389" s="17">
        <v>5.8925263855883359E-4</v>
      </c>
      <c r="AO389" s="17">
        <v>0</v>
      </c>
      <c r="AP389" s="17">
        <v>0</v>
      </c>
      <c r="AQ389" s="17">
        <v>6.3756240604523626E-3</v>
      </c>
      <c r="AR389" s="17">
        <v>1.3328221763567829E-3</v>
      </c>
      <c r="AS389" s="17">
        <v>0</v>
      </c>
      <c r="AT389" s="17">
        <v>0</v>
      </c>
      <c r="AU389" s="17">
        <v>0</v>
      </c>
      <c r="AV389" s="17">
        <v>0</v>
      </c>
      <c r="AX389" s="17">
        <v>1.441982408416084E-3</v>
      </c>
      <c r="AY389" s="17">
        <v>0</v>
      </c>
      <c r="AZ389" s="17">
        <v>0</v>
      </c>
      <c r="BA389" s="17">
        <v>0</v>
      </c>
      <c r="BC389" s="17">
        <v>0</v>
      </c>
      <c r="BD389" s="17">
        <v>0</v>
      </c>
      <c r="BE389" s="17">
        <v>0</v>
      </c>
      <c r="BF389" s="17">
        <v>1.1903131835141471E-2</v>
      </c>
      <c r="BG389" s="17">
        <v>0</v>
      </c>
      <c r="BH389" s="17">
        <v>0</v>
      </c>
      <c r="BI389" s="17">
        <v>0</v>
      </c>
      <c r="BJ389" s="17">
        <v>0</v>
      </c>
      <c r="BK389" s="17">
        <v>0</v>
      </c>
      <c r="BL389" s="17">
        <v>3.5598352587024669E-3</v>
      </c>
      <c r="BM389" s="17">
        <v>0</v>
      </c>
      <c r="BN389" s="17">
        <v>1.3781388466807319E-3</v>
      </c>
      <c r="BP389" s="17">
        <v>0</v>
      </c>
      <c r="BQ389" s="17">
        <v>5.7770210011933261E-3</v>
      </c>
      <c r="BR389" s="17">
        <v>1.3749908986490421E-3</v>
      </c>
      <c r="BS389" s="17">
        <v>0</v>
      </c>
      <c r="BT389" s="17">
        <v>0</v>
      </c>
      <c r="BU389" s="17">
        <v>0</v>
      </c>
      <c r="BV389" s="17">
        <v>0</v>
      </c>
      <c r="BW389" s="17">
        <v>0</v>
      </c>
      <c r="BX389" s="17">
        <v>1.686955651736111E-2</v>
      </c>
      <c r="BY389" s="17">
        <v>2.9144890908321089E-3</v>
      </c>
    </row>
    <row r="391" spans="2:77" ht="63.95">
      <c r="B391" s="14" t="s">
        <v>267</v>
      </c>
    </row>
    <row r="392" spans="2:77" ht="15.95">
      <c r="B392" s="15" t="s">
        <v>16</v>
      </c>
    </row>
    <row r="393" spans="2:77" ht="15.95">
      <c r="B393" s="16" t="s">
        <v>250</v>
      </c>
      <c r="C393" s="17">
        <v>0.24935262532632571</v>
      </c>
      <c r="D393" s="17">
        <v>0.26760678765942669</v>
      </c>
      <c r="E393" s="17">
        <v>0.19573737860259821</v>
      </c>
      <c r="F393" s="17">
        <v>0.2109190462289971</v>
      </c>
      <c r="H393" s="17">
        <v>0.23738566538628669</v>
      </c>
      <c r="I393" s="17">
        <v>0.22215460877309029</v>
      </c>
      <c r="J393" s="17">
        <v>0.20589193536085321</v>
      </c>
      <c r="K393" s="17">
        <v>0.20169955769390291</v>
      </c>
      <c r="L393" s="17">
        <v>0.25082520197381641</v>
      </c>
      <c r="M393" s="17">
        <v>0.28954455280592678</v>
      </c>
      <c r="N393" s="17">
        <v>0.21082694079392431</v>
      </c>
      <c r="O393" s="17">
        <v>0.27101703243205127</v>
      </c>
      <c r="P393" s="17">
        <v>0.26163075132032437</v>
      </c>
      <c r="Q393" s="17">
        <v>0.28798005874149951</v>
      </c>
      <c r="R393" s="17">
        <v>0.31750761446039089</v>
      </c>
      <c r="S393" s="17">
        <v>0.23468706737718259</v>
      </c>
      <c r="U393" s="17">
        <v>0.24024832334563589</v>
      </c>
      <c r="V393" s="17">
        <v>0.21134030312150329</v>
      </c>
      <c r="W393" s="17">
        <v>0.25434603147688628</v>
      </c>
      <c r="X393" s="17">
        <v>0.19907362752666419</v>
      </c>
      <c r="Y393" s="17">
        <v>0.24773761574912109</v>
      </c>
      <c r="Z393" s="17">
        <v>0.31928024267204158</v>
      </c>
      <c r="AA393" s="17">
        <v>0.2473601308411362</v>
      </c>
      <c r="AB393" s="17">
        <v>0.23086354574986259</v>
      </c>
      <c r="AC393" s="17">
        <v>0.30583415372713141</v>
      </c>
      <c r="AD393" s="17">
        <v>0.2258770074644898</v>
      </c>
      <c r="AE393" s="17">
        <v>0.38522429947649101</v>
      </c>
      <c r="AG393" s="17">
        <v>0.26865905649204957</v>
      </c>
      <c r="AH393" s="17">
        <v>0.2342544684091149</v>
      </c>
      <c r="AJ393" s="17">
        <v>0.25731056306119632</v>
      </c>
      <c r="AK393" s="17">
        <v>0.21080203198404829</v>
      </c>
      <c r="AL393" s="17">
        <v>0.2165887226211341</v>
      </c>
      <c r="AM393" s="17">
        <v>0.24539267468677259</v>
      </c>
      <c r="AN393" s="17">
        <v>0.2055067013717064</v>
      </c>
      <c r="AO393" s="17">
        <v>0.27201530211378377</v>
      </c>
      <c r="AP393" s="17">
        <v>0.26331182217240812</v>
      </c>
      <c r="AQ393" s="17">
        <v>0.20314639277193131</v>
      </c>
      <c r="AR393" s="17">
        <v>0.23013133898807051</v>
      </c>
      <c r="AS393" s="17">
        <v>0.1718041969444595</v>
      </c>
      <c r="AT393" s="17">
        <v>0.18751121693445441</v>
      </c>
      <c r="AU393" s="17">
        <v>0.21556781447070619</v>
      </c>
      <c r="AV393" s="17">
        <v>0.15490820778424369</v>
      </c>
      <c r="AX393" s="17">
        <v>0.25471015669163721</v>
      </c>
      <c r="AY393" s="17">
        <v>0.1718041969444595</v>
      </c>
      <c r="AZ393" s="17">
        <v>0.18751121693445441</v>
      </c>
      <c r="BA393" s="17">
        <v>0.21556781447070619</v>
      </c>
      <c r="BC393" s="17">
        <v>0.32950794775520698</v>
      </c>
      <c r="BD393" s="17">
        <v>0.17212837864715461</v>
      </c>
      <c r="BE393" s="17">
        <v>0.2444824266736069</v>
      </c>
      <c r="BF393" s="17">
        <v>0.21236814323282679</v>
      </c>
      <c r="BG393" s="17">
        <v>0.34635296222238948</v>
      </c>
      <c r="BH393" s="17">
        <v>0.26168335669336529</v>
      </c>
      <c r="BI393" s="17">
        <v>0.2445884583141191</v>
      </c>
      <c r="BJ393" s="17">
        <v>0.21564260239465319</v>
      </c>
      <c r="BK393" s="17">
        <v>0.22849839286964119</v>
      </c>
      <c r="BL393" s="17">
        <v>0.19647500156521561</v>
      </c>
      <c r="BM393" s="17">
        <v>0.25573738319173511</v>
      </c>
      <c r="BN393" s="17">
        <v>0.25457762637249348</v>
      </c>
      <c r="BP393" s="17">
        <v>0.20007040986566091</v>
      </c>
      <c r="BQ393" s="17">
        <v>0.19324016749037351</v>
      </c>
      <c r="BR393" s="17">
        <v>0.1885616783878781</v>
      </c>
      <c r="BS393" s="17">
        <v>0.32057182691418612</v>
      </c>
      <c r="BT393" s="17">
        <v>0.2826250890467536</v>
      </c>
      <c r="BU393" s="17">
        <v>0.2409360467929223</v>
      </c>
      <c r="BV393" s="17">
        <v>0.23208655763177041</v>
      </c>
      <c r="BW393" s="17">
        <v>0.24249855500015821</v>
      </c>
      <c r="BX393" s="17">
        <v>0.22648434808509851</v>
      </c>
      <c r="BY393" s="17">
        <v>0.2510798659918177</v>
      </c>
    </row>
    <row r="394" spans="2:77" ht="15.95">
      <c r="B394" s="16" t="s">
        <v>251</v>
      </c>
      <c r="C394" s="17">
        <v>0.20686263056598239</v>
      </c>
      <c r="D394" s="17">
        <v>0.19466268884244009</v>
      </c>
      <c r="E394" s="17">
        <v>0.23311986053158579</v>
      </c>
      <c r="F394" s="17">
        <v>0.31268341038353359</v>
      </c>
      <c r="H394" s="17">
        <v>0.24349062428962351</v>
      </c>
      <c r="I394" s="17">
        <v>0.21055120539451619</v>
      </c>
      <c r="J394" s="17">
        <v>0.24051218210055139</v>
      </c>
      <c r="K394" s="17">
        <v>0.19358104735680731</v>
      </c>
      <c r="L394" s="17">
        <v>0.23303778493466451</v>
      </c>
      <c r="M394" s="17">
        <v>0.16305344393777249</v>
      </c>
      <c r="N394" s="17">
        <v>0.2427515736955321</v>
      </c>
      <c r="O394" s="17">
        <v>0.2635588368254384</v>
      </c>
      <c r="P394" s="17">
        <v>0.20267746644411669</v>
      </c>
      <c r="Q394" s="17">
        <v>0.19690688329756631</v>
      </c>
      <c r="R394" s="17">
        <v>0.17347325521905271</v>
      </c>
      <c r="S394" s="17">
        <v>0.1753119353295346</v>
      </c>
      <c r="U394" s="17">
        <v>0.2465580694234093</v>
      </c>
      <c r="V394" s="17">
        <v>0.2655211103193108</v>
      </c>
      <c r="W394" s="17">
        <v>0.18704847659315321</v>
      </c>
      <c r="X394" s="17">
        <v>0.24323942810596799</v>
      </c>
      <c r="Y394" s="17">
        <v>0.16845501341233049</v>
      </c>
      <c r="Z394" s="17">
        <v>0.22176171049998639</v>
      </c>
      <c r="AA394" s="17">
        <v>0.14918298891169721</v>
      </c>
      <c r="AB394" s="17">
        <v>0.22825419269745939</v>
      </c>
      <c r="AC394" s="17">
        <v>0.18012754968664649</v>
      </c>
      <c r="AD394" s="17">
        <v>0.18657899341735831</v>
      </c>
      <c r="AE394" s="17">
        <v>0.26462017232111462</v>
      </c>
      <c r="AG394" s="17">
        <v>0.1927622887263658</v>
      </c>
      <c r="AH394" s="17">
        <v>0.21788948332056091</v>
      </c>
      <c r="AJ394" s="17">
        <v>0.16527937762083761</v>
      </c>
      <c r="AK394" s="17">
        <v>0.17736081436604759</v>
      </c>
      <c r="AL394" s="17">
        <v>0.17895855248867709</v>
      </c>
      <c r="AM394" s="17">
        <v>0.19275373710319391</v>
      </c>
      <c r="AN394" s="17">
        <v>0.1772590909585102</v>
      </c>
      <c r="AO394" s="17">
        <v>0.19096167545635229</v>
      </c>
      <c r="AP394" s="17">
        <v>0.1905765935157295</v>
      </c>
      <c r="AQ394" s="17">
        <v>0.2182379023105453</v>
      </c>
      <c r="AR394" s="17">
        <v>0.1879761480913765</v>
      </c>
      <c r="AS394" s="17">
        <v>0.1619788563691148</v>
      </c>
      <c r="AT394" s="17">
        <v>0.20048899028880579</v>
      </c>
      <c r="AU394" s="17">
        <v>0.21975503712639011</v>
      </c>
      <c r="AV394" s="17">
        <v>0.1152035433657945</v>
      </c>
      <c r="AX394" s="17">
        <v>0.20355552692490159</v>
      </c>
      <c r="AY394" s="17">
        <v>0.1619788563691148</v>
      </c>
      <c r="AZ394" s="17">
        <v>0.20048899028880579</v>
      </c>
      <c r="BA394" s="17">
        <v>0.21975503712639011</v>
      </c>
      <c r="BC394" s="17">
        <v>0.19035561727271061</v>
      </c>
      <c r="BD394" s="17">
        <v>0.15456723138857889</v>
      </c>
      <c r="BE394" s="17">
        <v>0.12738895279571949</v>
      </c>
      <c r="BF394" s="17">
        <v>0.21991262859167421</v>
      </c>
      <c r="BG394" s="17">
        <v>0.2407577896133696</v>
      </c>
      <c r="BH394" s="17">
        <v>0.1565352001816615</v>
      </c>
      <c r="BI394" s="17">
        <v>0.2159253841398652</v>
      </c>
      <c r="BJ394" s="17">
        <v>0.24224781398295711</v>
      </c>
      <c r="BK394" s="17">
        <v>0.24252894152261389</v>
      </c>
      <c r="BL394" s="17">
        <v>0.2114584588948048</v>
      </c>
      <c r="BM394" s="17">
        <v>0.2173615776760478</v>
      </c>
      <c r="BN394" s="17">
        <v>0.2122044689982982</v>
      </c>
      <c r="BP394" s="17">
        <v>0.22105256378164059</v>
      </c>
      <c r="BQ394" s="17">
        <v>0.21085968068766389</v>
      </c>
      <c r="BR394" s="17">
        <v>0.25861883411032172</v>
      </c>
      <c r="BS394" s="17">
        <v>0.1681965533837918</v>
      </c>
      <c r="BT394" s="17">
        <v>0.20649798633651281</v>
      </c>
      <c r="BU394" s="17">
        <v>0.29625020715853201</v>
      </c>
      <c r="BV394" s="17">
        <v>0.13990139095656301</v>
      </c>
      <c r="BW394" s="17">
        <v>0.17708777801991929</v>
      </c>
      <c r="BX394" s="17">
        <v>0.2077942305693149</v>
      </c>
      <c r="BY394" s="17">
        <v>0.2145588294572279</v>
      </c>
    </row>
    <row r="395" spans="2:77" ht="15.95">
      <c r="B395" s="16" t="s">
        <v>252</v>
      </c>
      <c r="C395" s="17">
        <v>0.16973273435424771</v>
      </c>
      <c r="D395" s="17">
        <v>0.17410595481862631</v>
      </c>
      <c r="E395" s="17">
        <v>0.1535349084113907</v>
      </c>
      <c r="F395" s="17">
        <v>0.18852351069646611</v>
      </c>
      <c r="H395" s="17">
        <v>0.18624973422737909</v>
      </c>
      <c r="I395" s="17">
        <v>0.15569683216321231</v>
      </c>
      <c r="J395" s="17">
        <v>0.20799807551938071</v>
      </c>
      <c r="K395" s="17">
        <v>0.19947277215990489</v>
      </c>
      <c r="L395" s="17">
        <v>0.19646869155366189</v>
      </c>
      <c r="M395" s="17">
        <v>0.16287837807353611</v>
      </c>
      <c r="N395" s="17">
        <v>0.23122898653398749</v>
      </c>
      <c r="O395" s="17">
        <v>0.1409233466019385</v>
      </c>
      <c r="P395" s="17">
        <v>0.14349614596108301</v>
      </c>
      <c r="Q395" s="17">
        <v>0.14697653697973451</v>
      </c>
      <c r="R395" s="17">
        <v>0.11023577212038869</v>
      </c>
      <c r="S395" s="17">
        <v>0.15987464978103599</v>
      </c>
      <c r="U395" s="17">
        <v>0.16031264096139111</v>
      </c>
      <c r="V395" s="17">
        <v>0.17027042700501849</v>
      </c>
      <c r="W395" s="17">
        <v>0.20487463286485469</v>
      </c>
      <c r="X395" s="17">
        <v>0.1649784098132771</v>
      </c>
      <c r="Y395" s="17">
        <v>0.1909928718500484</v>
      </c>
      <c r="Z395" s="17">
        <v>0.197472390561658</v>
      </c>
      <c r="AA395" s="17">
        <v>0.14310358972156209</v>
      </c>
      <c r="AB395" s="17">
        <v>0.1509221561318462</v>
      </c>
      <c r="AC395" s="17">
        <v>0.14183754406213259</v>
      </c>
      <c r="AD395" s="17">
        <v>0.20051828313023959</v>
      </c>
      <c r="AE395" s="17">
        <v>3.7888075136727109E-2</v>
      </c>
      <c r="AG395" s="17">
        <v>0.14329002041553929</v>
      </c>
      <c r="AH395" s="17">
        <v>0.1904116594718181</v>
      </c>
      <c r="AJ395" s="17">
        <v>0.16030416546036111</v>
      </c>
      <c r="AK395" s="17">
        <v>0.1879879492211817</v>
      </c>
      <c r="AL395" s="17">
        <v>0.1466687207251833</v>
      </c>
      <c r="AM395" s="17">
        <v>0.1939297762789926</v>
      </c>
      <c r="AN395" s="17">
        <v>0.15256900150738401</v>
      </c>
      <c r="AO395" s="17">
        <v>0.170204633569665</v>
      </c>
      <c r="AP395" s="17">
        <v>0.1545555372759212</v>
      </c>
      <c r="AQ395" s="17">
        <v>0.18659899516860501</v>
      </c>
      <c r="AR395" s="17">
        <v>0.15415123111699491</v>
      </c>
      <c r="AS395" s="17">
        <v>0.202508960144864</v>
      </c>
      <c r="AT395" s="17">
        <v>0.1687101799345268</v>
      </c>
      <c r="AU395" s="17">
        <v>0.1629271659412454</v>
      </c>
      <c r="AV395" s="17">
        <v>0.14258639421516309</v>
      </c>
      <c r="AX395" s="17">
        <v>0.17003411975753449</v>
      </c>
      <c r="AY395" s="17">
        <v>0.202508960144864</v>
      </c>
      <c r="AZ395" s="17">
        <v>0.1687101799345268</v>
      </c>
      <c r="BA395" s="17">
        <v>0.1629271659412454</v>
      </c>
      <c r="BC395" s="17">
        <v>0.1975867145044567</v>
      </c>
      <c r="BD395" s="17">
        <v>0.29841945552912902</v>
      </c>
      <c r="BE395" s="17">
        <v>0.21437029907713509</v>
      </c>
      <c r="BF395" s="17">
        <v>0.14880786268319041</v>
      </c>
      <c r="BG395" s="17">
        <v>0.1317368839925864</v>
      </c>
      <c r="BH395" s="17">
        <v>0.172153356023482</v>
      </c>
      <c r="BI395" s="17">
        <v>0.18500062138774001</v>
      </c>
      <c r="BJ395" s="17">
        <v>0.17288757022316101</v>
      </c>
      <c r="BK395" s="17">
        <v>0.17007405194493569</v>
      </c>
      <c r="BL395" s="17">
        <v>0.19639646330564881</v>
      </c>
      <c r="BM395" s="17">
        <v>0.20779456967256421</v>
      </c>
      <c r="BN395" s="17">
        <v>0.160278915675066</v>
      </c>
      <c r="BP395" s="17">
        <v>0.1432300332744206</v>
      </c>
      <c r="BQ395" s="17">
        <v>0.14624383098780391</v>
      </c>
      <c r="BR395" s="17">
        <v>0.20232630847587829</v>
      </c>
      <c r="BS395" s="17">
        <v>0.18465712252799041</v>
      </c>
      <c r="BT395" s="17">
        <v>0.1359113655528261</v>
      </c>
      <c r="BU395" s="17">
        <v>0.1256878576218777</v>
      </c>
      <c r="BV395" s="17">
        <v>0.2329317837844623</v>
      </c>
      <c r="BW395" s="17">
        <v>0.1759562739249256</v>
      </c>
      <c r="BX395" s="17">
        <v>0.11429649448004291</v>
      </c>
      <c r="BY395" s="17">
        <v>0.16741597639402611</v>
      </c>
    </row>
    <row r="396" spans="2:77" ht="15.95">
      <c r="B396" s="16" t="s">
        <v>265</v>
      </c>
      <c r="C396" s="17">
        <v>0.35243956300023549</v>
      </c>
      <c r="D396" s="17">
        <v>0.37626001313663038</v>
      </c>
      <c r="E396" s="17">
        <v>0.29995904080750402</v>
      </c>
      <c r="F396" s="17">
        <v>0.2509640258006115</v>
      </c>
      <c r="H396" s="17">
        <v>0.34296217127381939</v>
      </c>
      <c r="I396" s="17">
        <v>0.41594404105852611</v>
      </c>
      <c r="J396" s="17">
        <v>0.35008991583808352</v>
      </c>
      <c r="K396" s="17">
        <v>0.28832682757712969</v>
      </c>
      <c r="L396" s="17">
        <v>0.29500377567645608</v>
      </c>
      <c r="M396" s="17">
        <v>0.37070031077036641</v>
      </c>
      <c r="N396" s="17">
        <v>0.37548146864082982</v>
      </c>
      <c r="O396" s="17">
        <v>0.35741938238460991</v>
      </c>
      <c r="P396" s="17">
        <v>0.36990352334687621</v>
      </c>
      <c r="Q396" s="17">
        <v>0.36286981720733702</v>
      </c>
      <c r="R396" s="17">
        <v>0.36070347711168638</v>
      </c>
      <c r="S396" s="17">
        <v>0.36913183377724479</v>
      </c>
      <c r="U396" s="17">
        <v>0.38924955872649319</v>
      </c>
      <c r="V396" s="17">
        <v>0.3609596360865896</v>
      </c>
      <c r="W396" s="17">
        <v>0.37007415647113739</v>
      </c>
      <c r="X396" s="17">
        <v>0.35139487067683478</v>
      </c>
      <c r="Y396" s="17">
        <v>0.28267454227722061</v>
      </c>
      <c r="Z396" s="17">
        <v>0.33263694060548599</v>
      </c>
      <c r="AA396" s="17">
        <v>0.36755305713733188</v>
      </c>
      <c r="AB396" s="17">
        <v>0.32517982280139612</v>
      </c>
      <c r="AC396" s="17">
        <v>0.3567686258933509</v>
      </c>
      <c r="AD396" s="17">
        <v>0.36164395192643628</v>
      </c>
      <c r="AE396" s="17">
        <v>0.34737237112509978</v>
      </c>
      <c r="AG396" s="17">
        <v>0.36526963708311699</v>
      </c>
      <c r="AH396" s="17">
        <v>0.34240609435447722</v>
      </c>
      <c r="AJ396" s="17">
        <v>0.35280870027311118</v>
      </c>
      <c r="AK396" s="17">
        <v>0.39613121031936449</v>
      </c>
      <c r="AL396" s="17">
        <v>0.32153872815344869</v>
      </c>
      <c r="AM396" s="17">
        <v>0.36011581128626757</v>
      </c>
      <c r="AN396" s="17">
        <v>0.34483977540612509</v>
      </c>
      <c r="AO396" s="17">
        <v>0.36557176219982818</v>
      </c>
      <c r="AP396" s="17">
        <v>0.38897250252106508</v>
      </c>
      <c r="AQ396" s="17">
        <v>0.32455685864885653</v>
      </c>
      <c r="AR396" s="17">
        <v>0.35818709395513038</v>
      </c>
      <c r="AS396" s="17">
        <v>0.37464061504072088</v>
      </c>
      <c r="AT396" s="17">
        <v>0.37923298895232532</v>
      </c>
      <c r="AU396" s="17">
        <v>0.36508209088555688</v>
      </c>
      <c r="AV396" s="17">
        <v>0.49359897886762483</v>
      </c>
      <c r="AX396" s="17">
        <v>0.35039540780870537</v>
      </c>
      <c r="AY396" s="17">
        <v>0.37464061504072088</v>
      </c>
      <c r="AZ396" s="17">
        <v>0.37923298895232532</v>
      </c>
      <c r="BA396" s="17">
        <v>0.36508209088555688</v>
      </c>
      <c r="BC396" s="17">
        <v>0.36605375406818469</v>
      </c>
      <c r="BD396" s="17">
        <v>0.34228304434143408</v>
      </c>
      <c r="BE396" s="17">
        <v>0.36918678497910817</v>
      </c>
      <c r="BF396" s="17">
        <v>0.28143157123666318</v>
      </c>
      <c r="BG396" s="17">
        <v>0.35009498280216828</v>
      </c>
      <c r="BH396" s="17">
        <v>0.32889458104856101</v>
      </c>
      <c r="BI396" s="17">
        <v>0.30212635762600792</v>
      </c>
      <c r="BJ396" s="17">
        <v>0.30926209129810411</v>
      </c>
      <c r="BK396" s="17">
        <v>0.32090551671042072</v>
      </c>
      <c r="BL396" s="17">
        <v>0.33946575723236599</v>
      </c>
      <c r="BM396" s="17">
        <v>0.31631410581349201</v>
      </c>
      <c r="BN396" s="17">
        <v>0.39907214792345153</v>
      </c>
      <c r="BP396" s="17">
        <v>0.32718459467221728</v>
      </c>
      <c r="BQ396" s="17">
        <v>0.36073811204829459</v>
      </c>
      <c r="BR396" s="17">
        <v>0.22829052127045479</v>
      </c>
      <c r="BS396" s="17">
        <v>0.39992135571887311</v>
      </c>
      <c r="BT396" s="17">
        <v>0.38906860686778338</v>
      </c>
      <c r="BU396" s="17">
        <v>0.33578332687020768</v>
      </c>
      <c r="BV396" s="17">
        <v>0.36134337761543878</v>
      </c>
      <c r="BW396" s="17">
        <v>0.32323439588125802</v>
      </c>
      <c r="BX396" s="17">
        <v>0.23682578174948271</v>
      </c>
      <c r="BY396" s="17">
        <v>0.37887637465119001</v>
      </c>
    </row>
    <row r="397" spans="2:77" ht="15.95">
      <c r="B397" s="16" t="s">
        <v>254</v>
      </c>
      <c r="C397" s="17">
        <v>0.1028460704761887</v>
      </c>
      <c r="D397" s="17">
        <v>9.459920978621042E-2</v>
      </c>
      <c r="E397" s="17">
        <v>0.12183692352227431</v>
      </c>
      <c r="F397" s="17">
        <v>0.15457180413023319</v>
      </c>
      <c r="H397" s="17">
        <v>7.9354110123214083E-2</v>
      </c>
      <c r="I397" s="17">
        <v>0.16480659100680811</v>
      </c>
      <c r="J397" s="17">
        <v>4.803181684903713E-2</v>
      </c>
      <c r="K397" s="17">
        <v>0.1513245194638691</v>
      </c>
      <c r="L397" s="17">
        <v>6.9216919070045069E-2</v>
      </c>
      <c r="M397" s="17">
        <v>0.13419683883032901</v>
      </c>
      <c r="N397" s="17">
        <v>8.8416178751943325E-2</v>
      </c>
      <c r="O397" s="17">
        <v>9.4809088315061268E-2</v>
      </c>
      <c r="P397" s="17">
        <v>9.995689305349334E-2</v>
      </c>
      <c r="Q397" s="17">
        <v>9.1322327294399958E-2</v>
      </c>
      <c r="R397" s="17">
        <v>0.106142083540379</v>
      </c>
      <c r="S397" s="17">
        <v>0.11324120743782511</v>
      </c>
      <c r="U397" s="17">
        <v>0.1093366445924652</v>
      </c>
      <c r="V397" s="17">
        <v>9.8170456936549758E-2</v>
      </c>
      <c r="W397" s="17">
        <v>7.2302281671587046E-2</v>
      </c>
      <c r="X397" s="17">
        <v>8.6322944108719671E-2</v>
      </c>
      <c r="Y397" s="17">
        <v>0.14138333271717271</v>
      </c>
      <c r="Z397" s="17">
        <v>7.5181153281869056E-2</v>
      </c>
      <c r="AA397" s="17">
        <v>0.13090139634505479</v>
      </c>
      <c r="AB397" s="17">
        <v>0.11397608372871609</v>
      </c>
      <c r="AC397" s="17">
        <v>0.1090806405281777</v>
      </c>
      <c r="AD397" s="17">
        <v>8.4415027206361751E-2</v>
      </c>
      <c r="AE397" s="17">
        <v>0.17368618556254989</v>
      </c>
      <c r="AG397" s="17">
        <v>0.10368300397919129</v>
      </c>
      <c r="AH397" s="17">
        <v>0.1021915655990762</v>
      </c>
      <c r="AJ397" s="17">
        <v>0.112789373745011</v>
      </c>
      <c r="AK397" s="17">
        <v>0.115562787757906</v>
      </c>
      <c r="AL397" s="17">
        <v>0.18247397062288881</v>
      </c>
      <c r="AM397" s="17">
        <v>0.1103451548799293</v>
      </c>
      <c r="AN397" s="17">
        <v>0.1061882907782961</v>
      </c>
      <c r="AO397" s="17">
        <v>0.14151555665301921</v>
      </c>
      <c r="AP397" s="17">
        <v>0.1113921514822576</v>
      </c>
      <c r="AQ397" s="17">
        <v>0.11218319213067619</v>
      </c>
      <c r="AR397" s="17">
        <v>0.14088607219408261</v>
      </c>
      <c r="AS397" s="17">
        <v>0.1013736702321838</v>
      </c>
      <c r="AT397" s="17">
        <v>0.16683605044033989</v>
      </c>
      <c r="AU397" s="17">
        <v>0.1192904257336993</v>
      </c>
      <c r="AV397" s="17">
        <v>6.4691870951972555E-2</v>
      </c>
      <c r="AX397" s="17">
        <v>9.7062412169202722E-2</v>
      </c>
      <c r="AY397" s="17">
        <v>0.1013736702321838</v>
      </c>
      <c r="AZ397" s="17">
        <v>0.16683605044033989</v>
      </c>
      <c r="BA397" s="17">
        <v>0.1192904257336993</v>
      </c>
      <c r="BC397" s="17">
        <v>6.1556239286850181E-2</v>
      </c>
      <c r="BD397" s="17">
        <v>8.4866784495393213E-2</v>
      </c>
      <c r="BE397" s="17">
        <v>9.7004303510152545E-2</v>
      </c>
      <c r="BF397" s="17">
        <v>0.10333236785240869</v>
      </c>
      <c r="BG397" s="17">
        <v>4.3101272403677129E-2</v>
      </c>
      <c r="BH397" s="17">
        <v>0.1234244441640852</v>
      </c>
      <c r="BI397" s="17">
        <v>0.1447404216711124</v>
      </c>
      <c r="BJ397" s="17">
        <v>8.8119898532501309E-2</v>
      </c>
      <c r="BK397" s="17">
        <v>0.16025805917497291</v>
      </c>
      <c r="BL397" s="17">
        <v>0.10000009562664749</v>
      </c>
      <c r="BM397" s="17">
        <v>0.1154674950136604</v>
      </c>
      <c r="BN397" s="17">
        <v>9.9795357057042552E-2</v>
      </c>
      <c r="BP397" s="17">
        <v>6.9697013113997897E-2</v>
      </c>
      <c r="BQ397" s="17">
        <v>0.11803426375573289</v>
      </c>
      <c r="BR397" s="17">
        <v>9.5828529653065694E-2</v>
      </c>
      <c r="BS397" s="17">
        <v>7.8898299042398534E-2</v>
      </c>
      <c r="BT397" s="17">
        <v>9.7570800741360736E-2</v>
      </c>
      <c r="BU397" s="17">
        <v>0.12177365341261261</v>
      </c>
      <c r="BV397" s="17">
        <v>7.6124010391064437E-2</v>
      </c>
      <c r="BW397" s="17">
        <v>0.1806270671663453</v>
      </c>
      <c r="BX397" s="17">
        <v>0.1210710619233966</v>
      </c>
      <c r="BY397" s="17">
        <v>0.11685745577629079</v>
      </c>
    </row>
    <row r="398" spans="2:77" ht="15.95">
      <c r="B398" s="16" t="s">
        <v>255</v>
      </c>
      <c r="C398" s="17">
        <v>0.40686634187668558</v>
      </c>
      <c r="D398" s="17">
        <v>0.40436765970138411</v>
      </c>
      <c r="E398" s="17">
        <v>0.42088566505457259</v>
      </c>
      <c r="F398" s="17">
        <v>0.42969799405285719</v>
      </c>
      <c r="H398" s="17">
        <v>0.32649951399218452</v>
      </c>
      <c r="I398" s="17">
        <v>0.36447110987038561</v>
      </c>
      <c r="J398" s="17">
        <v>0.45200730163306629</v>
      </c>
      <c r="K398" s="17">
        <v>0.50917845414164276</v>
      </c>
      <c r="L398" s="17">
        <v>0.41498773509678161</v>
      </c>
      <c r="M398" s="17">
        <v>0.40691412317826631</v>
      </c>
      <c r="N398" s="17">
        <v>0.39580593769884781</v>
      </c>
      <c r="O398" s="17">
        <v>0.38729696115512952</v>
      </c>
      <c r="P398" s="17">
        <v>0.41229512814618119</v>
      </c>
      <c r="Q398" s="17">
        <v>0.41711630292349211</v>
      </c>
      <c r="R398" s="17">
        <v>0.3857236168475337</v>
      </c>
      <c r="S398" s="17">
        <v>0.40888683505418699</v>
      </c>
      <c r="U398" s="17">
        <v>0.39438040281333081</v>
      </c>
      <c r="V398" s="17">
        <v>0.46578464473640208</v>
      </c>
      <c r="W398" s="17">
        <v>0.49009007811042521</v>
      </c>
      <c r="X398" s="17">
        <v>0.39843313889239101</v>
      </c>
      <c r="Y398" s="17">
        <v>0.37626140830599247</v>
      </c>
      <c r="Z398" s="17">
        <v>0.36969825958985592</v>
      </c>
      <c r="AA398" s="17">
        <v>0.39269909804323638</v>
      </c>
      <c r="AB398" s="17">
        <v>0.37687822848014829</v>
      </c>
      <c r="AC398" s="17">
        <v>0.40288098168902042</v>
      </c>
      <c r="AD398" s="17">
        <v>0.40991632686312518</v>
      </c>
      <c r="AE398" s="17">
        <v>0.30234658521729418</v>
      </c>
      <c r="AG398" s="17">
        <v>0.40429849664870748</v>
      </c>
      <c r="AH398" s="17">
        <v>0.40887446703758812</v>
      </c>
      <c r="AJ398" s="17">
        <v>0.34271597887076938</v>
      </c>
      <c r="AK398" s="17">
        <v>0.46248531666101772</v>
      </c>
      <c r="AL398" s="17">
        <v>0.39161643877840419</v>
      </c>
      <c r="AM398" s="17">
        <v>0.40583737533489311</v>
      </c>
      <c r="AN398" s="17">
        <v>0.42612618762050603</v>
      </c>
      <c r="AO398" s="17">
        <v>0.38132360460458781</v>
      </c>
      <c r="AP398" s="17">
        <v>0.4768907348496349</v>
      </c>
      <c r="AQ398" s="17">
        <v>0.41779176973384868</v>
      </c>
      <c r="AR398" s="17">
        <v>0.4076901394897835</v>
      </c>
      <c r="AS398" s="17">
        <v>0.49473498874264871</v>
      </c>
      <c r="AT398" s="17">
        <v>0.38401149008102059</v>
      </c>
      <c r="AU398" s="17">
        <v>0.4001175477754691</v>
      </c>
      <c r="AV398" s="17">
        <v>0.43795955352102001</v>
      </c>
      <c r="AX398" s="17">
        <v>0.41195250272834599</v>
      </c>
      <c r="AY398" s="17">
        <v>0.49473498874264871</v>
      </c>
      <c r="AZ398" s="17">
        <v>0.38401149008102059</v>
      </c>
      <c r="BA398" s="17">
        <v>0.4001175477754691</v>
      </c>
      <c r="BC398" s="17">
        <v>0.37397613530443108</v>
      </c>
      <c r="BD398" s="17">
        <v>0.3687755365828348</v>
      </c>
      <c r="BE398" s="17">
        <v>0.38738689994133219</v>
      </c>
      <c r="BF398" s="17">
        <v>0.36796559410419061</v>
      </c>
      <c r="BG398" s="17">
        <v>0.27372090143124139</v>
      </c>
      <c r="BH398" s="17">
        <v>0.35814720440108982</v>
      </c>
      <c r="BI398" s="17">
        <v>0.34096307708809498</v>
      </c>
      <c r="BJ398" s="17">
        <v>0.4588261747391551</v>
      </c>
      <c r="BK398" s="17">
        <v>0.42330946141402709</v>
      </c>
      <c r="BL398" s="17">
        <v>0.27927837786877918</v>
      </c>
      <c r="BM398" s="17">
        <v>0.36919662859484847</v>
      </c>
      <c r="BN398" s="17">
        <v>0.38399133398932522</v>
      </c>
      <c r="BP398" s="17">
        <v>0.48963423686696561</v>
      </c>
      <c r="BQ398" s="17">
        <v>0.36019476081745389</v>
      </c>
      <c r="BR398" s="17">
        <v>0.38405884221251391</v>
      </c>
      <c r="BS398" s="17">
        <v>0.40481351226531981</v>
      </c>
      <c r="BT398" s="17">
        <v>0.39505295368657728</v>
      </c>
      <c r="BU398" s="17">
        <v>0.35847959542129859</v>
      </c>
      <c r="BV398" s="17">
        <v>0.46815160888319712</v>
      </c>
      <c r="BW398" s="17">
        <v>0.37077106592725328</v>
      </c>
      <c r="BX398" s="17">
        <v>0.31784996966635398</v>
      </c>
      <c r="BY398" s="17">
        <v>0.39208296916899021</v>
      </c>
    </row>
    <row r="399" spans="2:77" ht="15.95">
      <c r="B399" s="16" t="s">
        <v>256</v>
      </c>
      <c r="C399" s="17">
        <v>0.122963095669787</v>
      </c>
      <c r="D399" s="17">
        <v>0.12627575433538121</v>
      </c>
      <c r="E399" s="17">
        <v>0.1149884237814494</v>
      </c>
      <c r="F399" s="17">
        <v>0.1025023401514093</v>
      </c>
      <c r="H399" s="17">
        <v>0.11290630723103751</v>
      </c>
      <c r="I399" s="17">
        <v>7.1514961058294191E-2</v>
      </c>
      <c r="J399" s="17">
        <v>9.6754259087140318E-2</v>
      </c>
      <c r="K399" s="17">
        <v>9.6245302881919834E-2</v>
      </c>
      <c r="L399" s="17">
        <v>0.1680513845818255</v>
      </c>
      <c r="M399" s="17">
        <v>0.1129353727932636</v>
      </c>
      <c r="N399" s="17">
        <v>0.1240965094661623</v>
      </c>
      <c r="O399" s="17">
        <v>9.1063470490857251E-2</v>
      </c>
      <c r="P399" s="17">
        <v>9.9683025437011213E-2</v>
      </c>
      <c r="Q399" s="17">
        <v>0.15467731955639979</v>
      </c>
      <c r="R399" s="17">
        <v>0.17404134116917289</v>
      </c>
      <c r="S399" s="17">
        <v>0.12920103432833119</v>
      </c>
      <c r="U399" s="17">
        <v>5.6570940304874133E-2</v>
      </c>
      <c r="V399" s="17">
        <v>0.1447962345026591</v>
      </c>
      <c r="W399" s="17">
        <v>0.14399058760233399</v>
      </c>
      <c r="X399" s="17">
        <v>0.14631590633198949</v>
      </c>
      <c r="Y399" s="17">
        <v>0.1245443998882161</v>
      </c>
      <c r="Z399" s="17">
        <v>9.3198321087651984E-2</v>
      </c>
      <c r="AA399" s="17">
        <v>0.1135284782538195</v>
      </c>
      <c r="AB399" s="17">
        <v>0.17585220221536851</v>
      </c>
      <c r="AC399" s="17">
        <v>0.13230827830934891</v>
      </c>
      <c r="AD399" s="17">
        <v>0.1018203914567203</v>
      </c>
      <c r="AE399" s="17">
        <v>0.26445851008056698</v>
      </c>
      <c r="AG399" s="17">
        <v>0.13354063332854149</v>
      </c>
      <c r="AH399" s="17">
        <v>0.1146911720812829</v>
      </c>
      <c r="AJ399" s="17">
        <v>0.16337558691646911</v>
      </c>
      <c r="AK399" s="17">
        <v>8.4507621532241589E-2</v>
      </c>
      <c r="AL399" s="17">
        <v>0.10672453422881591</v>
      </c>
      <c r="AM399" s="17">
        <v>0.1382819727833895</v>
      </c>
      <c r="AN399" s="17">
        <v>0.12789098119203959</v>
      </c>
      <c r="AO399" s="17">
        <v>0.1073628501420741</v>
      </c>
      <c r="AP399" s="17">
        <v>0.1108137857722807</v>
      </c>
      <c r="AQ399" s="17">
        <v>0.10905415051936949</v>
      </c>
      <c r="AR399" s="17">
        <v>0.14466577296113969</v>
      </c>
      <c r="AS399" s="17">
        <v>6.8790646850406131E-2</v>
      </c>
      <c r="AT399" s="17">
        <v>0.13658679179945341</v>
      </c>
      <c r="AU399" s="17">
        <v>0.1039360558725487</v>
      </c>
      <c r="AV399" s="17">
        <v>0.1203349817944115</v>
      </c>
      <c r="AX399" s="17">
        <v>0.12374276387682449</v>
      </c>
      <c r="AY399" s="17">
        <v>6.8790646850406131E-2</v>
      </c>
      <c r="AZ399" s="17">
        <v>0.13658679179945341</v>
      </c>
      <c r="BA399" s="17">
        <v>0.1039360558725487</v>
      </c>
      <c r="BC399" s="17">
        <v>0.16842997522375569</v>
      </c>
      <c r="BD399" s="17">
        <v>0.18178427565274249</v>
      </c>
      <c r="BE399" s="17">
        <v>0.1183418984908747</v>
      </c>
      <c r="BF399" s="17">
        <v>0.12702194387201571</v>
      </c>
      <c r="BG399" s="17">
        <v>6.2689836035243876E-2</v>
      </c>
      <c r="BH399" s="17">
        <v>0.16927707160665811</v>
      </c>
      <c r="BI399" s="17">
        <v>0.15767872537037711</v>
      </c>
      <c r="BJ399" s="17">
        <v>0.1118152243599701</v>
      </c>
      <c r="BK399" s="17">
        <v>0.14501525202789339</v>
      </c>
      <c r="BL399" s="17">
        <v>0.1030496554106068</v>
      </c>
      <c r="BM399" s="17">
        <v>0.1092963866954459</v>
      </c>
      <c r="BN399" s="17">
        <v>9.2993823872526624E-2</v>
      </c>
      <c r="BP399" s="17">
        <v>0.1014506494314312</v>
      </c>
      <c r="BQ399" s="17">
        <v>0.17112815917923019</v>
      </c>
      <c r="BR399" s="17">
        <v>9.2018543492490418E-2</v>
      </c>
      <c r="BS399" s="17">
        <v>0.16172588588539691</v>
      </c>
      <c r="BT399" s="17">
        <v>0.14709352617427671</v>
      </c>
      <c r="BU399" s="17">
        <v>4.6098201332742061E-2</v>
      </c>
      <c r="BV399" s="17">
        <v>0.12656032288885549</v>
      </c>
      <c r="BW399" s="17">
        <v>0.1782539631406978</v>
      </c>
      <c r="BX399" s="17">
        <v>0.23495794018067021</v>
      </c>
      <c r="BY399" s="17">
        <v>0.10093892183671101</v>
      </c>
    </row>
    <row r="400" spans="2:77" ht="15.95">
      <c r="B400" s="16" t="s">
        <v>257</v>
      </c>
      <c r="C400" s="17">
        <v>6.7674944609900409E-2</v>
      </c>
      <c r="D400" s="17">
        <v>6.3412934434105783E-2</v>
      </c>
      <c r="E400" s="17">
        <v>7.5910470862455962E-2</v>
      </c>
      <c r="F400" s="17">
        <v>9.7618981318751283E-2</v>
      </c>
      <c r="H400" s="17">
        <v>6.0153869034555947E-2</v>
      </c>
      <c r="I400" s="17">
        <v>8.5882103759830838E-2</v>
      </c>
      <c r="J400" s="17">
        <v>4.6443862061832847E-2</v>
      </c>
      <c r="K400" s="17">
        <v>8.7652199005924594E-2</v>
      </c>
      <c r="L400" s="17">
        <v>8.9459004638244147E-2</v>
      </c>
      <c r="M400" s="17">
        <v>7.087900847308494E-2</v>
      </c>
      <c r="N400" s="17">
        <v>7.4213056240961306E-2</v>
      </c>
      <c r="O400" s="17">
        <v>9.2790164345341319E-2</v>
      </c>
      <c r="P400" s="17">
        <v>6.6797416646118019E-2</v>
      </c>
      <c r="Q400" s="17">
        <v>5.7776718181629633E-2</v>
      </c>
      <c r="R400" s="17">
        <v>8.1837256619740908E-2</v>
      </c>
      <c r="S400" s="17">
        <v>3.8370212802316887E-2</v>
      </c>
      <c r="U400" s="17">
        <v>4.6257770225066247E-2</v>
      </c>
      <c r="V400" s="17">
        <v>5.7286060052210333E-2</v>
      </c>
      <c r="W400" s="17">
        <v>6.6220070017529095E-2</v>
      </c>
      <c r="X400" s="17">
        <v>0.1007760777698648</v>
      </c>
      <c r="Y400" s="17">
        <v>6.1438619766494992E-2</v>
      </c>
      <c r="Z400" s="17">
        <v>0.1084762048434908</v>
      </c>
      <c r="AA400" s="17">
        <v>5.4354722192825063E-2</v>
      </c>
      <c r="AB400" s="17">
        <v>5.6591918149643011E-2</v>
      </c>
      <c r="AC400" s="17">
        <v>7.0530387745041237E-2</v>
      </c>
      <c r="AD400" s="17">
        <v>6.9445278010657988E-2</v>
      </c>
      <c r="AE400" s="17">
        <v>0</v>
      </c>
      <c r="AG400" s="17">
        <v>6.0705816515216997E-2</v>
      </c>
      <c r="AH400" s="17">
        <v>7.3124993282618234E-2</v>
      </c>
      <c r="AJ400" s="17">
        <v>6.7303216072142458E-2</v>
      </c>
      <c r="AK400" s="17">
        <v>5.0847713548741832E-2</v>
      </c>
      <c r="AL400" s="17">
        <v>8.9532978458043436E-2</v>
      </c>
      <c r="AM400" s="17">
        <v>6.8617847472751264E-2</v>
      </c>
      <c r="AN400" s="17">
        <v>4.9387667204806578E-2</v>
      </c>
      <c r="AO400" s="17">
        <v>5.2533262630190342E-2</v>
      </c>
      <c r="AP400" s="17">
        <v>4.8837011222627229E-2</v>
      </c>
      <c r="AQ400" s="17">
        <v>7.1176070189142446E-2</v>
      </c>
      <c r="AR400" s="17">
        <v>6.2816055817655175E-2</v>
      </c>
      <c r="AS400" s="17">
        <v>2.9322386016487019E-2</v>
      </c>
      <c r="AT400" s="17">
        <v>7.1811549856513376E-2</v>
      </c>
      <c r="AU400" s="17">
        <v>4.3749386069075462E-2</v>
      </c>
      <c r="AV400" s="17">
        <v>4.7534051070925509E-2</v>
      </c>
      <c r="AX400" s="17">
        <v>6.7196884954720634E-2</v>
      </c>
      <c r="AY400" s="17">
        <v>2.9322386016487019E-2</v>
      </c>
      <c r="AZ400" s="17">
        <v>7.1811549856513376E-2</v>
      </c>
      <c r="BA400" s="17">
        <v>4.3749386069075462E-2</v>
      </c>
      <c r="BC400" s="17">
        <v>9.155317780723117E-2</v>
      </c>
      <c r="BD400" s="17">
        <v>0.11886240101773431</v>
      </c>
      <c r="BE400" s="17">
        <v>9.7244328411083603E-2</v>
      </c>
      <c r="BF400" s="17">
        <v>9.8397295782128774E-2</v>
      </c>
      <c r="BG400" s="17">
        <v>9.1502805286375527E-2</v>
      </c>
      <c r="BH400" s="17">
        <v>6.920210632628826E-2</v>
      </c>
      <c r="BI400" s="17">
        <v>9.7933822121945346E-2</v>
      </c>
      <c r="BJ400" s="17">
        <v>5.3858617713851052E-2</v>
      </c>
      <c r="BK400" s="17">
        <v>6.0871177824162633E-2</v>
      </c>
      <c r="BL400" s="17">
        <v>7.981097340499968E-2</v>
      </c>
      <c r="BM400" s="17">
        <v>8.7022049183465386E-2</v>
      </c>
      <c r="BN400" s="17">
        <v>4.9363214051734099E-2</v>
      </c>
      <c r="BP400" s="17">
        <v>5.1647590461054799E-2</v>
      </c>
      <c r="BQ400" s="17">
        <v>9.5389966264402895E-2</v>
      </c>
      <c r="BR400" s="17">
        <v>7.0491172258334317E-2</v>
      </c>
      <c r="BS400" s="17">
        <v>8.6493997388319144E-2</v>
      </c>
      <c r="BT400" s="17">
        <v>7.292368361188814E-2</v>
      </c>
      <c r="BU400" s="17">
        <v>2.435473068252253E-2</v>
      </c>
      <c r="BV400" s="17">
        <v>8.1436406248797749E-2</v>
      </c>
      <c r="BW400" s="17">
        <v>6.4636197124594091E-2</v>
      </c>
      <c r="BX400" s="17">
        <v>0.1043264112645996</v>
      </c>
      <c r="BY400" s="17">
        <v>6.3423878418687851E-2</v>
      </c>
    </row>
    <row r="401" spans="2:77" ht="32.1">
      <c r="B401" s="16" t="s">
        <v>258</v>
      </c>
      <c r="C401" s="17">
        <v>0.1061260742719464</v>
      </c>
      <c r="D401" s="17">
        <v>8.8772876783279386E-2</v>
      </c>
      <c r="E401" s="17">
        <v>0.15993817171357849</v>
      </c>
      <c r="F401" s="17">
        <v>0.1388899061859237</v>
      </c>
      <c r="H401" s="17">
        <v>8.1613498373576926E-2</v>
      </c>
      <c r="I401" s="17">
        <v>0.1223058153434135</v>
      </c>
      <c r="J401" s="17">
        <v>7.5416529282753414E-2</v>
      </c>
      <c r="K401" s="17">
        <v>0.1256764449970274</v>
      </c>
      <c r="L401" s="17">
        <v>0.1224988118681128</v>
      </c>
      <c r="M401" s="17">
        <v>8.6057668794145115E-2</v>
      </c>
      <c r="N401" s="17">
        <v>8.6280937007297401E-2</v>
      </c>
      <c r="O401" s="17">
        <v>0.18149423921179919</v>
      </c>
      <c r="P401" s="17">
        <v>8.1974300903683545E-2</v>
      </c>
      <c r="Q401" s="17">
        <v>6.8619959368097519E-2</v>
      </c>
      <c r="R401" s="17">
        <v>9.3248157680600935E-2</v>
      </c>
      <c r="S401" s="17">
        <v>0.145120848256788</v>
      </c>
      <c r="U401" s="17">
        <v>8.3447259052860864E-2</v>
      </c>
      <c r="V401" s="17">
        <v>6.9947186468982597E-2</v>
      </c>
      <c r="W401" s="17">
        <v>8.6051595401819253E-2</v>
      </c>
      <c r="X401" s="17">
        <v>0.1015130728060786</v>
      </c>
      <c r="Y401" s="17">
        <v>0.1162115613910541</v>
      </c>
      <c r="Z401" s="17">
        <v>9.8091169136161727E-2</v>
      </c>
      <c r="AA401" s="17">
        <v>0.1261300445367195</v>
      </c>
      <c r="AB401" s="17">
        <v>0.1176770328154092</v>
      </c>
      <c r="AC401" s="17">
        <v>0.1099447696603431</v>
      </c>
      <c r="AD401" s="17">
        <v>0.1527298291156772</v>
      </c>
      <c r="AE401" s="17">
        <v>0</v>
      </c>
      <c r="AG401" s="17">
        <v>0.1143099972412097</v>
      </c>
      <c r="AH401" s="17">
        <v>9.9726022800617473E-2</v>
      </c>
      <c r="AJ401" s="17">
        <v>0.1233489330836703</v>
      </c>
      <c r="AK401" s="17">
        <v>0.14834731272888119</v>
      </c>
      <c r="AL401" s="17">
        <v>0.1740277217598977</v>
      </c>
      <c r="AM401" s="17">
        <v>0.10139246193835739</v>
      </c>
      <c r="AN401" s="17">
        <v>0.12766393802887971</v>
      </c>
      <c r="AO401" s="17">
        <v>0.14240553637023681</v>
      </c>
      <c r="AP401" s="17">
        <v>0.12446186708664719</v>
      </c>
      <c r="AQ401" s="17">
        <v>0.1102631993751063</v>
      </c>
      <c r="AR401" s="17">
        <v>0.1391296819952785</v>
      </c>
      <c r="AS401" s="17">
        <v>0.18119105362236709</v>
      </c>
      <c r="AT401" s="17">
        <v>0.1245136881059367</v>
      </c>
      <c r="AU401" s="17">
        <v>0.15967134701475821</v>
      </c>
      <c r="AV401" s="17">
        <v>0.18130575339013449</v>
      </c>
      <c r="AX401" s="17">
        <v>0.1022052444317596</v>
      </c>
      <c r="AY401" s="17">
        <v>0.18119105362236709</v>
      </c>
      <c r="AZ401" s="17">
        <v>0.1245136881059367</v>
      </c>
      <c r="BA401" s="17">
        <v>0.15967134701475821</v>
      </c>
      <c r="BC401" s="17">
        <v>6.8772662854097E-2</v>
      </c>
      <c r="BD401" s="17">
        <v>9.7779966998281884E-2</v>
      </c>
      <c r="BE401" s="17">
        <v>0.1059894553844499</v>
      </c>
      <c r="BF401" s="17">
        <v>0.1492015803746774</v>
      </c>
      <c r="BG401" s="17">
        <v>0.1681600134697504</v>
      </c>
      <c r="BH401" s="17">
        <v>0.1034920069831954</v>
      </c>
      <c r="BI401" s="17">
        <v>0.13184154680116819</v>
      </c>
      <c r="BJ401" s="17">
        <v>0.1253607261092437</v>
      </c>
      <c r="BK401" s="17">
        <v>6.8651998385546545E-2</v>
      </c>
      <c r="BL401" s="17">
        <v>0.14545727476457279</v>
      </c>
      <c r="BM401" s="17">
        <v>0.1229159660525854</v>
      </c>
      <c r="BN401" s="17">
        <v>0.1157896997570653</v>
      </c>
      <c r="BP401" s="17">
        <v>0.11173109915155301</v>
      </c>
      <c r="BQ401" s="17">
        <v>0.1140552340036622</v>
      </c>
      <c r="BR401" s="17">
        <v>0.1498018770654177</v>
      </c>
      <c r="BS401" s="17">
        <v>4.9257051485393027E-2</v>
      </c>
      <c r="BT401" s="17">
        <v>0.103812571032506</v>
      </c>
      <c r="BU401" s="17">
        <v>0.21092941501070661</v>
      </c>
      <c r="BV401" s="17">
        <v>0.1036346646348477</v>
      </c>
      <c r="BW401" s="17">
        <v>0.12249420075789171</v>
      </c>
      <c r="BX401" s="17">
        <v>0.16004007344377291</v>
      </c>
      <c r="BY401" s="17">
        <v>9.8966392390194197E-2</v>
      </c>
    </row>
    <row r="402" spans="2:77" ht="32.1">
      <c r="B402" s="16" t="s">
        <v>259</v>
      </c>
      <c r="C402" s="17">
        <v>0.17807773551642961</v>
      </c>
      <c r="D402" s="17">
        <v>0.16819688207886149</v>
      </c>
      <c r="E402" s="17">
        <v>0.2125206246128733</v>
      </c>
      <c r="F402" s="17">
        <v>0.15307489442651981</v>
      </c>
      <c r="H402" s="17">
        <v>0.2247386722044877</v>
      </c>
      <c r="I402" s="17">
        <v>0.18483570505161989</v>
      </c>
      <c r="J402" s="17">
        <v>0.18510813457963229</v>
      </c>
      <c r="K402" s="17">
        <v>0.18926889910590811</v>
      </c>
      <c r="L402" s="17">
        <v>0.19296332288367279</v>
      </c>
      <c r="M402" s="17">
        <v>0.1916879128645915</v>
      </c>
      <c r="N402" s="17">
        <v>0.1470137214758471</v>
      </c>
      <c r="O402" s="17">
        <v>0.1256757281206628</v>
      </c>
      <c r="P402" s="17">
        <v>0.17184496189539161</v>
      </c>
      <c r="Q402" s="17">
        <v>0.16618834135022381</v>
      </c>
      <c r="R402" s="17">
        <v>0.1616631414992088</v>
      </c>
      <c r="S402" s="17">
        <v>0.1612913010350093</v>
      </c>
      <c r="U402" s="17">
        <v>0.2524943775875747</v>
      </c>
      <c r="V402" s="17">
        <v>0.14759557512097721</v>
      </c>
      <c r="W402" s="17">
        <v>0.16867211670495741</v>
      </c>
      <c r="X402" s="17">
        <v>0.13910345406151101</v>
      </c>
      <c r="Y402" s="17">
        <v>0.1769593659496857</v>
      </c>
      <c r="Z402" s="17">
        <v>0.19609365533674461</v>
      </c>
      <c r="AA402" s="17">
        <v>0.1766547642033259</v>
      </c>
      <c r="AB402" s="17">
        <v>0.1373941273990951</v>
      </c>
      <c r="AC402" s="17">
        <v>0.1355196960684468</v>
      </c>
      <c r="AD402" s="17">
        <v>0.24982334094378519</v>
      </c>
      <c r="AE402" s="17">
        <v>0.13592362588103429</v>
      </c>
      <c r="AG402" s="17">
        <v>0.16030965853884141</v>
      </c>
      <c r="AH402" s="17">
        <v>0.19197285740726219</v>
      </c>
      <c r="AJ402" s="17">
        <v>0.1875081380409214</v>
      </c>
      <c r="AK402" s="17">
        <v>0.19269068666086159</v>
      </c>
      <c r="AL402" s="17">
        <v>0.25588037448347689</v>
      </c>
      <c r="AM402" s="17">
        <v>0.20366365151342741</v>
      </c>
      <c r="AN402" s="17">
        <v>0.2237008117872929</v>
      </c>
      <c r="AO402" s="17">
        <v>0.24298305073867171</v>
      </c>
      <c r="AP402" s="17">
        <v>0.1961099059611652</v>
      </c>
      <c r="AQ402" s="17">
        <v>0.20213366929841811</v>
      </c>
      <c r="AR402" s="17">
        <v>0.1735936428974971</v>
      </c>
      <c r="AS402" s="17">
        <v>0.2338860046187867</v>
      </c>
      <c r="AT402" s="17">
        <v>0.15344205853906209</v>
      </c>
      <c r="AU402" s="17">
        <v>0.21110050948364331</v>
      </c>
      <c r="AV402" s="17">
        <v>0.25872978796106111</v>
      </c>
      <c r="AX402" s="17">
        <v>0.18134459427929939</v>
      </c>
      <c r="AY402" s="17">
        <v>0.2338860046187867</v>
      </c>
      <c r="AZ402" s="17">
        <v>0.15344205853906209</v>
      </c>
      <c r="BA402" s="17">
        <v>0.21110050948364331</v>
      </c>
      <c r="BC402" s="17">
        <v>0.14445040428843339</v>
      </c>
      <c r="BD402" s="17">
        <v>0.13095966275499349</v>
      </c>
      <c r="BE402" s="17">
        <v>0.19794112930388369</v>
      </c>
      <c r="BF402" s="17">
        <v>0.14313365487652591</v>
      </c>
      <c r="BG402" s="17">
        <v>0.2374543656752352</v>
      </c>
      <c r="BH402" s="17">
        <v>0.14351657462481249</v>
      </c>
      <c r="BI402" s="17">
        <v>0.1923077663805787</v>
      </c>
      <c r="BJ402" s="17">
        <v>0.20051787772350479</v>
      </c>
      <c r="BK402" s="17">
        <v>0.13933304519191039</v>
      </c>
      <c r="BL402" s="17">
        <v>0.15495475417263591</v>
      </c>
      <c r="BM402" s="17">
        <v>0.16920062527385729</v>
      </c>
      <c r="BN402" s="17">
        <v>0.19963497251081899</v>
      </c>
      <c r="BP402" s="17">
        <v>0.21902683966048259</v>
      </c>
      <c r="BQ402" s="17">
        <v>0.1862111424436747</v>
      </c>
      <c r="BR402" s="17">
        <v>0.2309769234672451</v>
      </c>
      <c r="BS402" s="17">
        <v>0.1238116226210903</v>
      </c>
      <c r="BT402" s="17">
        <v>0.15453296881507611</v>
      </c>
      <c r="BU402" s="17">
        <v>0.23836440414011759</v>
      </c>
      <c r="BV402" s="17">
        <v>0.12965329118987359</v>
      </c>
      <c r="BW402" s="17">
        <v>0.2008919521138969</v>
      </c>
      <c r="BX402" s="17">
        <v>0.14941056228843219</v>
      </c>
      <c r="BY402" s="17">
        <v>0.1749241424457546</v>
      </c>
    </row>
    <row r="403" spans="2:77" ht="15.95">
      <c r="B403" s="16" t="s">
        <v>260</v>
      </c>
      <c r="C403" s="17">
        <v>0.29672219358204183</v>
      </c>
      <c r="D403" s="17">
        <v>0.30264539403801671</v>
      </c>
      <c r="E403" s="17">
        <v>0.28789755093444602</v>
      </c>
      <c r="F403" s="17">
        <v>0.2247121283807928</v>
      </c>
      <c r="H403" s="17">
        <v>0.24074935184149809</v>
      </c>
      <c r="I403" s="17">
        <v>0.26292715897899188</v>
      </c>
      <c r="J403" s="17">
        <v>0.32029181135072321</v>
      </c>
      <c r="K403" s="17">
        <v>0.20147400965306689</v>
      </c>
      <c r="L403" s="17">
        <v>0.27923031952250288</v>
      </c>
      <c r="M403" s="17">
        <v>0.31831838646260358</v>
      </c>
      <c r="N403" s="17">
        <v>0.36431513185445191</v>
      </c>
      <c r="O403" s="17">
        <v>0.28223029070549033</v>
      </c>
      <c r="P403" s="17">
        <v>0.31576699393320812</v>
      </c>
      <c r="Q403" s="17">
        <v>0.34943652923173102</v>
      </c>
      <c r="R403" s="17">
        <v>0.28741340095680978</v>
      </c>
      <c r="S403" s="17">
        <v>0.33549017567579698</v>
      </c>
      <c r="U403" s="17">
        <v>0.2340545912294493</v>
      </c>
      <c r="V403" s="17">
        <v>0.23901397273751271</v>
      </c>
      <c r="W403" s="17">
        <v>0.25846280956614293</v>
      </c>
      <c r="X403" s="17">
        <v>0.2877110747764538</v>
      </c>
      <c r="Y403" s="17">
        <v>0.31105782397555481</v>
      </c>
      <c r="Z403" s="17">
        <v>0.30838397676392981</v>
      </c>
      <c r="AA403" s="17">
        <v>0.42377458663568918</v>
      </c>
      <c r="AB403" s="17">
        <v>0.30113193239514702</v>
      </c>
      <c r="AC403" s="17">
        <v>0.32243224978389878</v>
      </c>
      <c r="AD403" s="17">
        <v>0.25520237272131668</v>
      </c>
      <c r="AE403" s="17">
        <v>0.30960981144358418</v>
      </c>
      <c r="AG403" s="17">
        <v>0.32001771360041048</v>
      </c>
      <c r="AH403" s="17">
        <v>0.27850446013942681</v>
      </c>
      <c r="AJ403" s="17">
        <v>0.32335666406455948</v>
      </c>
      <c r="AK403" s="17">
        <v>0.32152464099402023</v>
      </c>
      <c r="AL403" s="17">
        <v>0.2281441059085719</v>
      </c>
      <c r="AM403" s="17">
        <v>0.25529867786297472</v>
      </c>
      <c r="AN403" s="17">
        <v>0.28249195894401591</v>
      </c>
      <c r="AO403" s="17">
        <v>0.29519956853830193</v>
      </c>
      <c r="AP403" s="17">
        <v>0.29642951224841468</v>
      </c>
      <c r="AQ403" s="17">
        <v>0.30095708602075538</v>
      </c>
      <c r="AR403" s="17">
        <v>0.28716170043741152</v>
      </c>
      <c r="AS403" s="17">
        <v>0.29979369685974661</v>
      </c>
      <c r="AT403" s="17">
        <v>0.26009957224568891</v>
      </c>
      <c r="AU403" s="17">
        <v>0.25781431471361321</v>
      </c>
      <c r="AV403" s="17">
        <v>0.40955488276659291</v>
      </c>
      <c r="AX403" s="17">
        <v>0.30261534536539941</v>
      </c>
      <c r="AY403" s="17">
        <v>0.29979369685974661</v>
      </c>
      <c r="AZ403" s="17">
        <v>0.26009957224568891</v>
      </c>
      <c r="BA403" s="17">
        <v>0.25781431471361321</v>
      </c>
      <c r="BC403" s="17">
        <v>0.33690704556453133</v>
      </c>
      <c r="BD403" s="17">
        <v>0.29426274308984901</v>
      </c>
      <c r="BE403" s="17">
        <v>0.30209315434531431</v>
      </c>
      <c r="BF403" s="17">
        <v>0.36228858909536982</v>
      </c>
      <c r="BG403" s="17">
        <v>0.33006193667470241</v>
      </c>
      <c r="BH403" s="17">
        <v>0.32961622483448572</v>
      </c>
      <c r="BI403" s="17">
        <v>0.23386239198586239</v>
      </c>
      <c r="BJ403" s="17">
        <v>0.26702411041173901</v>
      </c>
      <c r="BK403" s="17">
        <v>0.33296996814984198</v>
      </c>
      <c r="BL403" s="17">
        <v>0.40516478395645739</v>
      </c>
      <c r="BM403" s="17">
        <v>0.25935476440424382</v>
      </c>
      <c r="BN403" s="17">
        <v>0.27672868177116111</v>
      </c>
      <c r="BP403" s="17">
        <v>0.24989903748227191</v>
      </c>
      <c r="BQ403" s="17">
        <v>0.26181777216821228</v>
      </c>
      <c r="BR403" s="17">
        <v>0.28923578215905471</v>
      </c>
      <c r="BS403" s="17">
        <v>0.33150089079705419</v>
      </c>
      <c r="BT403" s="17">
        <v>0.28900124709627178</v>
      </c>
      <c r="BU403" s="17">
        <v>0.32882310991517361</v>
      </c>
      <c r="BV403" s="17">
        <v>0.31681742801131718</v>
      </c>
      <c r="BW403" s="17">
        <v>0.24688630395291469</v>
      </c>
      <c r="BX403" s="17">
        <v>0.22614899002375211</v>
      </c>
      <c r="BY403" s="17">
        <v>0.30921335143213791</v>
      </c>
    </row>
    <row r="404" spans="2:77" ht="15.95">
      <c r="B404" s="16" t="s">
        <v>261</v>
      </c>
      <c r="C404" s="17">
        <v>0.30419077993315152</v>
      </c>
      <c r="D404" s="17">
        <v>0.29925899253450949</v>
      </c>
      <c r="E404" s="17">
        <v>0.30834970974658232</v>
      </c>
      <c r="F404" s="17">
        <v>0.34706045480188241</v>
      </c>
      <c r="H404" s="17">
        <v>0.30319802609501117</v>
      </c>
      <c r="I404" s="17">
        <v>0.27565449817089738</v>
      </c>
      <c r="J404" s="17">
        <v>0.3511787661575449</v>
      </c>
      <c r="K404" s="17">
        <v>0.31346031678756259</v>
      </c>
      <c r="L404" s="17">
        <v>0.2521853010193908</v>
      </c>
      <c r="M404" s="17">
        <v>0.27612209256520798</v>
      </c>
      <c r="N404" s="17">
        <v>0.27163433998393621</v>
      </c>
      <c r="O404" s="17">
        <v>0.37177325918647802</v>
      </c>
      <c r="P404" s="17">
        <v>0.31126679494768977</v>
      </c>
      <c r="Q404" s="17">
        <v>0.31020534228315838</v>
      </c>
      <c r="R404" s="17">
        <v>0.30134935426255133</v>
      </c>
      <c r="S404" s="17">
        <v>0.32250723558827332</v>
      </c>
      <c r="U404" s="17">
        <v>0.3205482754145107</v>
      </c>
      <c r="V404" s="17">
        <v>0.28332951257327837</v>
      </c>
      <c r="W404" s="17">
        <v>0.25032830115079008</v>
      </c>
      <c r="X404" s="17">
        <v>0.29641763373122632</v>
      </c>
      <c r="Y404" s="17">
        <v>0.30652298135875172</v>
      </c>
      <c r="Z404" s="17">
        <v>0.29987993321631778</v>
      </c>
      <c r="AA404" s="17">
        <v>0.26411098171497882</v>
      </c>
      <c r="AB404" s="17">
        <v>0.3784227920019847</v>
      </c>
      <c r="AC404" s="17">
        <v>0.33048465079375922</v>
      </c>
      <c r="AD404" s="17">
        <v>0.29495722151225268</v>
      </c>
      <c r="AE404" s="17">
        <v>0.25739309288016049</v>
      </c>
      <c r="AG404" s="17">
        <v>0.31946439529921039</v>
      </c>
      <c r="AH404" s="17">
        <v>0.29224639520920059</v>
      </c>
      <c r="AJ404" s="17">
        <v>0.32651928227026827</v>
      </c>
      <c r="AK404" s="17">
        <v>0.31769992516598561</v>
      </c>
      <c r="AL404" s="17">
        <v>0.36634603165176832</v>
      </c>
      <c r="AM404" s="17">
        <v>0.3004360968760505</v>
      </c>
      <c r="AN404" s="17">
        <v>0.30732645069226211</v>
      </c>
      <c r="AO404" s="17">
        <v>0.28804993165763471</v>
      </c>
      <c r="AP404" s="17">
        <v>0.28146357111924802</v>
      </c>
      <c r="AQ404" s="17">
        <v>0.29980983680588341</v>
      </c>
      <c r="AR404" s="17">
        <v>0.34614763277100752</v>
      </c>
      <c r="AS404" s="17">
        <v>0.3317519910073235</v>
      </c>
      <c r="AT404" s="17">
        <v>0.34344472368097878</v>
      </c>
      <c r="AU404" s="17">
        <v>0.35767346350077478</v>
      </c>
      <c r="AV404" s="17">
        <v>0.29451064958926682</v>
      </c>
      <c r="AX404" s="17">
        <v>0.30165118478286229</v>
      </c>
      <c r="AY404" s="17">
        <v>0.3317519910073235</v>
      </c>
      <c r="AZ404" s="17">
        <v>0.34344472368097878</v>
      </c>
      <c r="BA404" s="17">
        <v>0.35767346350077478</v>
      </c>
      <c r="BC404" s="17">
        <v>0.2163544452579341</v>
      </c>
      <c r="BD404" s="17">
        <v>0.3635267302330969</v>
      </c>
      <c r="BE404" s="17">
        <v>0.36559319375956301</v>
      </c>
      <c r="BF404" s="17">
        <v>0.30986266035131188</v>
      </c>
      <c r="BG404" s="17">
        <v>0.2360719127349912</v>
      </c>
      <c r="BH404" s="17">
        <v>0.30994001692131878</v>
      </c>
      <c r="BI404" s="17">
        <v>0.3289919526440091</v>
      </c>
      <c r="BJ404" s="17">
        <v>0.36235858665098919</v>
      </c>
      <c r="BK404" s="17">
        <v>0.23573871887845549</v>
      </c>
      <c r="BL404" s="17">
        <v>0.39762842621079009</v>
      </c>
      <c r="BM404" s="17">
        <v>0.35451718227560231</v>
      </c>
      <c r="BN404" s="17">
        <v>0.28717743453528738</v>
      </c>
      <c r="BP404" s="17">
        <v>0.40202845273932442</v>
      </c>
      <c r="BQ404" s="17">
        <v>0.44084546223013421</v>
      </c>
      <c r="BR404" s="17">
        <v>0.36978508773524632</v>
      </c>
      <c r="BS404" s="17">
        <v>0.22740353545500669</v>
      </c>
      <c r="BT404" s="17">
        <v>0.3194942907941884</v>
      </c>
      <c r="BU404" s="17">
        <v>0.2449294857611839</v>
      </c>
      <c r="BV404" s="17">
        <v>0.34549225249520971</v>
      </c>
      <c r="BW404" s="17">
        <v>0.27834318169568151</v>
      </c>
      <c r="BX404" s="17">
        <v>0.39310319446459779</v>
      </c>
      <c r="BY404" s="17">
        <v>0.2790995979054019</v>
      </c>
    </row>
    <row r="405" spans="2:77" ht="15.95">
      <c r="B405" s="16" t="s">
        <v>262</v>
      </c>
      <c r="C405" s="17">
        <v>0.18275323308605751</v>
      </c>
      <c r="D405" s="17">
        <v>0.18855225435470549</v>
      </c>
      <c r="E405" s="17">
        <v>0.15437229143838219</v>
      </c>
      <c r="F405" s="17">
        <v>0.21607632137065</v>
      </c>
      <c r="H405" s="17">
        <v>0.14645696352016199</v>
      </c>
      <c r="I405" s="17">
        <v>0.18932643706327901</v>
      </c>
      <c r="J405" s="17">
        <v>0.1423732063448416</v>
      </c>
      <c r="K405" s="17">
        <v>0.15774809490930999</v>
      </c>
      <c r="L405" s="17">
        <v>0.19194391516589171</v>
      </c>
      <c r="M405" s="17">
        <v>0.13905274217781441</v>
      </c>
      <c r="N405" s="17">
        <v>0.1787081210677019</v>
      </c>
      <c r="O405" s="17">
        <v>0.1543763805935609</v>
      </c>
      <c r="P405" s="17">
        <v>0.249410940515395</v>
      </c>
      <c r="Q405" s="17">
        <v>0.17299421270348389</v>
      </c>
      <c r="R405" s="17">
        <v>0.24273699719232841</v>
      </c>
      <c r="S405" s="17">
        <v>0.20813446085610909</v>
      </c>
      <c r="U405" s="17">
        <v>0.14628628375365529</v>
      </c>
      <c r="V405" s="17">
        <v>0.15468952696598881</v>
      </c>
      <c r="W405" s="17">
        <v>0.16288905186159261</v>
      </c>
      <c r="X405" s="17">
        <v>0.14790665594759661</v>
      </c>
      <c r="Y405" s="17">
        <v>0.22049487164164891</v>
      </c>
      <c r="Z405" s="17">
        <v>0.2031508984720842</v>
      </c>
      <c r="AA405" s="17">
        <v>0.21358575715747441</v>
      </c>
      <c r="AB405" s="17">
        <v>0.227817368862234</v>
      </c>
      <c r="AC405" s="17">
        <v>0.2018053572356944</v>
      </c>
      <c r="AD405" s="17">
        <v>0.14086374603812549</v>
      </c>
      <c r="AE405" s="17">
        <v>9.080847130335315E-2</v>
      </c>
      <c r="AG405" s="17">
        <v>0.20953377558358441</v>
      </c>
      <c r="AH405" s="17">
        <v>0.16181011680087179</v>
      </c>
      <c r="AJ405" s="17">
        <v>0.21755291589251499</v>
      </c>
      <c r="AK405" s="17">
        <v>0.14540431910295329</v>
      </c>
      <c r="AL405" s="17">
        <v>0.18048782876461719</v>
      </c>
      <c r="AM405" s="17">
        <v>0.23459854937160571</v>
      </c>
      <c r="AN405" s="17">
        <v>0.19795896049404879</v>
      </c>
      <c r="AO405" s="17">
        <v>0.14998991804063239</v>
      </c>
      <c r="AP405" s="17">
        <v>0.15368394677863839</v>
      </c>
      <c r="AQ405" s="17">
        <v>0.17621909770606259</v>
      </c>
      <c r="AR405" s="17">
        <v>0.15846550370480811</v>
      </c>
      <c r="AS405" s="17">
        <v>0.159870418479338</v>
      </c>
      <c r="AT405" s="17">
        <v>0.1906661615769302</v>
      </c>
      <c r="AU405" s="17">
        <v>0.1782847350571739</v>
      </c>
      <c r="AV405" s="17">
        <v>0.17284375945369429</v>
      </c>
      <c r="AX405" s="17">
        <v>0.18624538266780249</v>
      </c>
      <c r="AY405" s="17">
        <v>0.159870418479338</v>
      </c>
      <c r="AZ405" s="17">
        <v>0.1906661615769302</v>
      </c>
      <c r="BA405" s="17">
        <v>0.1782847350571739</v>
      </c>
      <c r="BC405" s="17">
        <v>0.22079306075729629</v>
      </c>
      <c r="BD405" s="17">
        <v>9.9681976285011228E-2</v>
      </c>
      <c r="BE405" s="17">
        <v>0.14817383299350179</v>
      </c>
      <c r="BF405" s="17">
        <v>0.18417688719199851</v>
      </c>
      <c r="BG405" s="17">
        <v>0.20555420923598719</v>
      </c>
      <c r="BH405" s="17">
        <v>0.24538074660797091</v>
      </c>
      <c r="BI405" s="17">
        <v>0.19890660807248561</v>
      </c>
      <c r="BJ405" s="17">
        <v>0.13639685880160329</v>
      </c>
      <c r="BK405" s="17">
        <v>0.1910731259736051</v>
      </c>
      <c r="BL405" s="17">
        <v>0.1509418585132398</v>
      </c>
      <c r="BM405" s="17">
        <v>0.20241796737743309</v>
      </c>
      <c r="BN405" s="17">
        <v>0.16776231209116341</v>
      </c>
      <c r="BP405" s="17">
        <v>0.1566047546466201</v>
      </c>
      <c r="BQ405" s="17">
        <v>0.16007947388586799</v>
      </c>
      <c r="BR405" s="17">
        <v>0.14397423604448961</v>
      </c>
      <c r="BS405" s="17">
        <v>0.20519335850633141</v>
      </c>
      <c r="BT405" s="17">
        <v>0.24724832631494881</v>
      </c>
      <c r="BU405" s="17">
        <v>0.1583453668158947</v>
      </c>
      <c r="BV405" s="17">
        <v>0.13274625949089169</v>
      </c>
      <c r="BW405" s="17">
        <v>0.15398276897171109</v>
      </c>
      <c r="BX405" s="17">
        <v>0.1695589051502589</v>
      </c>
      <c r="BY405" s="17">
        <v>0.2098134989512235</v>
      </c>
    </row>
    <row r="406" spans="2:77" ht="15.95">
      <c r="B406" s="16" t="s">
        <v>268</v>
      </c>
      <c r="C406" s="17">
        <v>1.5599031992797939E-3</v>
      </c>
      <c r="D406" s="17">
        <v>1.0568593829444731E-3</v>
      </c>
      <c r="E406" s="17">
        <v>3.5068103172269751E-3</v>
      </c>
      <c r="F406" s="17">
        <v>0</v>
      </c>
      <c r="H406" s="17">
        <v>7.3885844102555146E-3</v>
      </c>
      <c r="I406" s="17">
        <v>0</v>
      </c>
      <c r="J406" s="17">
        <v>0</v>
      </c>
      <c r="K406" s="17">
        <v>0</v>
      </c>
      <c r="L406" s="17">
        <v>0</v>
      </c>
      <c r="M406" s="17">
        <v>0</v>
      </c>
      <c r="N406" s="17">
        <v>0</v>
      </c>
      <c r="O406" s="17">
        <v>0</v>
      </c>
      <c r="P406" s="17">
        <v>0</v>
      </c>
      <c r="Q406" s="17">
        <v>0</v>
      </c>
      <c r="R406" s="17">
        <v>0</v>
      </c>
      <c r="S406" s="17">
        <v>5.0113214897551106E-3</v>
      </c>
      <c r="U406" s="17">
        <v>0</v>
      </c>
      <c r="V406" s="17">
        <v>0</v>
      </c>
      <c r="W406" s="17">
        <v>0</v>
      </c>
      <c r="X406" s="17">
        <v>0</v>
      </c>
      <c r="Y406" s="17">
        <v>0</v>
      </c>
      <c r="Z406" s="17">
        <v>0</v>
      </c>
      <c r="AA406" s="17">
        <v>6.6077825854818223E-3</v>
      </c>
      <c r="AB406" s="17">
        <v>0</v>
      </c>
      <c r="AC406" s="17">
        <v>0</v>
      </c>
      <c r="AD406" s="17">
        <v>8.9482162534156705E-3</v>
      </c>
      <c r="AE406" s="17">
        <v>0</v>
      </c>
      <c r="AG406" s="17">
        <v>1.7653018994686E-3</v>
      </c>
      <c r="AH406" s="17">
        <v>1.3992758011127321E-3</v>
      </c>
      <c r="AJ406" s="17">
        <v>0</v>
      </c>
      <c r="AK406" s="17">
        <v>6.6748369455163483E-3</v>
      </c>
      <c r="AL406" s="17">
        <v>0</v>
      </c>
      <c r="AM406" s="17">
        <v>0</v>
      </c>
      <c r="AN406" s="17">
        <v>3.8648117107128168E-3</v>
      </c>
      <c r="AO406" s="17">
        <v>0</v>
      </c>
      <c r="AP406" s="17">
        <v>0</v>
      </c>
      <c r="AQ406" s="17">
        <v>0</v>
      </c>
      <c r="AR406" s="17">
        <v>0</v>
      </c>
      <c r="AS406" s="17">
        <v>0</v>
      </c>
      <c r="AT406" s="17">
        <v>0</v>
      </c>
      <c r="AU406" s="17">
        <v>0</v>
      </c>
      <c r="AV406" s="17">
        <v>0</v>
      </c>
      <c r="AX406" s="17">
        <v>1.7267114187833441E-3</v>
      </c>
      <c r="AY406" s="17">
        <v>0</v>
      </c>
      <c r="AZ406" s="17">
        <v>0</v>
      </c>
      <c r="BA406" s="17">
        <v>0</v>
      </c>
      <c r="BC406" s="17">
        <v>0</v>
      </c>
      <c r="BD406" s="17">
        <v>0</v>
      </c>
      <c r="BE406" s="17">
        <v>0</v>
      </c>
      <c r="BF406" s="17">
        <v>0</v>
      </c>
      <c r="BG406" s="17">
        <v>2.821506657067311E-2</v>
      </c>
      <c r="BH406" s="17">
        <v>0</v>
      </c>
      <c r="BI406" s="17">
        <v>0</v>
      </c>
      <c r="BJ406" s="17">
        <v>0</v>
      </c>
      <c r="BK406" s="17">
        <v>0</v>
      </c>
      <c r="BL406" s="17">
        <v>8.0484054408777213E-3</v>
      </c>
      <c r="BM406" s="17">
        <v>0</v>
      </c>
      <c r="BN406" s="17">
        <v>1.5503779080495239E-3</v>
      </c>
      <c r="BP406" s="17">
        <v>0</v>
      </c>
      <c r="BQ406" s="17">
        <v>0</v>
      </c>
      <c r="BR406" s="17">
        <v>8.9906829108099568E-3</v>
      </c>
      <c r="BS406" s="17">
        <v>0</v>
      </c>
      <c r="BT406" s="17">
        <v>0</v>
      </c>
      <c r="BU406" s="17">
        <v>1.217736534126126E-2</v>
      </c>
      <c r="BV406" s="17">
        <v>0</v>
      </c>
      <c r="BW406" s="17">
        <v>0</v>
      </c>
      <c r="BX406" s="17">
        <v>0</v>
      </c>
      <c r="BY406" s="17">
        <v>0</v>
      </c>
    </row>
    <row r="407" spans="2:77" ht="15.95">
      <c r="B407" s="16" t="s">
        <v>55</v>
      </c>
      <c r="C407" s="17">
        <v>2.336842315411139E-3</v>
      </c>
      <c r="D407" s="17">
        <v>1.8820809708550131E-3</v>
      </c>
      <c r="E407" s="17">
        <v>4.275167847214969E-3</v>
      </c>
      <c r="F407" s="17">
        <v>0</v>
      </c>
      <c r="H407" s="17">
        <v>1.1358840412465789E-2</v>
      </c>
      <c r="I407" s="17">
        <v>3.9208199107539912E-3</v>
      </c>
      <c r="J407" s="17">
        <v>0</v>
      </c>
      <c r="K407" s="17">
        <v>9.4692778215659974E-3</v>
      </c>
      <c r="L407" s="17">
        <v>0</v>
      </c>
      <c r="M407" s="17">
        <v>0</v>
      </c>
      <c r="N407" s="17">
        <v>0</v>
      </c>
      <c r="O407" s="17">
        <v>0</v>
      </c>
      <c r="P407" s="17">
        <v>0</v>
      </c>
      <c r="Q407" s="17">
        <v>0</v>
      </c>
      <c r="R407" s="17">
        <v>0</v>
      </c>
      <c r="S407" s="17">
        <v>7.6640690223128759E-4</v>
      </c>
      <c r="U407" s="17">
        <v>1.017330983973096E-2</v>
      </c>
      <c r="V407" s="17">
        <v>0</v>
      </c>
      <c r="W407" s="17">
        <v>1.6093886327894051E-3</v>
      </c>
      <c r="X407" s="17">
        <v>0</v>
      </c>
      <c r="Y407" s="17">
        <v>0</v>
      </c>
      <c r="Z407" s="17">
        <v>0</v>
      </c>
      <c r="AA407" s="17">
        <v>0</v>
      </c>
      <c r="AB407" s="17">
        <v>0</v>
      </c>
      <c r="AC407" s="17">
        <v>6.8005650618704824E-3</v>
      </c>
      <c r="AD407" s="17">
        <v>0</v>
      </c>
      <c r="AE407" s="17">
        <v>8.5660871336491431E-2</v>
      </c>
      <c r="AG407" s="17">
        <v>2.6997660458236768E-4</v>
      </c>
      <c r="AH407" s="17">
        <v>3.9531877995157838E-3</v>
      </c>
      <c r="AJ407" s="17">
        <v>7.4229409374210002E-4</v>
      </c>
      <c r="AK407" s="17">
        <v>0</v>
      </c>
      <c r="AL407" s="17">
        <v>0</v>
      </c>
      <c r="AM407" s="17">
        <v>0</v>
      </c>
      <c r="AN407" s="17">
        <v>5.3667059330832732E-3</v>
      </c>
      <c r="AO407" s="17">
        <v>0</v>
      </c>
      <c r="AP407" s="17">
        <v>6.5335075618593568E-3</v>
      </c>
      <c r="AQ407" s="17">
        <v>0</v>
      </c>
      <c r="AR407" s="17">
        <v>0</v>
      </c>
      <c r="AS407" s="17">
        <v>0</v>
      </c>
      <c r="AT407" s="17">
        <v>0</v>
      </c>
      <c r="AU407" s="17">
        <v>0</v>
      </c>
      <c r="AV407" s="17">
        <v>0</v>
      </c>
      <c r="AX407" s="17">
        <v>2.5867325047986959E-3</v>
      </c>
      <c r="AY407" s="17">
        <v>0</v>
      </c>
      <c r="AZ407" s="17">
        <v>0</v>
      </c>
      <c r="BA407" s="17">
        <v>0</v>
      </c>
      <c r="BC407" s="17">
        <v>6.4813228385843724E-3</v>
      </c>
      <c r="BD407" s="17">
        <v>1.8266539815408239E-2</v>
      </c>
      <c r="BE407" s="17">
        <v>0</v>
      </c>
      <c r="BF407" s="17">
        <v>0</v>
      </c>
      <c r="BG407" s="17">
        <v>0</v>
      </c>
      <c r="BH407" s="17">
        <v>4.5135961911616793E-3</v>
      </c>
      <c r="BI407" s="17">
        <v>1.040901607435203E-2</v>
      </c>
      <c r="BJ407" s="17">
        <v>0</v>
      </c>
      <c r="BK407" s="17">
        <v>0</v>
      </c>
      <c r="BL407" s="17">
        <v>0</v>
      </c>
      <c r="BM407" s="17">
        <v>5.0809554518038017E-3</v>
      </c>
      <c r="BN407" s="17">
        <v>6.2098696172015987E-3</v>
      </c>
      <c r="BP407" s="17">
        <v>0</v>
      </c>
      <c r="BQ407" s="17">
        <v>0</v>
      </c>
      <c r="BR407" s="17">
        <v>1.3749908986490421E-3</v>
      </c>
      <c r="BS407" s="17">
        <v>0</v>
      </c>
      <c r="BT407" s="17">
        <v>3.50067904467167E-3</v>
      </c>
      <c r="BU407" s="17">
        <v>0</v>
      </c>
      <c r="BV407" s="17">
        <v>0</v>
      </c>
      <c r="BW407" s="17">
        <v>0</v>
      </c>
      <c r="BX407" s="17">
        <v>1.686955651736111E-2</v>
      </c>
      <c r="BY407" s="17">
        <v>6.7343991402558142E-3</v>
      </c>
    </row>
    <row r="409" spans="2:77" ht="63.95">
      <c r="B409" s="14" t="s">
        <v>269</v>
      </c>
    </row>
    <row r="410" spans="2:77" ht="15.95">
      <c r="B410" s="15" t="s">
        <v>16</v>
      </c>
    </row>
    <row r="411" spans="2:77" ht="32.1">
      <c r="B411" s="16" t="s">
        <v>270</v>
      </c>
      <c r="C411" s="17">
        <v>0.2634124218260635</v>
      </c>
      <c r="D411" s="17">
        <v>0.26757344426891427</v>
      </c>
      <c r="E411" s="17">
        <v>0.23440221856266541</v>
      </c>
      <c r="F411" s="17">
        <v>0.3194356257259155</v>
      </c>
      <c r="H411" s="17">
        <v>0.23991367343360059</v>
      </c>
      <c r="I411" s="17">
        <v>0.2061342433201854</v>
      </c>
      <c r="J411" s="17">
        <v>0.23299122498525479</v>
      </c>
      <c r="K411" s="17">
        <v>0.22043271278338841</v>
      </c>
      <c r="L411" s="17">
        <v>0.33601403213962239</v>
      </c>
      <c r="M411" s="17">
        <v>0.27390153791668931</v>
      </c>
      <c r="N411" s="17">
        <v>0.2193987739794733</v>
      </c>
      <c r="O411" s="17">
        <v>0.26101932066331912</v>
      </c>
      <c r="P411" s="17">
        <v>0.31173536652805328</v>
      </c>
      <c r="Q411" s="17">
        <v>0.2832388991342546</v>
      </c>
      <c r="R411" s="17">
        <v>0.26497625326521701</v>
      </c>
      <c r="S411" s="17">
        <v>0.26879547927153569</v>
      </c>
      <c r="U411" s="17">
        <v>0.2114441745163354</v>
      </c>
      <c r="V411" s="17">
        <v>0.23867804991908231</v>
      </c>
      <c r="W411" s="17">
        <v>0.23452848884468641</v>
      </c>
      <c r="X411" s="17">
        <v>0.25491148644159128</v>
      </c>
      <c r="Y411" s="17">
        <v>0.27089320769443442</v>
      </c>
      <c r="Z411" s="17">
        <v>0.24548652331443371</v>
      </c>
      <c r="AA411" s="17">
        <v>0.31172761761434209</v>
      </c>
      <c r="AB411" s="17">
        <v>0.2766210338143929</v>
      </c>
      <c r="AC411" s="17">
        <v>0.30890309190560461</v>
      </c>
      <c r="AD411" s="17">
        <v>0.26853826338968889</v>
      </c>
      <c r="AE411" s="17">
        <v>0.39315505652064731</v>
      </c>
      <c r="AG411" s="17">
        <v>0.27711138098789673</v>
      </c>
      <c r="AH411" s="17">
        <v>0.25271122019371578</v>
      </c>
      <c r="AJ411" s="17">
        <v>0.28370550331595762</v>
      </c>
      <c r="AK411" s="17">
        <v>0.26763696654180208</v>
      </c>
      <c r="AL411" s="17">
        <v>0.30129007895243359</v>
      </c>
      <c r="AM411" s="17">
        <v>0.28200556395636051</v>
      </c>
      <c r="AN411" s="17">
        <v>0.24162834881410181</v>
      </c>
      <c r="AO411" s="17">
        <v>0.26173303278900889</v>
      </c>
      <c r="AP411" s="17">
        <v>0.28671752713264592</v>
      </c>
      <c r="AQ411" s="17">
        <v>0.31468797358425188</v>
      </c>
      <c r="AR411" s="17">
        <v>0.29062612873378529</v>
      </c>
      <c r="AS411" s="17">
        <v>0.29775831966322652</v>
      </c>
      <c r="AT411" s="17">
        <v>0.29308946377530631</v>
      </c>
      <c r="AU411" s="17">
        <v>0.29146651025222919</v>
      </c>
      <c r="AV411" s="17">
        <v>0.22051492115505539</v>
      </c>
      <c r="AX411" s="17">
        <v>0.26331906820163442</v>
      </c>
      <c r="AY411" s="17">
        <v>0.29775831966322652</v>
      </c>
      <c r="AZ411" s="17">
        <v>0.29308946377530631</v>
      </c>
      <c r="BA411" s="17">
        <v>0.29146651025222919</v>
      </c>
      <c r="BC411" s="17">
        <v>0.21452499823572979</v>
      </c>
      <c r="BD411" s="17">
        <v>0.30540458970995887</v>
      </c>
      <c r="BE411" s="17">
        <v>0.25033219129589529</v>
      </c>
      <c r="BF411" s="17">
        <v>0.21116988375980991</v>
      </c>
      <c r="BG411" s="17">
        <v>0.38272500644859159</v>
      </c>
      <c r="BH411" s="17">
        <v>0.26835709050695328</v>
      </c>
      <c r="BI411" s="17">
        <v>0.24247157855201859</v>
      </c>
      <c r="BJ411" s="17">
        <v>0.24390991726865971</v>
      </c>
      <c r="BK411" s="17">
        <v>0.27310580221900832</v>
      </c>
      <c r="BL411" s="17">
        <v>0.2788001161466267</v>
      </c>
      <c r="BM411" s="17">
        <v>0.25778632599552131</v>
      </c>
      <c r="BN411" s="17">
        <v>0.24417665885386561</v>
      </c>
      <c r="BP411" s="17">
        <v>0.26817759368354621</v>
      </c>
      <c r="BQ411" s="17">
        <v>0.24632483825571469</v>
      </c>
      <c r="BR411" s="17">
        <v>0.28046757141329232</v>
      </c>
      <c r="BS411" s="17">
        <v>0.31098313634676999</v>
      </c>
      <c r="BT411" s="17">
        <v>0.25699077565076561</v>
      </c>
      <c r="BU411" s="17">
        <v>0.21400967345759511</v>
      </c>
      <c r="BV411" s="17">
        <v>0.26594434514137461</v>
      </c>
      <c r="BW411" s="17">
        <v>0.2308724736909305</v>
      </c>
      <c r="BX411" s="17">
        <v>0.2018960858202811</v>
      </c>
      <c r="BY411" s="17">
        <v>0.24738168102393751</v>
      </c>
    </row>
    <row r="412" spans="2:77" ht="32.1">
      <c r="B412" s="16" t="s">
        <v>271</v>
      </c>
      <c r="C412" s="17">
        <v>0.34410059802023818</v>
      </c>
      <c r="D412" s="17">
        <v>0.35159118641638798</v>
      </c>
      <c r="E412" s="17">
        <v>0.32832063286522351</v>
      </c>
      <c r="F412" s="17">
        <v>0.29692694377221152</v>
      </c>
      <c r="H412" s="17">
        <v>0.38022926513873961</v>
      </c>
      <c r="I412" s="17">
        <v>0.37553727901206768</v>
      </c>
      <c r="J412" s="17">
        <v>0.31942884236140501</v>
      </c>
      <c r="K412" s="17">
        <v>0.40937465132765938</v>
      </c>
      <c r="L412" s="17">
        <v>0.34220487928116328</v>
      </c>
      <c r="M412" s="17">
        <v>0.35855997794463851</v>
      </c>
      <c r="N412" s="17">
        <v>0.30405579403385569</v>
      </c>
      <c r="O412" s="17">
        <v>0.32297225111513689</v>
      </c>
      <c r="P412" s="17">
        <v>0.32072402104076331</v>
      </c>
      <c r="Q412" s="17">
        <v>0.31597754194956112</v>
      </c>
      <c r="R412" s="17">
        <v>0.33425953370960282</v>
      </c>
      <c r="S412" s="17">
        <v>0.3287669397119235</v>
      </c>
      <c r="U412" s="17">
        <v>0.37476436869280721</v>
      </c>
      <c r="V412" s="17">
        <v>0.52461404007154344</v>
      </c>
      <c r="W412" s="17">
        <v>0.33907846869359209</v>
      </c>
      <c r="X412" s="17">
        <v>0.29162002327981768</v>
      </c>
      <c r="Y412" s="17">
        <v>0.3604838628507504</v>
      </c>
      <c r="Z412" s="17">
        <v>0.30991028412339711</v>
      </c>
      <c r="AA412" s="17">
        <v>0.3210954678493585</v>
      </c>
      <c r="AB412" s="17">
        <v>0.27229391160118438</v>
      </c>
      <c r="AC412" s="17">
        <v>0.36106189098663971</v>
      </c>
      <c r="AD412" s="17">
        <v>0.32821588505777333</v>
      </c>
      <c r="AE412" s="17">
        <v>0.57410446830948725</v>
      </c>
      <c r="AG412" s="17">
        <v>0.32549917575056242</v>
      </c>
      <c r="AH412" s="17">
        <v>0.35863145164237631</v>
      </c>
      <c r="AJ412" s="17">
        <v>0.29063152142405141</v>
      </c>
      <c r="AK412" s="17">
        <v>0.35831946338445669</v>
      </c>
      <c r="AL412" s="17">
        <v>0.35499066198871537</v>
      </c>
      <c r="AM412" s="17">
        <v>0.39100982761768532</v>
      </c>
      <c r="AN412" s="17">
        <v>0.38327723748927328</v>
      </c>
      <c r="AO412" s="17">
        <v>0.3273374899010642</v>
      </c>
      <c r="AP412" s="17">
        <v>0.37385747043379369</v>
      </c>
      <c r="AQ412" s="17">
        <v>0.32956985127597488</v>
      </c>
      <c r="AR412" s="17">
        <v>0.27402213366852529</v>
      </c>
      <c r="AS412" s="17">
        <v>0.27872991605909347</v>
      </c>
      <c r="AT412" s="17">
        <v>0.29256268434218519</v>
      </c>
      <c r="AU412" s="17">
        <v>0.30677191544645538</v>
      </c>
      <c r="AV412" s="17">
        <v>0.3176664827205653</v>
      </c>
      <c r="AX412" s="17">
        <v>0.34704748405312591</v>
      </c>
      <c r="AY412" s="17">
        <v>0.27872991605909347</v>
      </c>
      <c r="AZ412" s="17">
        <v>0.29256268434218519</v>
      </c>
      <c r="BA412" s="17">
        <v>0.30677191544645538</v>
      </c>
      <c r="BC412" s="17">
        <v>0.3219429651583261</v>
      </c>
      <c r="BD412" s="17">
        <v>0.30997281288949541</v>
      </c>
      <c r="BE412" s="17">
        <v>0.32731288039094042</v>
      </c>
      <c r="BF412" s="17">
        <v>0.39883303567435929</v>
      </c>
      <c r="BG412" s="17">
        <v>0.38854559448274262</v>
      </c>
      <c r="BH412" s="17">
        <v>0.27351670731072347</v>
      </c>
      <c r="BI412" s="17">
        <v>0.3560670484883971</v>
      </c>
      <c r="BJ412" s="17">
        <v>0.33444404014862628</v>
      </c>
      <c r="BK412" s="17">
        <v>0.37406534597514662</v>
      </c>
      <c r="BL412" s="17">
        <v>0.4265980394437725</v>
      </c>
      <c r="BM412" s="17">
        <v>0.35500061669260569</v>
      </c>
      <c r="BN412" s="17">
        <v>0.36459494639559481</v>
      </c>
      <c r="BP412" s="17">
        <v>0.33540630713180541</v>
      </c>
      <c r="BQ412" s="17">
        <v>0.24168866150923851</v>
      </c>
      <c r="BR412" s="17">
        <v>0.3303909841311925</v>
      </c>
      <c r="BS412" s="17">
        <v>0.36197534073535009</v>
      </c>
      <c r="BT412" s="17">
        <v>0.31750700700512918</v>
      </c>
      <c r="BU412" s="17">
        <v>0.33843420428200888</v>
      </c>
      <c r="BV412" s="17">
        <v>0.29349529855110418</v>
      </c>
      <c r="BW412" s="17">
        <v>0.37906795022604628</v>
      </c>
      <c r="BX412" s="17">
        <v>0.30953390630458111</v>
      </c>
      <c r="BY412" s="17">
        <v>0.36013233615461859</v>
      </c>
    </row>
    <row r="413" spans="2:77" ht="80.099999999999994">
      <c r="B413" s="16" t="s">
        <v>272</v>
      </c>
      <c r="C413" s="17">
        <v>0.3884428961824567</v>
      </c>
      <c r="D413" s="17">
        <v>0.37351285643011561</v>
      </c>
      <c r="E413" s="17">
        <v>0.42620614638553872</v>
      </c>
      <c r="F413" s="17">
        <v>0.45973999352785377</v>
      </c>
      <c r="H413" s="17">
        <v>0.32097720173738509</v>
      </c>
      <c r="I413" s="17">
        <v>0.31746107003881091</v>
      </c>
      <c r="J413" s="17">
        <v>0.40893813668023432</v>
      </c>
      <c r="K413" s="17">
        <v>0.39702238188090661</v>
      </c>
      <c r="L413" s="17">
        <v>0.38921344995851309</v>
      </c>
      <c r="M413" s="17">
        <v>0.35255518206517239</v>
      </c>
      <c r="N413" s="17">
        <v>0.37803755631428082</v>
      </c>
      <c r="O413" s="17">
        <v>0.47507268909206929</v>
      </c>
      <c r="P413" s="17">
        <v>0.4211495996628794</v>
      </c>
      <c r="Q413" s="17">
        <v>0.40517952205156399</v>
      </c>
      <c r="R413" s="17">
        <v>0.439322395949022</v>
      </c>
      <c r="S413" s="17">
        <v>0.39271679596665782</v>
      </c>
      <c r="U413" s="17">
        <v>0.32727280256365138</v>
      </c>
      <c r="V413" s="17">
        <v>0.31326815344066389</v>
      </c>
      <c r="W413" s="17">
        <v>0.42367894350627272</v>
      </c>
      <c r="X413" s="17">
        <v>0.41305138330936941</v>
      </c>
      <c r="Y413" s="17">
        <v>0.42822414824651811</v>
      </c>
      <c r="Z413" s="17">
        <v>0.397213693731293</v>
      </c>
      <c r="AA413" s="17">
        <v>0.35689229783547383</v>
      </c>
      <c r="AB413" s="17">
        <v>0.41737985328133392</v>
      </c>
      <c r="AC413" s="17">
        <v>0.40835981317644371</v>
      </c>
      <c r="AD413" s="17">
        <v>0.40717236652747479</v>
      </c>
      <c r="AE413" s="17">
        <v>0.34746173979497541</v>
      </c>
      <c r="AG413" s="17">
        <v>0.41729054846580471</v>
      </c>
      <c r="AH413" s="17">
        <v>0.36590800575340499</v>
      </c>
      <c r="AJ413" s="17">
        <v>0.3810734103728417</v>
      </c>
      <c r="AK413" s="17">
        <v>0.41429822224781138</v>
      </c>
      <c r="AL413" s="17">
        <v>0.39993951760094648</v>
      </c>
      <c r="AM413" s="17">
        <v>0.39217185773621788</v>
      </c>
      <c r="AN413" s="17">
        <v>0.38612826513312881</v>
      </c>
      <c r="AO413" s="17">
        <v>0.38390990853402479</v>
      </c>
      <c r="AP413" s="17">
        <v>0.38724013726075579</v>
      </c>
      <c r="AQ413" s="17">
        <v>0.43981822542140903</v>
      </c>
      <c r="AR413" s="17">
        <v>0.46097761176285479</v>
      </c>
      <c r="AS413" s="17">
        <v>0.41280736140517449</v>
      </c>
      <c r="AT413" s="17">
        <v>0.37220176472435168</v>
      </c>
      <c r="AU413" s="17">
        <v>0.40522448134342409</v>
      </c>
      <c r="AV413" s="17">
        <v>0.4553605939391332</v>
      </c>
      <c r="AX413" s="17">
        <v>0.38984524941491883</v>
      </c>
      <c r="AY413" s="17">
        <v>0.41280736140517449</v>
      </c>
      <c r="AZ413" s="17">
        <v>0.37220176472435168</v>
      </c>
      <c r="BA413" s="17">
        <v>0.40522448134342409</v>
      </c>
      <c r="BC413" s="17">
        <v>0.35060801064632002</v>
      </c>
      <c r="BD413" s="17">
        <v>0.35682146995689062</v>
      </c>
      <c r="BE413" s="17">
        <v>0.33829281842958042</v>
      </c>
      <c r="BF413" s="17">
        <v>0.40108803887320332</v>
      </c>
      <c r="BG413" s="17">
        <v>0.41747262315953781</v>
      </c>
      <c r="BH413" s="17">
        <v>0.43323952130916038</v>
      </c>
      <c r="BI413" s="17">
        <v>0.44574687653947881</v>
      </c>
      <c r="BJ413" s="17">
        <v>0.43217703608793528</v>
      </c>
      <c r="BK413" s="17">
        <v>0.34460717054200629</v>
      </c>
      <c r="BL413" s="17">
        <v>0.45040219362370532</v>
      </c>
      <c r="BM413" s="17">
        <v>0.40032080570617778</v>
      </c>
      <c r="BN413" s="17">
        <v>0.36912007199319541</v>
      </c>
      <c r="BP413" s="17">
        <v>0.42627521878630709</v>
      </c>
      <c r="BQ413" s="17">
        <v>0.45035767399692189</v>
      </c>
      <c r="BR413" s="17">
        <v>0.43914003404069551</v>
      </c>
      <c r="BS413" s="17">
        <v>0.32081466761530431</v>
      </c>
      <c r="BT413" s="17">
        <v>0.43324045914285741</v>
      </c>
      <c r="BU413" s="17">
        <v>0.47503610044768407</v>
      </c>
      <c r="BV413" s="17">
        <v>0.46348294334842471</v>
      </c>
      <c r="BW413" s="17">
        <v>0.38372802900467701</v>
      </c>
      <c r="BX413" s="17">
        <v>0.35918288258996839</v>
      </c>
      <c r="BY413" s="17">
        <v>0.35233302990275822</v>
      </c>
    </row>
    <row r="414" spans="2:77" ht="96">
      <c r="B414" s="16" t="s">
        <v>273</v>
      </c>
      <c r="C414" s="17">
        <v>0.31278515229178849</v>
      </c>
      <c r="D414" s="17">
        <v>0.30694728959309342</v>
      </c>
      <c r="E414" s="17">
        <v>0.32997369389386211</v>
      </c>
      <c r="F414" s="17">
        <v>0.31993017325473427</v>
      </c>
      <c r="H414" s="17">
        <v>0.30634624899767582</v>
      </c>
      <c r="I414" s="17">
        <v>0.38740804217441599</v>
      </c>
      <c r="J414" s="17">
        <v>0.2396766860279777</v>
      </c>
      <c r="K414" s="17">
        <v>0.21646622441005919</v>
      </c>
      <c r="L414" s="17">
        <v>0.36749573211576292</v>
      </c>
      <c r="M414" s="17">
        <v>0.33455991610565777</v>
      </c>
      <c r="N414" s="17">
        <v>0.3015050785162709</v>
      </c>
      <c r="O414" s="17">
        <v>0.33447863984129272</v>
      </c>
      <c r="P414" s="17">
        <v>0.32558464309421981</v>
      </c>
      <c r="Q414" s="17">
        <v>0.30925188234315393</v>
      </c>
      <c r="R414" s="17">
        <v>0.35077125466613179</v>
      </c>
      <c r="S414" s="17">
        <v>0.30261101301661791</v>
      </c>
      <c r="U414" s="17">
        <v>0.31179534883857679</v>
      </c>
      <c r="V414" s="17">
        <v>0.27441309790980978</v>
      </c>
      <c r="W414" s="17">
        <v>0.29448875783248052</v>
      </c>
      <c r="X414" s="17">
        <v>0.31878880882991217</v>
      </c>
      <c r="Y414" s="17">
        <v>0.34471888212145441</v>
      </c>
      <c r="Z414" s="17">
        <v>0.31192871467967392</v>
      </c>
      <c r="AA414" s="17">
        <v>0.33655260460136088</v>
      </c>
      <c r="AB414" s="17">
        <v>0.34223840544053591</v>
      </c>
      <c r="AC414" s="17">
        <v>0.26509951868438653</v>
      </c>
      <c r="AD414" s="17">
        <v>0.33261719658346839</v>
      </c>
      <c r="AE414" s="17">
        <v>3.7888075136727109E-2</v>
      </c>
      <c r="AG414" s="17">
        <v>0.3202116485282</v>
      </c>
      <c r="AH414" s="17">
        <v>0.30698380397701069</v>
      </c>
      <c r="AJ414" s="17">
        <v>0.33891858105478873</v>
      </c>
      <c r="AK414" s="17">
        <v>0.28588395670207167</v>
      </c>
      <c r="AL414" s="17">
        <v>0.28839115251757991</v>
      </c>
      <c r="AM414" s="17">
        <v>0.30529587934889041</v>
      </c>
      <c r="AN414" s="17">
        <v>0.25781942820351922</v>
      </c>
      <c r="AO414" s="17">
        <v>0.354521411628618</v>
      </c>
      <c r="AP414" s="17">
        <v>0.28095507430852712</v>
      </c>
      <c r="AQ414" s="17">
        <v>0.27113761692207472</v>
      </c>
      <c r="AR414" s="17">
        <v>0.3388247471363724</v>
      </c>
      <c r="AS414" s="17">
        <v>0.30715546213151018</v>
      </c>
      <c r="AT414" s="17">
        <v>0.30528385299217831</v>
      </c>
      <c r="AU414" s="17">
        <v>0.3015028956802781</v>
      </c>
      <c r="AV414" s="17">
        <v>0.34368783975687572</v>
      </c>
      <c r="AX414" s="17">
        <v>0.31584446269419092</v>
      </c>
      <c r="AY414" s="17">
        <v>0.30715546213151018</v>
      </c>
      <c r="AZ414" s="17">
        <v>0.30528385299217831</v>
      </c>
      <c r="BA414" s="17">
        <v>0.3015028956802781</v>
      </c>
      <c r="BC414" s="17">
        <v>0.32533007930861679</v>
      </c>
      <c r="BD414" s="17">
        <v>0.32295889346782342</v>
      </c>
      <c r="BE414" s="17">
        <v>0.38663592199221442</v>
      </c>
      <c r="BF414" s="17">
        <v>0.39800424388853928</v>
      </c>
      <c r="BG414" s="17">
        <v>0.38255791220606422</v>
      </c>
      <c r="BH414" s="17">
        <v>0.3592060180459784</v>
      </c>
      <c r="BI414" s="17">
        <v>0.38852866590566448</v>
      </c>
      <c r="BJ414" s="17">
        <v>0.3299639108419421</v>
      </c>
      <c r="BK414" s="17">
        <v>0.27201487864248147</v>
      </c>
      <c r="BL414" s="17">
        <v>0.33041734441251208</v>
      </c>
      <c r="BM414" s="17">
        <v>0.33634020747898352</v>
      </c>
      <c r="BN414" s="17">
        <v>0.28311978536734211</v>
      </c>
      <c r="BP414" s="17">
        <v>0.29780425489599011</v>
      </c>
      <c r="BQ414" s="17">
        <v>0.28325535871085838</v>
      </c>
      <c r="BR414" s="17">
        <v>0.29549966886429202</v>
      </c>
      <c r="BS414" s="17">
        <v>0.33230492667361078</v>
      </c>
      <c r="BT414" s="17">
        <v>0.3900913984791165</v>
      </c>
      <c r="BU414" s="17">
        <v>0.26090220317321539</v>
      </c>
      <c r="BV414" s="17">
        <v>0.37601527670811891</v>
      </c>
      <c r="BW414" s="17">
        <v>0.27591470649103123</v>
      </c>
      <c r="BX414" s="17">
        <v>0.37024321021487372</v>
      </c>
      <c r="BY414" s="17">
        <v>0.30676814020631388</v>
      </c>
    </row>
    <row r="415" spans="2:77" ht="15.95">
      <c r="B415" s="16" t="s">
        <v>274</v>
      </c>
      <c r="C415" s="17">
        <v>0.42835246514353081</v>
      </c>
      <c r="D415" s="17">
        <v>0.413333494445627</v>
      </c>
      <c r="E415" s="17">
        <v>0.48141116347034191</v>
      </c>
      <c r="F415" s="17">
        <v>0.42805626516419948</v>
      </c>
      <c r="H415" s="17">
        <v>0.40899860330934568</v>
      </c>
      <c r="I415" s="17">
        <v>0.39937082286797138</v>
      </c>
      <c r="J415" s="17">
        <v>0.37306065005176109</v>
      </c>
      <c r="K415" s="17">
        <v>0.49476866998407748</v>
      </c>
      <c r="L415" s="17">
        <v>0.44607783160038489</v>
      </c>
      <c r="M415" s="17">
        <v>0.38877072209633029</v>
      </c>
      <c r="N415" s="17">
        <v>0.46948210628005271</v>
      </c>
      <c r="O415" s="17">
        <v>0.39074594214440178</v>
      </c>
      <c r="P415" s="17">
        <v>0.34743550762052627</v>
      </c>
      <c r="Q415" s="17">
        <v>0.42162771611784261</v>
      </c>
      <c r="R415" s="17">
        <v>0.48471918002477837</v>
      </c>
      <c r="S415" s="17">
        <v>0.46358047103699251</v>
      </c>
      <c r="U415" s="17">
        <v>0.38049820303742671</v>
      </c>
      <c r="V415" s="17">
        <v>0.41130815758664041</v>
      </c>
      <c r="W415" s="17">
        <v>0.4418443702503933</v>
      </c>
      <c r="X415" s="17">
        <v>0.3909399521044129</v>
      </c>
      <c r="Y415" s="17">
        <v>0.43392661034793112</v>
      </c>
      <c r="Z415" s="17">
        <v>0.42122424399621428</v>
      </c>
      <c r="AA415" s="17">
        <v>0.4908960736975323</v>
      </c>
      <c r="AB415" s="17">
        <v>0.40024946168437542</v>
      </c>
      <c r="AC415" s="17">
        <v>0.4310322478628813</v>
      </c>
      <c r="AD415" s="17">
        <v>0.48614705476430581</v>
      </c>
      <c r="AE415" s="17">
        <v>0.47606891756518011</v>
      </c>
      <c r="AG415" s="17">
        <v>0.43280106695753251</v>
      </c>
      <c r="AH415" s="17">
        <v>0.42487735550700489</v>
      </c>
      <c r="AJ415" s="17">
        <v>0.41718801707987901</v>
      </c>
      <c r="AK415" s="17">
        <v>0.43435809804945869</v>
      </c>
      <c r="AL415" s="17">
        <v>0.44985333452394688</v>
      </c>
      <c r="AM415" s="17">
        <v>0.44393864140212458</v>
      </c>
      <c r="AN415" s="17">
        <v>0.47521085437525451</v>
      </c>
      <c r="AO415" s="17">
        <v>0.41865771294936538</v>
      </c>
      <c r="AP415" s="17">
        <v>0.44610081620628927</v>
      </c>
      <c r="AQ415" s="17">
        <v>0.43495905418911202</v>
      </c>
      <c r="AR415" s="17">
        <v>0.48468489713180979</v>
      </c>
      <c r="AS415" s="17">
        <v>0.43846999584725471</v>
      </c>
      <c r="AT415" s="17">
        <v>0.44741776639069147</v>
      </c>
      <c r="AU415" s="17">
        <v>0.44904127469269389</v>
      </c>
      <c r="AV415" s="17">
        <v>0.42520935371138191</v>
      </c>
      <c r="AX415" s="17">
        <v>0.42443235772401278</v>
      </c>
      <c r="AY415" s="17">
        <v>0.43846999584725471</v>
      </c>
      <c r="AZ415" s="17">
        <v>0.44741776639069147</v>
      </c>
      <c r="BA415" s="17">
        <v>0.44904127469269389</v>
      </c>
      <c r="BC415" s="17">
        <v>0.44595360436109838</v>
      </c>
      <c r="BD415" s="17">
        <v>0.42513526864407208</v>
      </c>
      <c r="BE415" s="17">
        <v>0.48874646066468691</v>
      </c>
      <c r="BF415" s="17">
        <v>0.39806021922506829</v>
      </c>
      <c r="BG415" s="17">
        <v>0.43921773785044638</v>
      </c>
      <c r="BH415" s="17">
        <v>0.44307508096708242</v>
      </c>
      <c r="BI415" s="17">
        <v>0.39649926313780431</v>
      </c>
      <c r="BJ415" s="17">
        <v>0.44490382945895529</v>
      </c>
      <c r="BK415" s="17">
        <v>0.4646845658318583</v>
      </c>
      <c r="BL415" s="17">
        <v>0.43777997122110002</v>
      </c>
      <c r="BM415" s="17">
        <v>0.42021914082183681</v>
      </c>
      <c r="BN415" s="17">
        <v>0.42011475771689549</v>
      </c>
      <c r="BP415" s="17">
        <v>0.43957719490915992</v>
      </c>
      <c r="BQ415" s="17">
        <v>0.43727933652401291</v>
      </c>
      <c r="BR415" s="17">
        <v>0.46132152763754303</v>
      </c>
      <c r="BS415" s="17">
        <v>0.4275728336216239</v>
      </c>
      <c r="BT415" s="17">
        <v>0.38546759619792259</v>
      </c>
      <c r="BU415" s="17">
        <v>0.43450519377725988</v>
      </c>
      <c r="BV415" s="17">
        <v>0.44574639054633752</v>
      </c>
      <c r="BW415" s="17">
        <v>0.38884450255832109</v>
      </c>
      <c r="BX415" s="17">
        <v>0.35906698914235757</v>
      </c>
      <c r="BY415" s="17">
        <v>0.4292526340880079</v>
      </c>
    </row>
    <row r="416" spans="2:77" ht="15.95">
      <c r="B416" s="16" t="s">
        <v>275</v>
      </c>
      <c r="C416" s="17">
        <v>0.23990501138522011</v>
      </c>
      <c r="D416" s="17">
        <v>0.2466343514136107</v>
      </c>
      <c r="E416" s="17">
        <v>0.23614839469799301</v>
      </c>
      <c r="F416" s="17">
        <v>0.16659751366966849</v>
      </c>
      <c r="H416" s="17">
        <v>0.129190408247396</v>
      </c>
      <c r="I416" s="17">
        <v>0.28562054576665691</v>
      </c>
      <c r="J416" s="17">
        <v>0.24959587950861289</v>
      </c>
      <c r="K416" s="17">
        <v>0.24041848505461741</v>
      </c>
      <c r="L416" s="17">
        <v>0.19104027164689899</v>
      </c>
      <c r="M416" s="17">
        <v>0.28027409730655212</v>
      </c>
      <c r="N416" s="17">
        <v>0.26521788484404302</v>
      </c>
      <c r="O416" s="17">
        <v>0.16475555540209141</v>
      </c>
      <c r="P416" s="17">
        <v>0.2378963885767113</v>
      </c>
      <c r="Q416" s="17">
        <v>0.28879069760651033</v>
      </c>
      <c r="R416" s="17">
        <v>0.30562454011239792</v>
      </c>
      <c r="S416" s="17">
        <v>0.25569665079430548</v>
      </c>
      <c r="U416" s="17">
        <v>0.15524517077153119</v>
      </c>
      <c r="V416" s="17">
        <v>0.20373509393468789</v>
      </c>
      <c r="W416" s="17">
        <v>0.1922924208557521</v>
      </c>
      <c r="X416" s="17">
        <v>0.32390400009304721</v>
      </c>
      <c r="Y416" s="17">
        <v>0.23260102460027759</v>
      </c>
      <c r="Z416" s="17">
        <v>0.30465800446161811</v>
      </c>
      <c r="AA416" s="17">
        <v>0.29171850965360052</v>
      </c>
      <c r="AB416" s="17">
        <v>0.28973994525048108</v>
      </c>
      <c r="AC416" s="17">
        <v>0.169128409567114</v>
      </c>
      <c r="AD416" s="17">
        <v>0.25986216464742889</v>
      </c>
      <c r="AE416" s="17">
        <v>0.12869654644008019</v>
      </c>
      <c r="AG416" s="17">
        <v>0.25885520830149161</v>
      </c>
      <c r="AH416" s="17">
        <v>0.22510170583637881</v>
      </c>
      <c r="AJ416" s="17">
        <v>0.26864532859356882</v>
      </c>
      <c r="AK416" s="17">
        <v>0.184519985309199</v>
      </c>
      <c r="AL416" s="17">
        <v>0.27508596070811808</v>
      </c>
      <c r="AM416" s="17">
        <v>0.22015294891847159</v>
      </c>
      <c r="AN416" s="17">
        <v>0.24548395548360399</v>
      </c>
      <c r="AO416" s="17">
        <v>0.1954555626015976</v>
      </c>
      <c r="AP416" s="17">
        <v>0.21494949581659439</v>
      </c>
      <c r="AQ416" s="17">
        <v>0.22114623608567829</v>
      </c>
      <c r="AR416" s="17">
        <v>0.2064742772785752</v>
      </c>
      <c r="AS416" s="17">
        <v>0.1912607775671088</v>
      </c>
      <c r="AT416" s="17">
        <v>0.28161949219363219</v>
      </c>
      <c r="AU416" s="17">
        <v>0.23334938884779369</v>
      </c>
      <c r="AV416" s="17">
        <v>0.25133941531919229</v>
      </c>
      <c r="AX416" s="17">
        <v>0.243802132741052</v>
      </c>
      <c r="AY416" s="17">
        <v>0.1912607775671088</v>
      </c>
      <c r="AZ416" s="17">
        <v>0.28161949219363219</v>
      </c>
      <c r="BA416" s="17">
        <v>0.23334938884779369</v>
      </c>
      <c r="BC416" s="17">
        <v>0.27448323676291358</v>
      </c>
      <c r="BD416" s="17">
        <v>0.29410520889276942</v>
      </c>
      <c r="BE416" s="17">
        <v>0.29000341723849388</v>
      </c>
      <c r="BF416" s="17">
        <v>0.18920790587296199</v>
      </c>
      <c r="BG416" s="17">
        <v>0.17339837488854351</v>
      </c>
      <c r="BH416" s="17">
        <v>0.31662957781718187</v>
      </c>
      <c r="BI416" s="17">
        <v>0.26877105829021491</v>
      </c>
      <c r="BJ416" s="17">
        <v>0.2492978015450753</v>
      </c>
      <c r="BK416" s="17">
        <v>0.27415026928971348</v>
      </c>
      <c r="BL416" s="17">
        <v>0.21598390452000971</v>
      </c>
      <c r="BM416" s="17">
        <v>0.2424780364183404</v>
      </c>
      <c r="BN416" s="17">
        <v>0.20100437948099481</v>
      </c>
      <c r="BP416" s="17">
        <v>0.25312604516921161</v>
      </c>
      <c r="BQ416" s="17">
        <v>0.24769622743545769</v>
      </c>
      <c r="BR416" s="17">
        <v>0.25639768138156038</v>
      </c>
      <c r="BS416" s="17">
        <v>0.21331896280049481</v>
      </c>
      <c r="BT416" s="17">
        <v>0.32823087226667758</v>
      </c>
      <c r="BU416" s="17">
        <v>0.14363597620132701</v>
      </c>
      <c r="BV416" s="17">
        <v>0.2301546883577571</v>
      </c>
      <c r="BW416" s="17">
        <v>0.28598972074293999</v>
      </c>
      <c r="BX416" s="17">
        <v>0.33844956403713788</v>
      </c>
      <c r="BY416" s="17">
        <v>0.23690581689306989</v>
      </c>
    </row>
    <row r="417" spans="2:77" ht="15.95">
      <c r="B417" s="16" t="s">
        <v>276</v>
      </c>
      <c r="C417" s="17">
        <v>0.28400381009216841</v>
      </c>
      <c r="D417" s="17">
        <v>0.28757371533754023</v>
      </c>
      <c r="E417" s="17">
        <v>0.27141495090822992</v>
      </c>
      <c r="F417" s="17">
        <v>0.30175552374381459</v>
      </c>
      <c r="H417" s="17">
        <v>0.38005268728551228</v>
      </c>
      <c r="I417" s="17">
        <v>0.29866476809444031</v>
      </c>
      <c r="J417" s="17">
        <v>0.28772167164124768</v>
      </c>
      <c r="K417" s="17">
        <v>0.24138827283250811</v>
      </c>
      <c r="L417" s="17">
        <v>0.26344894547226338</v>
      </c>
      <c r="M417" s="17">
        <v>0.26373356872577081</v>
      </c>
      <c r="N417" s="17">
        <v>0.24537954188099539</v>
      </c>
      <c r="O417" s="17">
        <v>0.39118885897440481</v>
      </c>
      <c r="P417" s="17">
        <v>0.28942339075487039</v>
      </c>
      <c r="Q417" s="17">
        <v>0.3014305533384366</v>
      </c>
      <c r="R417" s="17">
        <v>0.2139500959088074</v>
      </c>
      <c r="S417" s="17">
        <v>0.265409499162782</v>
      </c>
      <c r="U417" s="17">
        <v>0.28844588771921048</v>
      </c>
      <c r="V417" s="17">
        <v>0.36939726627054992</v>
      </c>
      <c r="W417" s="17">
        <v>0.32314167422648798</v>
      </c>
      <c r="X417" s="17">
        <v>0.28473195132680151</v>
      </c>
      <c r="Y417" s="17">
        <v>0.20608084379599359</v>
      </c>
      <c r="Z417" s="17">
        <v>0.28839592355580129</v>
      </c>
      <c r="AA417" s="17">
        <v>0.22502933892442339</v>
      </c>
      <c r="AB417" s="17">
        <v>0.27643537215122599</v>
      </c>
      <c r="AC417" s="17">
        <v>0.33243588634123189</v>
      </c>
      <c r="AD417" s="17">
        <v>0.24266081002401779</v>
      </c>
      <c r="AE417" s="17">
        <v>0.26445851008056698</v>
      </c>
      <c r="AG417" s="17">
        <v>0.27941688498438011</v>
      </c>
      <c r="AH417" s="17">
        <v>0.28758697359174851</v>
      </c>
      <c r="AJ417" s="17">
        <v>0.27486081446121458</v>
      </c>
      <c r="AK417" s="17">
        <v>0.29318686829099078</v>
      </c>
      <c r="AL417" s="17">
        <v>0.23670619775085819</v>
      </c>
      <c r="AM417" s="17">
        <v>0.26040682173332252</v>
      </c>
      <c r="AN417" s="17">
        <v>0.29769623302895909</v>
      </c>
      <c r="AO417" s="17">
        <v>0.32997563150189479</v>
      </c>
      <c r="AP417" s="17">
        <v>0.26353534469189233</v>
      </c>
      <c r="AQ417" s="17">
        <v>0.234133899121621</v>
      </c>
      <c r="AR417" s="17">
        <v>0.2448011036835559</v>
      </c>
      <c r="AS417" s="17">
        <v>0.30014010871673319</v>
      </c>
      <c r="AT417" s="17">
        <v>0.25122897950073658</v>
      </c>
      <c r="AU417" s="17">
        <v>0.31295170557727731</v>
      </c>
      <c r="AV417" s="17">
        <v>0.33147159566234979</v>
      </c>
      <c r="AX417" s="17">
        <v>0.2818052317920402</v>
      </c>
      <c r="AY417" s="17">
        <v>0.30014010871673319</v>
      </c>
      <c r="AZ417" s="17">
        <v>0.25122897950073658</v>
      </c>
      <c r="BA417" s="17">
        <v>0.31295170557727731</v>
      </c>
      <c r="BC417" s="17">
        <v>0.35494179228037243</v>
      </c>
      <c r="BD417" s="17">
        <v>0.29212995698509331</v>
      </c>
      <c r="BE417" s="17">
        <v>0.23675972051278041</v>
      </c>
      <c r="BF417" s="17">
        <v>0.27677604510790932</v>
      </c>
      <c r="BG417" s="17">
        <v>0.21867273198585011</v>
      </c>
      <c r="BH417" s="17">
        <v>0.25093451550824902</v>
      </c>
      <c r="BI417" s="17">
        <v>0.29939405588978801</v>
      </c>
      <c r="BJ417" s="17">
        <v>0.26932482212618869</v>
      </c>
      <c r="BK417" s="17">
        <v>0.26993524806421421</v>
      </c>
      <c r="BL417" s="17">
        <v>0.22515908623261671</v>
      </c>
      <c r="BM417" s="17">
        <v>0.27630057465181102</v>
      </c>
      <c r="BN417" s="17">
        <v>0.30365564030139519</v>
      </c>
      <c r="BP417" s="17">
        <v>0.27561532213800771</v>
      </c>
      <c r="BQ417" s="17">
        <v>0.27785110391365458</v>
      </c>
      <c r="BR417" s="17">
        <v>0.23752746239670239</v>
      </c>
      <c r="BS417" s="17">
        <v>0.30157786239773238</v>
      </c>
      <c r="BT417" s="17">
        <v>0.2298115041463244</v>
      </c>
      <c r="BU417" s="17">
        <v>0.36796646597126043</v>
      </c>
      <c r="BV417" s="17">
        <v>0.25500914467267383</v>
      </c>
      <c r="BW417" s="17">
        <v>0.25770407592873368</v>
      </c>
      <c r="BX417" s="17">
        <v>0.35478459847316568</v>
      </c>
      <c r="BY417" s="17">
        <v>0.29195665455849301</v>
      </c>
    </row>
    <row r="418" spans="2:77" ht="15.95">
      <c r="B418" s="16" t="s">
        <v>277</v>
      </c>
      <c r="C418" s="17">
        <v>0.50471594731704084</v>
      </c>
      <c r="D418" s="17">
        <v>0.51239121208038685</v>
      </c>
      <c r="E418" s="17">
        <v>0.47649593057896078</v>
      </c>
      <c r="F418" s="17">
        <v>0.48462941934642167</v>
      </c>
      <c r="H418" s="17">
        <v>0.56838919710269786</v>
      </c>
      <c r="I418" s="17">
        <v>0.41881515838924582</v>
      </c>
      <c r="J418" s="17">
        <v>0.54412758653352578</v>
      </c>
      <c r="K418" s="17">
        <v>0.51729695564286038</v>
      </c>
      <c r="L418" s="17">
        <v>0.4979327472146774</v>
      </c>
      <c r="M418" s="17">
        <v>0.52356904857091213</v>
      </c>
      <c r="N418" s="17">
        <v>0.54083609763057905</v>
      </c>
      <c r="O418" s="17">
        <v>0.5455651280694942</v>
      </c>
      <c r="P418" s="17">
        <v>0.4989174197171925</v>
      </c>
      <c r="Q418" s="17">
        <v>0.48273029517181371</v>
      </c>
      <c r="R418" s="17">
        <v>0.3885191686677481</v>
      </c>
      <c r="S418" s="17">
        <v>0.51293267523782549</v>
      </c>
      <c r="U418" s="17">
        <v>0.63006422166185383</v>
      </c>
      <c r="V418" s="17">
        <v>0.56693992152341532</v>
      </c>
      <c r="W418" s="17">
        <v>0.46189103781146013</v>
      </c>
      <c r="X418" s="17">
        <v>0.47263027436649308</v>
      </c>
      <c r="Y418" s="17">
        <v>0.50486734251848708</v>
      </c>
      <c r="Z418" s="17">
        <v>0.50932403645779412</v>
      </c>
      <c r="AA418" s="17">
        <v>0.4228895078924832</v>
      </c>
      <c r="AB418" s="17">
        <v>0.50199921003465375</v>
      </c>
      <c r="AC418" s="17">
        <v>0.48854234076315128</v>
      </c>
      <c r="AD418" s="17">
        <v>0.49062488050913922</v>
      </c>
      <c r="AE418" s="17">
        <v>0.52118407214286122</v>
      </c>
      <c r="AG418" s="17">
        <v>0.48466415474924712</v>
      </c>
      <c r="AH418" s="17">
        <v>0.52037978519136718</v>
      </c>
      <c r="AJ418" s="17">
        <v>0.45618839980046189</v>
      </c>
      <c r="AK418" s="17">
        <v>0.4917213763572878</v>
      </c>
      <c r="AL418" s="17">
        <v>0.49315974019830339</v>
      </c>
      <c r="AM418" s="17">
        <v>0.46492734407669939</v>
      </c>
      <c r="AN418" s="17">
        <v>0.53015858240867053</v>
      </c>
      <c r="AO418" s="17">
        <v>0.47526811644053119</v>
      </c>
      <c r="AP418" s="17">
        <v>0.49969153321325471</v>
      </c>
      <c r="AQ418" s="17">
        <v>0.51602778581788022</v>
      </c>
      <c r="AR418" s="17">
        <v>0.46000316682456549</v>
      </c>
      <c r="AS418" s="17">
        <v>0.49351810506117411</v>
      </c>
      <c r="AT418" s="17">
        <v>0.52996018450592086</v>
      </c>
      <c r="AU418" s="17">
        <v>0.48664080536907078</v>
      </c>
      <c r="AV418" s="17">
        <v>0.53212048279542867</v>
      </c>
      <c r="AX418" s="17">
        <v>0.49615448868803558</v>
      </c>
      <c r="AY418" s="17">
        <v>0.49351810506117411</v>
      </c>
      <c r="AZ418" s="17">
        <v>0.52996018450592086</v>
      </c>
      <c r="BA418" s="17">
        <v>0.48664080536907078</v>
      </c>
      <c r="BC418" s="17">
        <v>0.46587714647038397</v>
      </c>
      <c r="BD418" s="17">
        <v>0.52893041288956655</v>
      </c>
      <c r="BE418" s="17">
        <v>0.47229030499304259</v>
      </c>
      <c r="BF418" s="17">
        <v>0.44477139033137481</v>
      </c>
      <c r="BG418" s="17">
        <v>0.50522241112124155</v>
      </c>
      <c r="BH418" s="17">
        <v>0.41283755735906258</v>
      </c>
      <c r="BI418" s="17">
        <v>0.47168392500522027</v>
      </c>
      <c r="BJ418" s="17">
        <v>0.51042846983386914</v>
      </c>
      <c r="BK418" s="17">
        <v>0.50610466141144628</v>
      </c>
      <c r="BL418" s="17">
        <v>0.47984365364025222</v>
      </c>
      <c r="BM418" s="17">
        <v>0.45362869404144079</v>
      </c>
      <c r="BN418" s="17">
        <v>0.5757261869371626</v>
      </c>
      <c r="BP418" s="17">
        <v>0.54394708732169139</v>
      </c>
      <c r="BQ418" s="17">
        <v>0.50840014743383388</v>
      </c>
      <c r="BR418" s="17">
        <v>0.485884911484531</v>
      </c>
      <c r="BS418" s="17">
        <v>0.50038702614300257</v>
      </c>
      <c r="BT418" s="17">
        <v>0.41519373254522352</v>
      </c>
      <c r="BU418" s="17">
        <v>0.55450153291994586</v>
      </c>
      <c r="BV418" s="17">
        <v>0.45427265220292762</v>
      </c>
      <c r="BW418" s="17">
        <v>0.51973204882163482</v>
      </c>
      <c r="BX418" s="17">
        <v>0.45001962498848419</v>
      </c>
      <c r="BY418" s="17">
        <v>0.50735490120772375</v>
      </c>
    </row>
    <row r="419" spans="2:77" ht="15.95">
      <c r="B419" s="16" t="s">
        <v>55</v>
      </c>
      <c r="C419" s="17">
        <v>9.6068539029917673E-4</v>
      </c>
      <c r="D419" s="17">
        <v>1.3114131866969029E-3</v>
      </c>
      <c r="E419" s="17">
        <v>0</v>
      </c>
      <c r="F419" s="17">
        <v>0</v>
      </c>
      <c r="H419" s="17">
        <v>0</v>
      </c>
      <c r="I419" s="17">
        <v>3.9208199107539912E-3</v>
      </c>
      <c r="J419" s="17">
        <v>8.1525154772887666E-3</v>
      </c>
      <c r="K419" s="17">
        <v>0</v>
      </c>
      <c r="L419" s="17">
        <v>0</v>
      </c>
      <c r="M419" s="17">
        <v>0</v>
      </c>
      <c r="N419" s="17">
        <v>0</v>
      </c>
      <c r="O419" s="17">
        <v>0</v>
      </c>
      <c r="P419" s="17">
        <v>0</v>
      </c>
      <c r="Q419" s="17">
        <v>0</v>
      </c>
      <c r="R419" s="17">
        <v>0</v>
      </c>
      <c r="S419" s="17">
        <v>7.6640690223128759E-4</v>
      </c>
      <c r="U419" s="17">
        <v>1.8218053856030711E-3</v>
      </c>
      <c r="V419" s="17">
        <v>0</v>
      </c>
      <c r="W419" s="17">
        <v>0</v>
      </c>
      <c r="X419" s="17">
        <v>0</v>
      </c>
      <c r="Y419" s="17">
        <v>8.369364783705183E-3</v>
      </c>
      <c r="Z419" s="17">
        <v>0</v>
      </c>
      <c r="AA419" s="17">
        <v>0</v>
      </c>
      <c r="AB419" s="17">
        <v>0</v>
      </c>
      <c r="AC419" s="17">
        <v>0</v>
      </c>
      <c r="AD419" s="17">
        <v>0</v>
      </c>
      <c r="AE419" s="17">
        <v>8.5660871336491431E-2</v>
      </c>
      <c r="AG419" s="17">
        <v>2.6997660458236768E-4</v>
      </c>
      <c r="AH419" s="17">
        <v>1.500245651620559E-3</v>
      </c>
      <c r="AJ419" s="17">
        <v>2.7701917858222601E-3</v>
      </c>
      <c r="AK419" s="17">
        <v>0</v>
      </c>
      <c r="AL419" s="17">
        <v>0</v>
      </c>
      <c r="AM419" s="17">
        <v>0</v>
      </c>
      <c r="AN419" s="17">
        <v>5.8925263855883359E-4</v>
      </c>
      <c r="AO419" s="17">
        <v>0</v>
      </c>
      <c r="AP419" s="17">
        <v>0</v>
      </c>
      <c r="AQ419" s="17">
        <v>0</v>
      </c>
      <c r="AR419" s="17">
        <v>0</v>
      </c>
      <c r="AS419" s="17">
        <v>0</v>
      </c>
      <c r="AT419" s="17">
        <v>0</v>
      </c>
      <c r="AU419" s="17">
        <v>0</v>
      </c>
      <c r="AV419" s="17">
        <v>0</v>
      </c>
      <c r="AX419" s="17">
        <v>1.063346192274998E-3</v>
      </c>
      <c r="AY419" s="17">
        <v>0</v>
      </c>
      <c r="AZ419" s="17">
        <v>0</v>
      </c>
      <c r="BA419" s="17">
        <v>0</v>
      </c>
      <c r="BC419" s="17">
        <v>0</v>
      </c>
      <c r="BD419" s="17">
        <v>0</v>
      </c>
      <c r="BE419" s="17">
        <v>0</v>
      </c>
      <c r="BF419" s="17">
        <v>0</v>
      </c>
      <c r="BG419" s="17">
        <v>0</v>
      </c>
      <c r="BH419" s="17">
        <v>3.5331999351778409E-3</v>
      </c>
      <c r="BI419" s="17">
        <v>0</v>
      </c>
      <c r="BJ419" s="17">
        <v>0</v>
      </c>
      <c r="BK419" s="17">
        <v>0</v>
      </c>
      <c r="BL419" s="17">
        <v>0</v>
      </c>
      <c r="BM419" s="17">
        <v>0</v>
      </c>
      <c r="BN419" s="17">
        <v>1.3781388466807319E-3</v>
      </c>
      <c r="BP419" s="17">
        <v>0</v>
      </c>
      <c r="BQ419" s="17">
        <v>0</v>
      </c>
      <c r="BR419" s="17">
        <v>1.3749908986490421E-3</v>
      </c>
      <c r="BS419" s="17">
        <v>3.0780520090392068E-3</v>
      </c>
      <c r="BT419" s="17">
        <v>0</v>
      </c>
      <c r="BU419" s="17">
        <v>0</v>
      </c>
      <c r="BV419" s="17">
        <v>0</v>
      </c>
      <c r="BW419" s="17">
        <v>0</v>
      </c>
      <c r="BX419" s="17">
        <v>1.686955651736111E-2</v>
      </c>
      <c r="BY419" s="17">
        <v>0</v>
      </c>
    </row>
    <row r="420" spans="2:77" ht="15.95">
      <c r="B420" s="16" t="s">
        <v>83</v>
      </c>
      <c r="C420" s="17">
        <v>4.2866228992760498E-3</v>
      </c>
      <c r="D420" s="17">
        <v>4.7803643320828192E-3</v>
      </c>
      <c r="E420" s="17">
        <v>3.5068103172269751E-3</v>
      </c>
      <c r="F420" s="17">
        <v>0</v>
      </c>
      <c r="H420" s="17">
        <v>0</v>
      </c>
      <c r="I420" s="17">
        <v>0</v>
      </c>
      <c r="J420" s="17">
        <v>2.2826571859783849E-2</v>
      </c>
      <c r="K420" s="17">
        <v>0</v>
      </c>
      <c r="L420" s="17">
        <v>0</v>
      </c>
      <c r="M420" s="17">
        <v>0</v>
      </c>
      <c r="N420" s="17">
        <v>0</v>
      </c>
      <c r="O420" s="17">
        <v>3.7331238249238038E-3</v>
      </c>
      <c r="P420" s="17">
        <v>2.3319768253311939E-3</v>
      </c>
      <c r="Q420" s="17">
        <v>9.6825579711296104E-3</v>
      </c>
      <c r="R420" s="17">
        <v>0</v>
      </c>
      <c r="S420" s="17">
        <v>9.2748224110516513E-3</v>
      </c>
      <c r="U420" s="17">
        <v>0</v>
      </c>
      <c r="V420" s="17">
        <v>0</v>
      </c>
      <c r="W420" s="17">
        <v>7.3777454174744914E-3</v>
      </c>
      <c r="X420" s="17">
        <v>0</v>
      </c>
      <c r="Y420" s="17">
        <v>1.2745125695989609E-2</v>
      </c>
      <c r="Z420" s="17">
        <v>1.566016917788525E-3</v>
      </c>
      <c r="AA420" s="17">
        <v>0</v>
      </c>
      <c r="AB420" s="17">
        <v>9.4960547999519817E-3</v>
      </c>
      <c r="AC420" s="17">
        <v>1.124959558805076E-2</v>
      </c>
      <c r="AD420" s="17">
        <v>0</v>
      </c>
      <c r="AE420" s="17">
        <v>0</v>
      </c>
      <c r="AG420" s="17">
        <v>5.8376382534512722E-3</v>
      </c>
      <c r="AH420" s="17">
        <v>3.0750178536796341E-3</v>
      </c>
      <c r="AJ420" s="17">
        <v>6.7309776957550161E-3</v>
      </c>
      <c r="AK420" s="17">
        <v>0</v>
      </c>
      <c r="AL420" s="17">
        <v>0</v>
      </c>
      <c r="AM420" s="17">
        <v>3.5753455818353982E-3</v>
      </c>
      <c r="AN420" s="17">
        <v>5.6103104584557103E-3</v>
      </c>
      <c r="AO420" s="17">
        <v>0</v>
      </c>
      <c r="AP420" s="17">
        <v>2.035704730470554E-3</v>
      </c>
      <c r="AQ420" s="17">
        <v>6.3756240604523626E-3</v>
      </c>
      <c r="AR420" s="17">
        <v>1.3328221763567829E-3</v>
      </c>
      <c r="AS420" s="17">
        <v>2.627083780505773E-3</v>
      </c>
      <c r="AT420" s="17">
        <v>6.6535316493375957E-3</v>
      </c>
      <c r="AU420" s="17">
        <v>0</v>
      </c>
      <c r="AV420" s="17">
        <v>0</v>
      </c>
      <c r="AX420" s="17">
        <v>4.744700173117543E-3</v>
      </c>
      <c r="AY420" s="17">
        <v>2.627083780505773E-3</v>
      </c>
      <c r="AZ420" s="17">
        <v>6.6535316493375957E-3</v>
      </c>
      <c r="BA420" s="17">
        <v>0</v>
      </c>
      <c r="BC420" s="17">
        <v>0</v>
      </c>
      <c r="BD420" s="17">
        <v>3.9846809392043601E-3</v>
      </c>
      <c r="BE420" s="17">
        <v>0</v>
      </c>
      <c r="BF420" s="17">
        <v>1.4491272547493999E-2</v>
      </c>
      <c r="BG420" s="17">
        <v>0</v>
      </c>
      <c r="BH420" s="17">
        <v>3.7141060588057381E-3</v>
      </c>
      <c r="BI420" s="17">
        <v>0</v>
      </c>
      <c r="BJ420" s="17">
        <v>2.255566182763341E-3</v>
      </c>
      <c r="BK420" s="17">
        <v>0</v>
      </c>
      <c r="BL420" s="17">
        <v>3.5598352587024669E-3</v>
      </c>
      <c r="BM420" s="17">
        <v>5.9704744275210324E-3</v>
      </c>
      <c r="BN420" s="17">
        <v>6.9721826807729471E-3</v>
      </c>
      <c r="BP420" s="17">
        <v>2.280426856857168E-3</v>
      </c>
      <c r="BQ420" s="17">
        <v>4.5382223264852101E-3</v>
      </c>
      <c r="BR420" s="17">
        <v>0</v>
      </c>
      <c r="BS420" s="17">
        <v>3.9182679515740561E-3</v>
      </c>
      <c r="BT420" s="17">
        <v>1.744663500138512E-2</v>
      </c>
      <c r="BU420" s="17">
        <v>1.217736534126126E-2</v>
      </c>
      <c r="BV420" s="17">
        <v>0</v>
      </c>
      <c r="BW420" s="17">
        <v>0</v>
      </c>
      <c r="BX420" s="17">
        <v>0</v>
      </c>
      <c r="BY420" s="17">
        <v>5.196583631027765E-3</v>
      </c>
    </row>
    <row r="422" spans="2:77" ht="32.1">
      <c r="B422" s="14" t="s">
        <v>278</v>
      </c>
    </row>
    <row r="423" spans="2:77" ht="15.95">
      <c r="B423" s="15" t="s">
        <v>16</v>
      </c>
    </row>
    <row r="424" spans="2:77" ht="96">
      <c r="B424" s="16" t="s">
        <v>279</v>
      </c>
      <c r="C424" s="17">
        <v>0.57644849672002996</v>
      </c>
      <c r="D424" s="17">
        <v>0.55870656809461927</v>
      </c>
      <c r="E424" s="17">
        <v>0.61818445003501055</v>
      </c>
      <c r="F424" s="17">
        <v>0.61746032231394454</v>
      </c>
      <c r="H424" s="17">
        <v>0.63604925850399707</v>
      </c>
      <c r="I424" s="17">
        <v>0.49165501492733887</v>
      </c>
      <c r="J424" s="17">
        <v>0.57304885210487633</v>
      </c>
      <c r="K424" s="17">
        <v>0.59192305798696521</v>
      </c>
      <c r="L424" s="17">
        <v>0.5694444195243108</v>
      </c>
      <c r="M424" s="17">
        <v>0.55495160396196586</v>
      </c>
      <c r="N424" s="17">
        <v>0.62038780586041076</v>
      </c>
      <c r="O424" s="17">
        <v>0.60927156785778691</v>
      </c>
      <c r="P424" s="17">
        <v>0.51576558123897964</v>
      </c>
      <c r="Q424" s="17">
        <v>0.54246217393444851</v>
      </c>
      <c r="R424" s="17">
        <v>0.56311012377065772</v>
      </c>
      <c r="S424" s="17">
        <v>0.60578637712798833</v>
      </c>
      <c r="U424" s="17">
        <v>0.61403754503772412</v>
      </c>
      <c r="V424" s="17">
        <v>0.66506549672716508</v>
      </c>
      <c r="W424" s="17">
        <v>0.62009997253880822</v>
      </c>
      <c r="X424" s="17">
        <v>0.56321309632139149</v>
      </c>
      <c r="Y424" s="17">
        <v>0.5309925538358935</v>
      </c>
      <c r="Z424" s="17">
        <v>0.56292531704365145</v>
      </c>
      <c r="AA424" s="17">
        <v>0.5379232146930536</v>
      </c>
      <c r="AB424" s="17">
        <v>0.52432918295349396</v>
      </c>
      <c r="AC424" s="17">
        <v>0.54230748718844268</v>
      </c>
      <c r="AD424" s="17">
        <v>0.62830467792845357</v>
      </c>
      <c r="AE424" s="17">
        <v>0.5139569927019072</v>
      </c>
      <c r="AG424" s="17">
        <v>0.57122835499738744</v>
      </c>
      <c r="AH424" s="17">
        <v>0.58052630938181715</v>
      </c>
      <c r="AJ424" s="17">
        <v>0.54399525065139098</v>
      </c>
      <c r="AK424" s="17">
        <v>0.60604154263972765</v>
      </c>
      <c r="AL424" s="17">
        <v>0.61986735932431214</v>
      </c>
      <c r="AM424" s="17">
        <v>0.5601588530202104</v>
      </c>
      <c r="AN424" s="17">
        <v>0.63043066766142974</v>
      </c>
      <c r="AO424" s="17">
        <v>0.59136686837025521</v>
      </c>
      <c r="AP424" s="17">
        <v>0.57527944538084208</v>
      </c>
      <c r="AQ424" s="17">
        <v>0.6178079474722169</v>
      </c>
      <c r="AR424" s="17">
        <v>0.5887289944835018</v>
      </c>
      <c r="AS424" s="17">
        <v>0.5810185876226881</v>
      </c>
      <c r="AT424" s="17">
        <v>0.61619028021772404</v>
      </c>
      <c r="AU424" s="17">
        <v>0.62013143094043344</v>
      </c>
      <c r="AV424" s="17">
        <v>0.67125023070674195</v>
      </c>
      <c r="AX424" s="17">
        <v>0.57215720965751005</v>
      </c>
      <c r="AY424" s="17">
        <v>0.5810185876226881</v>
      </c>
      <c r="AZ424" s="17">
        <v>0.61619028021772404</v>
      </c>
      <c r="BA424" s="17">
        <v>0.62013143094043344</v>
      </c>
      <c r="BC424" s="17">
        <v>0.48340567514806571</v>
      </c>
      <c r="BD424" s="17">
        <v>0.5868817745899817</v>
      </c>
      <c r="BE424" s="17">
        <v>0.47021079605195232</v>
      </c>
      <c r="BF424" s="17">
        <v>0.59444125828805094</v>
      </c>
      <c r="BG424" s="17">
        <v>0.76218681921390963</v>
      </c>
      <c r="BH424" s="17">
        <v>0.48658889876014533</v>
      </c>
      <c r="BI424" s="17">
        <v>0.56172914731623225</v>
      </c>
      <c r="BJ424" s="17">
        <v>0.61154057883086366</v>
      </c>
      <c r="BK424" s="17">
        <v>0.66364482064008956</v>
      </c>
      <c r="BL424" s="17">
        <v>0.68531234938737151</v>
      </c>
      <c r="BM424" s="17">
        <v>0.59328902851534071</v>
      </c>
      <c r="BN424" s="17">
        <v>0.63344351607688221</v>
      </c>
      <c r="BP424" s="17">
        <v>0.5849199952583638</v>
      </c>
      <c r="BQ424" s="17">
        <v>0.44780489768162579</v>
      </c>
      <c r="BR424" s="17">
        <v>0.73528268120638895</v>
      </c>
      <c r="BS424" s="17">
        <v>0.56840794898838165</v>
      </c>
      <c r="BT424" s="17">
        <v>0.46970628897800049</v>
      </c>
      <c r="BU424" s="17">
        <v>0.73459037038606012</v>
      </c>
      <c r="BV424" s="17">
        <v>0.44072155297130611</v>
      </c>
      <c r="BW424" s="17">
        <v>0.52958345010954799</v>
      </c>
      <c r="BX424" s="17">
        <v>0.54146514762975617</v>
      </c>
      <c r="BY424" s="17">
        <v>0.57094248844106277</v>
      </c>
    </row>
    <row r="425" spans="2:77" ht="96">
      <c r="B425" s="16" t="s">
        <v>280</v>
      </c>
      <c r="C425" s="17">
        <v>0.38295785704717178</v>
      </c>
      <c r="D425" s="17">
        <v>0.40076670585771229</v>
      </c>
      <c r="E425" s="17">
        <v>0.35383716107015828</v>
      </c>
      <c r="F425" s="17">
        <v>0.26139663829841431</v>
      </c>
      <c r="H425" s="17">
        <v>0.28286755523326929</v>
      </c>
      <c r="I425" s="17">
        <v>0.44767613268553741</v>
      </c>
      <c r="J425" s="17">
        <v>0.35633667983790218</v>
      </c>
      <c r="K425" s="17">
        <v>0.34080164767669718</v>
      </c>
      <c r="L425" s="17">
        <v>0.38173359784610089</v>
      </c>
      <c r="M425" s="17">
        <v>0.40987258107534819</v>
      </c>
      <c r="N425" s="17">
        <v>0.37391006017490691</v>
      </c>
      <c r="O425" s="17">
        <v>0.37733583501724999</v>
      </c>
      <c r="P425" s="17">
        <v>0.45529184605579059</v>
      </c>
      <c r="Q425" s="17">
        <v>0.43813683205814491</v>
      </c>
      <c r="R425" s="17">
        <v>0.43303975078638152</v>
      </c>
      <c r="S425" s="17">
        <v>0.36355237668076862</v>
      </c>
      <c r="U425" s="17">
        <v>0.30857766216903448</v>
      </c>
      <c r="V425" s="17">
        <v>0.27331161210380428</v>
      </c>
      <c r="W425" s="17">
        <v>0.32384440385529761</v>
      </c>
      <c r="X425" s="17">
        <v>0.3988741231891455</v>
      </c>
      <c r="Y425" s="17">
        <v>0.43669926093618477</v>
      </c>
      <c r="Z425" s="17">
        <v>0.40656291046542592</v>
      </c>
      <c r="AA425" s="17">
        <v>0.44042189428680539</v>
      </c>
      <c r="AB425" s="17">
        <v>0.45227349006867218</v>
      </c>
      <c r="AC425" s="17">
        <v>0.42741431604601648</v>
      </c>
      <c r="AD425" s="17">
        <v>0.34235590753691741</v>
      </c>
      <c r="AE425" s="17">
        <v>0.17365003877721391</v>
      </c>
      <c r="AG425" s="17">
        <v>0.40740394853744849</v>
      </c>
      <c r="AH425" s="17">
        <v>0.36386132926941722</v>
      </c>
      <c r="AJ425" s="17">
        <v>0.43140868548964317</v>
      </c>
      <c r="AK425" s="17">
        <v>0.36904177922658171</v>
      </c>
      <c r="AL425" s="17">
        <v>0.36330029625986948</v>
      </c>
      <c r="AM425" s="17">
        <v>0.41370323060103159</v>
      </c>
      <c r="AN425" s="17">
        <v>0.33716950730063172</v>
      </c>
      <c r="AO425" s="17">
        <v>0.37471989812838741</v>
      </c>
      <c r="AP425" s="17">
        <v>0.37573409924593909</v>
      </c>
      <c r="AQ425" s="17">
        <v>0.34985424892186262</v>
      </c>
      <c r="AR425" s="17">
        <v>0.37530755818297001</v>
      </c>
      <c r="AS425" s="17">
        <v>0.39141493144566131</v>
      </c>
      <c r="AT425" s="17">
        <v>0.36576504904868817</v>
      </c>
      <c r="AU425" s="17">
        <v>0.34600302689309093</v>
      </c>
      <c r="AV425" s="17">
        <v>0.31791652535778292</v>
      </c>
      <c r="AX425" s="17">
        <v>0.38769752939583751</v>
      </c>
      <c r="AY425" s="17">
        <v>0.39141493144566131</v>
      </c>
      <c r="AZ425" s="17">
        <v>0.36576504904868817</v>
      </c>
      <c r="BA425" s="17">
        <v>0.34600302689309093</v>
      </c>
      <c r="BC425" s="17">
        <v>0.47423781446948182</v>
      </c>
      <c r="BD425" s="17">
        <v>0.38051011927932399</v>
      </c>
      <c r="BE425" s="17">
        <v>0.47412791235887558</v>
      </c>
      <c r="BF425" s="17">
        <v>0.38765583538635001</v>
      </c>
      <c r="BG425" s="17">
        <v>0.23105797965960731</v>
      </c>
      <c r="BH425" s="17">
        <v>0.49439593307368568</v>
      </c>
      <c r="BI425" s="17">
        <v>0.40370226142838389</v>
      </c>
      <c r="BJ425" s="17">
        <v>0.35122216728546091</v>
      </c>
      <c r="BK425" s="17">
        <v>0.33191983405542091</v>
      </c>
      <c r="BL425" s="17">
        <v>0.30031670397675547</v>
      </c>
      <c r="BM425" s="17">
        <v>0.38017165808948578</v>
      </c>
      <c r="BN425" s="17">
        <v>0.30322728397503529</v>
      </c>
      <c r="BP425" s="17">
        <v>0.36576874276733079</v>
      </c>
      <c r="BQ425" s="17">
        <v>0.51689605641190006</v>
      </c>
      <c r="BR425" s="17">
        <v>0.22221550745987981</v>
      </c>
      <c r="BS425" s="17">
        <v>0.41074125155296087</v>
      </c>
      <c r="BT425" s="17">
        <v>0.5152148189960033</v>
      </c>
      <c r="BU425" s="17">
        <v>0.26540962961393971</v>
      </c>
      <c r="BV425" s="17">
        <v>0.47964994134296662</v>
      </c>
      <c r="BW425" s="17">
        <v>0.39521080141556769</v>
      </c>
      <c r="BX425" s="17">
        <v>0.42479573933552178</v>
      </c>
      <c r="BY425" s="17">
        <v>0.38343563080534587</v>
      </c>
    </row>
    <row r="426" spans="2:77" ht="15.95">
      <c r="B426" s="16" t="s">
        <v>55</v>
      </c>
      <c r="C426" s="17">
        <v>4.0593646232798368E-2</v>
      </c>
      <c r="D426" s="17">
        <v>4.0526726047668389E-2</v>
      </c>
      <c r="E426" s="17">
        <v>2.797838889483106E-2</v>
      </c>
      <c r="F426" s="17">
        <v>0.121143039387641</v>
      </c>
      <c r="H426" s="17">
        <v>8.1083186262733919E-2</v>
      </c>
      <c r="I426" s="17">
        <v>6.0668852387123627E-2</v>
      </c>
      <c r="J426" s="17">
        <v>7.0614468057221491E-2</v>
      </c>
      <c r="K426" s="17">
        <v>6.7275294336337527E-2</v>
      </c>
      <c r="L426" s="17">
        <v>4.8821982629588159E-2</v>
      </c>
      <c r="M426" s="17">
        <v>3.5175814962685917E-2</v>
      </c>
      <c r="N426" s="17">
        <v>5.7021339646824007E-3</v>
      </c>
      <c r="O426" s="17">
        <v>1.339259712496316E-2</v>
      </c>
      <c r="P426" s="17">
        <v>2.89425727052296E-2</v>
      </c>
      <c r="Q426" s="17">
        <v>1.9400994007406479E-2</v>
      </c>
      <c r="R426" s="17">
        <v>3.8501254429608961E-3</v>
      </c>
      <c r="S426" s="17">
        <v>3.0661246191242959E-2</v>
      </c>
      <c r="U426" s="17">
        <v>7.7384792793241577E-2</v>
      </c>
      <c r="V426" s="17">
        <v>6.1622891169030553E-2</v>
      </c>
      <c r="W426" s="17">
        <v>5.6055623605894091E-2</v>
      </c>
      <c r="X426" s="17">
        <v>3.7912780489462908E-2</v>
      </c>
      <c r="Y426" s="17">
        <v>3.2308185227921782E-2</v>
      </c>
      <c r="Z426" s="17">
        <v>3.0511772490922871E-2</v>
      </c>
      <c r="AA426" s="17">
        <v>2.1654891020140989E-2</v>
      </c>
      <c r="AB426" s="17">
        <v>2.3397326977833831E-2</v>
      </c>
      <c r="AC426" s="17">
        <v>3.02781967655411E-2</v>
      </c>
      <c r="AD426" s="17">
        <v>2.9339414534629009E-2</v>
      </c>
      <c r="AE426" s="17">
        <v>0.31239296852087889</v>
      </c>
      <c r="AG426" s="17">
        <v>2.1367696465164131E-2</v>
      </c>
      <c r="AH426" s="17">
        <v>5.5612361348765717E-2</v>
      </c>
      <c r="AJ426" s="17">
        <v>2.4596063858965889E-2</v>
      </c>
      <c r="AK426" s="17">
        <v>2.491667813369074E-2</v>
      </c>
      <c r="AL426" s="17">
        <v>1.6832344415818341E-2</v>
      </c>
      <c r="AM426" s="17">
        <v>2.613791637875805E-2</v>
      </c>
      <c r="AN426" s="17">
        <v>3.2399825037938562E-2</v>
      </c>
      <c r="AO426" s="17">
        <v>3.3913233501357463E-2</v>
      </c>
      <c r="AP426" s="17">
        <v>4.8986455373218808E-2</v>
      </c>
      <c r="AQ426" s="17">
        <v>3.2337803605920777E-2</v>
      </c>
      <c r="AR426" s="17">
        <v>3.5963447333528367E-2</v>
      </c>
      <c r="AS426" s="17">
        <v>2.7566480931650591E-2</v>
      </c>
      <c r="AT426" s="17">
        <v>1.8044670733587839E-2</v>
      </c>
      <c r="AU426" s="17">
        <v>3.3865542166475623E-2</v>
      </c>
      <c r="AV426" s="17">
        <v>1.0833243935475171E-2</v>
      </c>
      <c r="AX426" s="17">
        <v>4.0145260946652488E-2</v>
      </c>
      <c r="AY426" s="17">
        <v>2.7566480931650591E-2</v>
      </c>
      <c r="AZ426" s="17">
        <v>1.8044670733587839E-2</v>
      </c>
      <c r="BA426" s="17">
        <v>3.3865542166475623E-2</v>
      </c>
      <c r="BC426" s="17">
        <v>4.2356510382452632E-2</v>
      </c>
      <c r="BD426" s="17">
        <v>3.2608106130694238E-2</v>
      </c>
      <c r="BE426" s="17">
        <v>5.5661291589172081E-2</v>
      </c>
      <c r="BF426" s="17">
        <v>1.790290632559912E-2</v>
      </c>
      <c r="BG426" s="17">
        <v>6.7552011264830356E-3</v>
      </c>
      <c r="BH426" s="17">
        <v>1.9015168166169091E-2</v>
      </c>
      <c r="BI426" s="17">
        <v>3.4568591255383807E-2</v>
      </c>
      <c r="BJ426" s="17">
        <v>3.7237253883675429E-2</v>
      </c>
      <c r="BK426" s="17">
        <v>4.4353453044894808E-3</v>
      </c>
      <c r="BL426" s="17">
        <v>1.4370946635872741E-2</v>
      </c>
      <c r="BM426" s="17">
        <v>2.653931339517341E-2</v>
      </c>
      <c r="BN426" s="17">
        <v>6.3329199948082407E-2</v>
      </c>
      <c r="BP426" s="17">
        <v>4.9311261974305381E-2</v>
      </c>
      <c r="BQ426" s="17">
        <v>3.5299045906474077E-2</v>
      </c>
      <c r="BR426" s="17">
        <v>4.2501811333731362E-2</v>
      </c>
      <c r="BS426" s="17">
        <v>2.0850799458657351E-2</v>
      </c>
      <c r="BT426" s="17">
        <v>1.5078892025996391E-2</v>
      </c>
      <c r="BU426" s="17">
        <v>0</v>
      </c>
      <c r="BV426" s="17">
        <v>7.9628505685727505E-2</v>
      </c>
      <c r="BW426" s="17">
        <v>7.5205748474884412E-2</v>
      </c>
      <c r="BX426" s="17">
        <v>3.3739113034722219E-2</v>
      </c>
      <c r="BY426" s="17">
        <v>4.5621880753591311E-2</v>
      </c>
    </row>
    <row r="428" spans="2:77" ht="96">
      <c r="B428" s="14" t="s">
        <v>281</v>
      </c>
    </row>
    <row r="429" spans="2:77" ht="15.95">
      <c r="B429" s="15" t="s">
        <v>16</v>
      </c>
    </row>
    <row r="430" spans="2:77" ht="15.95">
      <c r="B430" s="16" t="s">
        <v>184</v>
      </c>
      <c r="C430" s="17">
        <v>0.1044308061008553</v>
      </c>
      <c r="D430" s="17">
        <v>0.12144696248524341</v>
      </c>
      <c r="E430" s="17">
        <v>6.451601963281213E-2</v>
      </c>
      <c r="F430" s="17">
        <v>2.678516741746655E-2</v>
      </c>
      <c r="H430" s="17">
        <v>4.3538428885808958E-2</v>
      </c>
      <c r="I430" s="17">
        <v>0.1193029289559972</v>
      </c>
      <c r="J430" s="17">
        <v>7.6725556710578249E-2</v>
      </c>
      <c r="K430" s="17">
        <v>0.1229980614043993</v>
      </c>
      <c r="L430" s="17">
        <v>7.9451540759857622E-2</v>
      </c>
      <c r="M430" s="17">
        <v>5.5414296300423133E-2</v>
      </c>
      <c r="N430" s="17">
        <v>7.0495396501208729E-2</v>
      </c>
      <c r="O430" s="17">
        <v>2.0797714029661241E-2</v>
      </c>
      <c r="P430" s="17">
        <v>8.2420170492883124E-2</v>
      </c>
      <c r="Q430" s="17">
        <v>0.13499427046405671</v>
      </c>
      <c r="R430" s="17">
        <v>0.2067552235760729</v>
      </c>
      <c r="S430" s="17">
        <v>0.16366277513709521</v>
      </c>
      <c r="U430" s="17">
        <v>8.4389787532048913E-2</v>
      </c>
      <c r="V430" s="17">
        <v>9.6798193599428428E-2</v>
      </c>
      <c r="W430" s="17">
        <v>5.5323426463008592E-2</v>
      </c>
      <c r="X430" s="17">
        <v>8.0984657171418659E-2</v>
      </c>
      <c r="Y430" s="17">
        <v>7.806946280072094E-2</v>
      </c>
      <c r="Z430" s="17">
        <v>0.1050646683643688</v>
      </c>
      <c r="AA430" s="17">
        <v>0.15488923399768209</v>
      </c>
      <c r="AB430" s="17">
        <v>0.15003445968237969</v>
      </c>
      <c r="AC430" s="17">
        <v>0.1232602368710688</v>
      </c>
      <c r="AD430" s="17">
        <v>8.9995267857857927E-2</v>
      </c>
      <c r="AE430" s="17">
        <v>0.13592362588103429</v>
      </c>
      <c r="AG430" s="17">
        <v>0.13804950593468099</v>
      </c>
      <c r="AH430" s="17">
        <v>7.8168921435816108E-2</v>
      </c>
      <c r="AJ430" s="17">
        <v>0.1248970108620653</v>
      </c>
      <c r="AK430" s="17">
        <v>0.1012685399344469</v>
      </c>
      <c r="AL430" s="17">
        <v>0.1069161335233411</v>
      </c>
      <c r="AM430" s="17">
        <v>0.13583223558712201</v>
      </c>
      <c r="AN430" s="17">
        <v>7.2388532543912004E-2</v>
      </c>
      <c r="AO430" s="17">
        <v>0.14192413691520381</v>
      </c>
      <c r="AP430" s="17">
        <v>0.1167041354616028</v>
      </c>
      <c r="AQ430" s="17">
        <v>0.1001222195451337</v>
      </c>
      <c r="AR430" s="17">
        <v>0.1081806208213438</v>
      </c>
      <c r="AS430" s="17">
        <v>0.16652269260392519</v>
      </c>
      <c r="AT430" s="17">
        <v>0.1330760495165392</v>
      </c>
      <c r="AU430" s="17">
        <v>0.12503830997527049</v>
      </c>
      <c r="AV430" s="17">
        <v>0.16148375108163129</v>
      </c>
      <c r="AX430" s="17">
        <v>0.1080920920906679</v>
      </c>
      <c r="AY430" s="17">
        <v>0.16652269260392519</v>
      </c>
      <c r="AZ430" s="17">
        <v>0.1330760495165392</v>
      </c>
      <c r="BA430" s="17">
        <v>0.12503830997527049</v>
      </c>
      <c r="BC430" s="17">
        <v>0.1591137189920217</v>
      </c>
      <c r="BD430" s="17">
        <v>0.1225298425313328</v>
      </c>
      <c r="BE430" s="17">
        <v>0.1058265404213722</v>
      </c>
      <c r="BF430" s="17">
        <v>7.5784524518429416E-2</v>
      </c>
      <c r="BG430" s="17">
        <v>0.1667130249044089</v>
      </c>
      <c r="BH430" s="17">
        <v>0.1805608584875612</v>
      </c>
      <c r="BI430" s="17">
        <v>0.1179497267917512</v>
      </c>
      <c r="BJ430" s="17">
        <v>9.283342240849915E-2</v>
      </c>
      <c r="BK430" s="17">
        <v>8.4687168161632964E-2</v>
      </c>
      <c r="BL430" s="17">
        <v>0.1016046193978325</v>
      </c>
      <c r="BM430" s="17">
        <v>9.256256800603424E-2</v>
      </c>
      <c r="BN430" s="17">
        <v>7.5183666328933099E-2</v>
      </c>
      <c r="BP430" s="17">
        <v>9.7708320950564087E-2</v>
      </c>
      <c r="BQ430" s="17">
        <v>0.13558782264529959</v>
      </c>
      <c r="BR430" s="17">
        <v>6.54855918394526E-2</v>
      </c>
      <c r="BS430" s="17">
        <v>0.12164098112989929</v>
      </c>
      <c r="BT430" s="17">
        <v>0.21198170804109359</v>
      </c>
      <c r="BU430" s="17">
        <v>4.8749078744543317E-2</v>
      </c>
      <c r="BV430" s="17">
        <v>5.7907316837775169E-2</v>
      </c>
      <c r="BW430" s="17">
        <v>0.1015495032473351</v>
      </c>
      <c r="BX430" s="17">
        <v>0.12709411253099451</v>
      </c>
      <c r="BY430" s="17">
        <v>0.10859565369419261</v>
      </c>
    </row>
    <row r="431" spans="2:77" ht="15.95">
      <c r="B431" s="16" t="s">
        <v>185</v>
      </c>
      <c r="C431" s="17">
        <v>0.21296054250403371</v>
      </c>
      <c r="D431" s="17">
        <v>0.21603292995191981</v>
      </c>
      <c r="E431" s="17">
        <v>0.21414895823631239</v>
      </c>
      <c r="F431" s="17">
        <v>0.1229478761948497</v>
      </c>
      <c r="H431" s="17">
        <v>0.22285317410495109</v>
      </c>
      <c r="I431" s="17">
        <v>0.23352612396133299</v>
      </c>
      <c r="J431" s="17">
        <v>0.31733118080203843</v>
      </c>
      <c r="K431" s="17">
        <v>0.15968916729724161</v>
      </c>
      <c r="L431" s="17">
        <v>0.20593220196098169</v>
      </c>
      <c r="M431" s="17">
        <v>0.26271261884995711</v>
      </c>
      <c r="N431" s="17">
        <v>0.22224734055701931</v>
      </c>
      <c r="O431" s="17">
        <v>0.11573923615447509</v>
      </c>
      <c r="P431" s="17">
        <v>0.21098930264407001</v>
      </c>
      <c r="Q431" s="17">
        <v>0.17520107870933541</v>
      </c>
      <c r="R431" s="17">
        <v>0.223072889701285</v>
      </c>
      <c r="S431" s="17">
        <v>0.1931341179175296</v>
      </c>
      <c r="U431" s="17">
        <v>0.26845483686969751</v>
      </c>
      <c r="V431" s="17">
        <v>0.24239275109004019</v>
      </c>
      <c r="W431" s="17">
        <v>0.23089655940314449</v>
      </c>
      <c r="X431" s="17">
        <v>0.19772664712506499</v>
      </c>
      <c r="Y431" s="17">
        <v>0.21199599220767981</v>
      </c>
      <c r="Z431" s="17">
        <v>0.1799150240934449</v>
      </c>
      <c r="AA431" s="17">
        <v>0.16518546170932211</v>
      </c>
      <c r="AB431" s="17">
        <v>0.2144438382918227</v>
      </c>
      <c r="AC431" s="17">
        <v>0.21420801697675859</v>
      </c>
      <c r="AD431" s="17">
        <v>0.1925136892513786</v>
      </c>
      <c r="AE431" s="17">
        <v>0.52102240990231374</v>
      </c>
      <c r="AG431" s="17">
        <v>0.1904306680799229</v>
      </c>
      <c r="AH431" s="17">
        <v>0.2305601809959569</v>
      </c>
      <c r="AJ431" s="17">
        <v>0.20792145179438459</v>
      </c>
      <c r="AK431" s="17">
        <v>0.19781295571482441</v>
      </c>
      <c r="AL431" s="17">
        <v>0.18377740766690551</v>
      </c>
      <c r="AM431" s="17">
        <v>0.21632112303713069</v>
      </c>
      <c r="AN431" s="17">
        <v>0.2105912133257995</v>
      </c>
      <c r="AO431" s="17">
        <v>0.18710455512698121</v>
      </c>
      <c r="AP431" s="17">
        <v>0.18390270026054281</v>
      </c>
      <c r="AQ431" s="17">
        <v>0.2210632625574932</v>
      </c>
      <c r="AR431" s="17">
        <v>0.17273780534854141</v>
      </c>
      <c r="AS431" s="17">
        <v>0.2113607848188862</v>
      </c>
      <c r="AT431" s="17">
        <v>0.23427189233726059</v>
      </c>
      <c r="AU431" s="17">
        <v>0.19717779134799049</v>
      </c>
      <c r="AV431" s="17">
        <v>0.2473467722241772</v>
      </c>
      <c r="AX431" s="17">
        <v>0.2099392629219165</v>
      </c>
      <c r="AY431" s="17">
        <v>0.2113607848188862</v>
      </c>
      <c r="AZ431" s="17">
        <v>0.23427189233726059</v>
      </c>
      <c r="BA431" s="17">
        <v>0.19717779134799049</v>
      </c>
      <c r="BC431" s="17">
        <v>0.20899835771497299</v>
      </c>
      <c r="BD431" s="17">
        <v>0.13914919919746069</v>
      </c>
      <c r="BE431" s="17">
        <v>0.11889471023284259</v>
      </c>
      <c r="BF431" s="17">
        <v>0.16851675579708819</v>
      </c>
      <c r="BG431" s="17">
        <v>6.3919944680362939E-2</v>
      </c>
      <c r="BH431" s="17">
        <v>0.1720289464927269</v>
      </c>
      <c r="BI431" s="17">
        <v>0.18686706127109459</v>
      </c>
      <c r="BJ431" s="17">
        <v>0.23038912012793711</v>
      </c>
      <c r="BK431" s="17">
        <v>0.31538306152310591</v>
      </c>
      <c r="BL431" s="17">
        <v>0.17966924314745999</v>
      </c>
      <c r="BM431" s="17">
        <v>0.24148541515187341</v>
      </c>
      <c r="BN431" s="17">
        <v>0.22640152649066131</v>
      </c>
      <c r="BP431" s="17">
        <v>0.23374613182701201</v>
      </c>
      <c r="BQ431" s="17">
        <v>0.17330553331776019</v>
      </c>
      <c r="BR431" s="17">
        <v>0.2101798970233664</v>
      </c>
      <c r="BS431" s="17">
        <v>0.20620096080086511</v>
      </c>
      <c r="BT431" s="17">
        <v>0.1699867483237911</v>
      </c>
      <c r="BU431" s="17">
        <v>0.25445597369064388</v>
      </c>
      <c r="BV431" s="17">
        <v>0.14871828210895929</v>
      </c>
      <c r="BW431" s="17">
        <v>0.1997923464110784</v>
      </c>
      <c r="BX431" s="17">
        <v>0.2392020650760337</v>
      </c>
      <c r="BY431" s="17">
        <v>0.2280103671744321</v>
      </c>
    </row>
    <row r="432" spans="2:77" ht="15.95">
      <c r="B432" s="16" t="s">
        <v>186</v>
      </c>
      <c r="C432" s="17">
        <v>8.7683026245801154E-2</v>
      </c>
      <c r="D432" s="17">
        <v>9.1164131322008471E-2</v>
      </c>
      <c r="E432" s="17">
        <v>6.8093584785152983E-2</v>
      </c>
      <c r="F432" s="17">
        <v>0.12721904504042969</v>
      </c>
      <c r="H432" s="17">
        <v>0.1158940286858193</v>
      </c>
      <c r="I432" s="17">
        <v>8.3022024456063215E-2</v>
      </c>
      <c r="J432" s="17">
        <v>8.7044538422351686E-2</v>
      </c>
      <c r="K432" s="17">
        <v>0.1089677906272111</v>
      </c>
      <c r="L432" s="17">
        <v>6.6662661213792274E-2</v>
      </c>
      <c r="M432" s="17">
        <v>0.14085544049180501</v>
      </c>
      <c r="N432" s="17">
        <v>9.8230053954516158E-2</v>
      </c>
      <c r="O432" s="17">
        <v>9.9434158914999418E-2</v>
      </c>
      <c r="P432" s="17">
        <v>5.4705868360363251E-2</v>
      </c>
      <c r="Q432" s="17">
        <v>5.598030896377932E-2</v>
      </c>
      <c r="R432" s="17">
        <v>5.6888327498117723E-2</v>
      </c>
      <c r="S432" s="17">
        <v>8.3847171038079801E-2</v>
      </c>
      <c r="U432" s="17">
        <v>0.1071532351077301</v>
      </c>
      <c r="V432" s="17">
        <v>0.1094354528401159</v>
      </c>
      <c r="W432" s="17">
        <v>9.9389027981635431E-2</v>
      </c>
      <c r="X432" s="17">
        <v>0.1254586847333313</v>
      </c>
      <c r="Y432" s="17">
        <v>9.4297095749684409E-2</v>
      </c>
      <c r="Z432" s="17">
        <v>9.7947297666468591E-2</v>
      </c>
      <c r="AA432" s="17">
        <v>7.0829230404149013E-2</v>
      </c>
      <c r="AB432" s="17">
        <v>3.5205661622847988E-2</v>
      </c>
      <c r="AC432" s="17">
        <v>7.1914961751125786E-2</v>
      </c>
      <c r="AD432" s="17">
        <v>8.6011797853089669E-2</v>
      </c>
      <c r="AE432" s="17">
        <v>8.5660871336491431E-2</v>
      </c>
      <c r="AG432" s="17">
        <v>7.0301043182489475E-2</v>
      </c>
      <c r="AH432" s="17">
        <v>0.10126129181569871</v>
      </c>
      <c r="AJ432" s="17">
        <v>8.2634512078829325E-2</v>
      </c>
      <c r="AK432" s="17">
        <v>6.2772005523203764E-2</v>
      </c>
      <c r="AL432" s="17">
        <v>5.7472597956179712E-2</v>
      </c>
      <c r="AM432" s="17">
        <v>6.3522683331813337E-2</v>
      </c>
      <c r="AN432" s="17">
        <v>9.2493144883501854E-2</v>
      </c>
      <c r="AO432" s="17">
        <v>5.9792639667402267E-2</v>
      </c>
      <c r="AP432" s="17">
        <v>5.9892315682218332E-2</v>
      </c>
      <c r="AQ432" s="17">
        <v>9.5784286689579307E-2</v>
      </c>
      <c r="AR432" s="17">
        <v>6.874858254192831E-2</v>
      </c>
      <c r="AS432" s="17">
        <v>0.1121841269322521</v>
      </c>
      <c r="AT432" s="17">
        <v>5.2177354504147587E-2</v>
      </c>
      <c r="AU432" s="17">
        <v>6.4404798674511529E-2</v>
      </c>
      <c r="AV432" s="17">
        <v>1.4034710271106079E-2</v>
      </c>
      <c r="AX432" s="17">
        <v>8.5096408508907054E-2</v>
      </c>
      <c r="AY432" s="17">
        <v>0.1121841269322521</v>
      </c>
      <c r="AZ432" s="17">
        <v>5.2177354504147587E-2</v>
      </c>
      <c r="BA432" s="17">
        <v>6.4404798674511529E-2</v>
      </c>
      <c r="BC432" s="17">
        <v>9.9620832108271412E-2</v>
      </c>
      <c r="BD432" s="17">
        <v>5.0942051606875177E-2</v>
      </c>
      <c r="BE432" s="17">
        <v>0.1149496923740029</v>
      </c>
      <c r="BF432" s="17">
        <v>7.0588227269697268E-2</v>
      </c>
      <c r="BG432" s="17">
        <v>0</v>
      </c>
      <c r="BH432" s="17">
        <v>5.9560476786625023E-2</v>
      </c>
      <c r="BI432" s="17">
        <v>5.7619759233433758E-2</v>
      </c>
      <c r="BJ432" s="17">
        <v>6.1663177755375338E-2</v>
      </c>
      <c r="BK432" s="17">
        <v>8.6798599767496737E-2</v>
      </c>
      <c r="BL432" s="17">
        <v>6.7289923610865734E-2</v>
      </c>
      <c r="BM432" s="17">
        <v>8.3477080900043174E-2</v>
      </c>
      <c r="BN432" s="17">
        <v>0.12527711253645779</v>
      </c>
      <c r="BP432" s="17">
        <v>6.8028349672140317E-2</v>
      </c>
      <c r="BQ432" s="17">
        <v>8.4852227050737694E-2</v>
      </c>
      <c r="BR432" s="17">
        <v>0.1000338061477197</v>
      </c>
      <c r="BS432" s="17">
        <v>9.380488082924883E-2</v>
      </c>
      <c r="BT432" s="17">
        <v>4.5723247230291468E-2</v>
      </c>
      <c r="BU432" s="17">
        <v>4.8709461365045052E-2</v>
      </c>
      <c r="BV432" s="17">
        <v>0.14292881671312829</v>
      </c>
      <c r="BW432" s="17">
        <v>8.117296013698988E-2</v>
      </c>
      <c r="BX432" s="17">
        <v>4.9773882143951433E-2</v>
      </c>
      <c r="BY432" s="17">
        <v>9.7617597290913335E-2</v>
      </c>
    </row>
    <row r="433" spans="2:77" ht="15.95">
      <c r="B433" s="16" t="s">
        <v>187</v>
      </c>
      <c r="C433" s="17">
        <v>0.39917939148704629</v>
      </c>
      <c r="D433" s="17">
        <v>0.36881068011132973</v>
      </c>
      <c r="E433" s="17">
        <v>0.48383483207563849</v>
      </c>
      <c r="F433" s="17">
        <v>0.51289303967899713</v>
      </c>
      <c r="H433" s="17">
        <v>0.43959465204892229</v>
      </c>
      <c r="I433" s="17">
        <v>0.39708007095161357</v>
      </c>
      <c r="J433" s="17">
        <v>0.37507632314433581</v>
      </c>
      <c r="K433" s="17">
        <v>0.42404870744205991</v>
      </c>
      <c r="L433" s="17">
        <v>0.46829448323463679</v>
      </c>
      <c r="M433" s="17">
        <v>0.41610893016591749</v>
      </c>
      <c r="N433" s="17">
        <v>0.45830041367402108</v>
      </c>
      <c r="O433" s="17">
        <v>0.46273551071699831</v>
      </c>
      <c r="P433" s="17">
        <v>0.41067845978306572</v>
      </c>
      <c r="Q433" s="17">
        <v>0.40410534116078128</v>
      </c>
      <c r="R433" s="17">
        <v>0.31548368523053227</v>
      </c>
      <c r="S433" s="17">
        <v>0.3152165414284302</v>
      </c>
      <c r="U433" s="17">
        <v>0.38014906546259808</v>
      </c>
      <c r="V433" s="17">
        <v>0.40356954807951939</v>
      </c>
      <c r="W433" s="17">
        <v>0.43039866126589832</v>
      </c>
      <c r="X433" s="17">
        <v>0.43429768840541</v>
      </c>
      <c r="Y433" s="17">
        <v>0.41305155298003909</v>
      </c>
      <c r="Z433" s="17">
        <v>0.39915977733286873</v>
      </c>
      <c r="AA433" s="17">
        <v>0.41606522238332111</v>
      </c>
      <c r="AB433" s="17">
        <v>0.37085404627638052</v>
      </c>
      <c r="AC433" s="17">
        <v>0.3867351626674887</v>
      </c>
      <c r="AD433" s="17">
        <v>0.36903870668166971</v>
      </c>
      <c r="AE433" s="17">
        <v>0.25739309288016049</v>
      </c>
      <c r="AG433" s="17">
        <v>0.363105722215815</v>
      </c>
      <c r="AH433" s="17">
        <v>0.42735902206552118</v>
      </c>
      <c r="AJ433" s="17">
        <v>0.34889633185217539</v>
      </c>
      <c r="AK433" s="17">
        <v>0.38757124042977592</v>
      </c>
      <c r="AL433" s="17">
        <v>0.41794609589666931</v>
      </c>
      <c r="AM433" s="17">
        <v>0.37045961425973462</v>
      </c>
      <c r="AN433" s="17">
        <v>0.41114611557849828</v>
      </c>
      <c r="AO433" s="17">
        <v>0.41379900471068248</v>
      </c>
      <c r="AP433" s="17">
        <v>0.38967552538193689</v>
      </c>
      <c r="AQ433" s="17">
        <v>0.35774764466360459</v>
      </c>
      <c r="AR433" s="17">
        <v>0.40881689545638999</v>
      </c>
      <c r="AS433" s="17">
        <v>0.23379951702840421</v>
      </c>
      <c r="AT433" s="17">
        <v>0.33306650139261612</v>
      </c>
      <c r="AU433" s="17">
        <v>0.36937743532006218</v>
      </c>
      <c r="AV433" s="17">
        <v>0.36992047208622603</v>
      </c>
      <c r="AX433" s="17">
        <v>0.40323994981176642</v>
      </c>
      <c r="AY433" s="17">
        <v>0.23379951702840421</v>
      </c>
      <c r="AZ433" s="17">
        <v>0.33306650139261612</v>
      </c>
      <c r="BA433" s="17">
        <v>0.36937743532006218</v>
      </c>
      <c r="BC433" s="17">
        <v>0.33234360493822263</v>
      </c>
      <c r="BD433" s="17">
        <v>0.51597713980967397</v>
      </c>
      <c r="BE433" s="17">
        <v>0.40451054563566691</v>
      </c>
      <c r="BF433" s="17">
        <v>0.42783355517865618</v>
      </c>
      <c r="BG433" s="17">
        <v>0.50129375411252919</v>
      </c>
      <c r="BH433" s="17">
        <v>0.31920623617604549</v>
      </c>
      <c r="BI433" s="17">
        <v>0.41482885515943713</v>
      </c>
      <c r="BJ433" s="17">
        <v>0.40498845236285502</v>
      </c>
      <c r="BK433" s="17">
        <v>0.38085842910900752</v>
      </c>
      <c r="BL433" s="17">
        <v>0.3354212627356199</v>
      </c>
      <c r="BM433" s="17">
        <v>0.36344274302977542</v>
      </c>
      <c r="BN433" s="17">
        <v>0.39859497058752269</v>
      </c>
      <c r="BP433" s="17">
        <v>0.4094654168790467</v>
      </c>
      <c r="BQ433" s="17">
        <v>0.39620733794274349</v>
      </c>
      <c r="BR433" s="17">
        <v>0.45364218701097098</v>
      </c>
      <c r="BS433" s="17">
        <v>0.37996525966645373</v>
      </c>
      <c r="BT433" s="17">
        <v>0.32429481058806597</v>
      </c>
      <c r="BU433" s="17">
        <v>0.45585890077189051</v>
      </c>
      <c r="BV433" s="17">
        <v>0.40404329965594588</v>
      </c>
      <c r="BW433" s="17">
        <v>0.45479926606111259</v>
      </c>
      <c r="BX433" s="17">
        <v>0.44674083864401859</v>
      </c>
      <c r="BY433" s="17">
        <v>0.37068910731951288</v>
      </c>
    </row>
    <row r="434" spans="2:77" ht="15.95">
      <c r="B434" s="16" t="s">
        <v>188</v>
      </c>
      <c r="C434" s="17">
        <v>0.19574623366226371</v>
      </c>
      <c r="D434" s="17">
        <v>0.2025452961294987</v>
      </c>
      <c r="E434" s="17">
        <v>0.16940660527008389</v>
      </c>
      <c r="F434" s="17">
        <v>0.21015487166825669</v>
      </c>
      <c r="H434" s="17">
        <v>0.17811971627449821</v>
      </c>
      <c r="I434" s="17">
        <v>0.16706885167499291</v>
      </c>
      <c r="J434" s="17">
        <v>0.1438224009206959</v>
      </c>
      <c r="K434" s="17">
        <v>0.18429627322908809</v>
      </c>
      <c r="L434" s="17">
        <v>0.17965911283073149</v>
      </c>
      <c r="M434" s="17">
        <v>0.1249087141918971</v>
      </c>
      <c r="N434" s="17">
        <v>0.1507267953132346</v>
      </c>
      <c r="O434" s="17">
        <v>0.30129338018386598</v>
      </c>
      <c r="P434" s="17">
        <v>0.2412061987196179</v>
      </c>
      <c r="Q434" s="17">
        <v>0.22971900070204701</v>
      </c>
      <c r="R434" s="17">
        <v>0.1977998739939921</v>
      </c>
      <c r="S434" s="17">
        <v>0.24413939447886521</v>
      </c>
      <c r="U434" s="17">
        <v>0.15985307502792551</v>
      </c>
      <c r="V434" s="17">
        <v>0.14780405439089589</v>
      </c>
      <c r="W434" s="17">
        <v>0.1839923248863132</v>
      </c>
      <c r="X434" s="17">
        <v>0.16153232256477501</v>
      </c>
      <c r="Y434" s="17">
        <v>0.2025858962618757</v>
      </c>
      <c r="Z434" s="17">
        <v>0.21791323254284931</v>
      </c>
      <c r="AA434" s="17">
        <v>0.19303085150552579</v>
      </c>
      <c r="AB434" s="17">
        <v>0.22946199412656909</v>
      </c>
      <c r="AC434" s="17">
        <v>0.20388162173355839</v>
      </c>
      <c r="AD434" s="17">
        <v>0.26244053835600423</v>
      </c>
      <c r="AE434" s="17">
        <v>0</v>
      </c>
      <c r="AG434" s="17">
        <v>0.2381130605870917</v>
      </c>
      <c r="AH434" s="17">
        <v>0.16265058368700711</v>
      </c>
      <c r="AJ434" s="17">
        <v>0.23565069341254541</v>
      </c>
      <c r="AK434" s="17">
        <v>0.25057525839774908</v>
      </c>
      <c r="AL434" s="17">
        <v>0.2338877649569043</v>
      </c>
      <c r="AM434" s="17">
        <v>0.21386434378419961</v>
      </c>
      <c r="AN434" s="17">
        <v>0.21338099366828839</v>
      </c>
      <c r="AO434" s="17">
        <v>0.19737966357973019</v>
      </c>
      <c r="AP434" s="17">
        <v>0.24982532321369921</v>
      </c>
      <c r="AQ434" s="17">
        <v>0.22528258654418951</v>
      </c>
      <c r="AR434" s="17">
        <v>0.24151609583179659</v>
      </c>
      <c r="AS434" s="17">
        <v>0.27613287861653218</v>
      </c>
      <c r="AT434" s="17">
        <v>0.24740820224943641</v>
      </c>
      <c r="AU434" s="17">
        <v>0.24400166468216519</v>
      </c>
      <c r="AV434" s="17">
        <v>0.2072142943368597</v>
      </c>
      <c r="AX434" s="17">
        <v>0.19363228666674209</v>
      </c>
      <c r="AY434" s="17">
        <v>0.27613287861653218</v>
      </c>
      <c r="AZ434" s="17">
        <v>0.24740820224943641</v>
      </c>
      <c r="BA434" s="17">
        <v>0.24400166468216519</v>
      </c>
      <c r="BC434" s="17">
        <v>0.1999234862465116</v>
      </c>
      <c r="BD434" s="17">
        <v>0.17140176685465719</v>
      </c>
      <c r="BE434" s="17">
        <v>0.25581851133611538</v>
      </c>
      <c r="BF434" s="17">
        <v>0.25727693723612899</v>
      </c>
      <c r="BG434" s="17">
        <v>0.268073276302699</v>
      </c>
      <c r="BH434" s="17">
        <v>0.26864348205704153</v>
      </c>
      <c r="BI434" s="17">
        <v>0.2227345975442831</v>
      </c>
      <c r="BJ434" s="17">
        <v>0.21012582734533339</v>
      </c>
      <c r="BK434" s="17">
        <v>0.13227274143875689</v>
      </c>
      <c r="BL434" s="17">
        <v>0.31601495110822159</v>
      </c>
      <c r="BM434" s="17">
        <v>0.21903219291227369</v>
      </c>
      <c r="BN434" s="17">
        <v>0.17454272405642521</v>
      </c>
      <c r="BP434" s="17">
        <v>0.19105178067123671</v>
      </c>
      <c r="BQ434" s="17">
        <v>0.2100470790434591</v>
      </c>
      <c r="BR434" s="17">
        <v>0.1706585179784903</v>
      </c>
      <c r="BS434" s="17">
        <v>0.198387917573533</v>
      </c>
      <c r="BT434" s="17">
        <v>0.24801348581675781</v>
      </c>
      <c r="BU434" s="17">
        <v>0.19222658542787721</v>
      </c>
      <c r="BV434" s="17">
        <v>0.24640228468419129</v>
      </c>
      <c r="BW434" s="17">
        <v>0.16268592414348429</v>
      </c>
      <c r="BX434" s="17">
        <v>0.13718910160500189</v>
      </c>
      <c r="BY434" s="17">
        <v>0.19508727452094909</v>
      </c>
    </row>
    <row r="436" spans="2:77" ht="80.099999999999994">
      <c r="B436" s="14" t="s">
        <v>282</v>
      </c>
    </row>
    <row r="437" spans="2:77" ht="15.95">
      <c r="B437" s="15" t="s">
        <v>16</v>
      </c>
    </row>
    <row r="438" spans="2:77" ht="32.1">
      <c r="B438" s="16" t="s">
        <v>283</v>
      </c>
      <c r="C438" s="17">
        <v>0.3847519776603871</v>
      </c>
      <c r="D438" s="17">
        <v>0.39657073256092062</v>
      </c>
      <c r="E438" s="17">
        <v>0.34096449470549373</v>
      </c>
      <c r="F438" s="17">
        <v>0.41984927849776948</v>
      </c>
      <c r="H438" s="17">
        <v>0.38012185829621298</v>
      </c>
      <c r="I438" s="17">
        <v>0.29920369560505933</v>
      </c>
      <c r="J438" s="17">
        <v>0.38039943561596917</v>
      </c>
      <c r="K438" s="17">
        <v>0.27292080737116847</v>
      </c>
      <c r="L438" s="17">
        <v>0.35039338468203229</v>
      </c>
      <c r="M438" s="17">
        <v>0.35292109499085123</v>
      </c>
      <c r="N438" s="17">
        <v>0.44549180778586772</v>
      </c>
      <c r="O438" s="17">
        <v>0.36600036400401792</v>
      </c>
      <c r="P438" s="17">
        <v>0.38545920580910009</v>
      </c>
      <c r="Q438" s="17">
        <v>0.4455870617915953</v>
      </c>
      <c r="R438" s="17">
        <v>0.44513973753907332</v>
      </c>
      <c r="S438" s="17">
        <v>0.44159731340399161</v>
      </c>
      <c r="U438" s="17">
        <v>0.43494169992335352</v>
      </c>
      <c r="V438" s="17">
        <v>0.33981435817118588</v>
      </c>
      <c r="W438" s="17">
        <v>0.3622330029893423</v>
      </c>
      <c r="X438" s="17">
        <v>0.32200694751291659</v>
      </c>
      <c r="Y438" s="17">
        <v>0.28986515518417638</v>
      </c>
      <c r="Z438" s="17">
        <v>0.40259668901126971</v>
      </c>
      <c r="AA438" s="17">
        <v>0.35724566626647358</v>
      </c>
      <c r="AB438" s="17">
        <v>0.46287483206405849</v>
      </c>
      <c r="AC438" s="17">
        <v>0.3968491377164079</v>
      </c>
      <c r="AD438" s="17">
        <v>0.43007580973539561</v>
      </c>
      <c r="AE438" s="17">
        <v>0.13592362588103429</v>
      </c>
      <c r="AG438" s="17">
        <v>0.42570574805227968</v>
      </c>
      <c r="AH438" s="17">
        <v>0.35270534573933471</v>
      </c>
      <c r="AJ438" s="17">
        <v>0.42170358320190532</v>
      </c>
      <c r="AK438" s="17">
        <v>0.43126851561428892</v>
      </c>
      <c r="AL438" s="17">
        <v>0.40665028680204318</v>
      </c>
      <c r="AM438" s="17">
        <v>0.37318109768234919</v>
      </c>
      <c r="AN438" s="17">
        <v>0.42559664496790101</v>
      </c>
      <c r="AO438" s="17">
        <v>0.44598719748430821</v>
      </c>
      <c r="AP438" s="17">
        <v>0.41963880989374608</v>
      </c>
      <c r="AQ438" s="17">
        <v>0.41302565485990778</v>
      </c>
      <c r="AR438" s="17">
        <v>0.41585623621034029</v>
      </c>
      <c r="AS438" s="17">
        <v>0.32997555436410259</v>
      </c>
      <c r="AT438" s="17">
        <v>0.45123040846560192</v>
      </c>
      <c r="AU438" s="17">
        <v>0.41132120022397212</v>
      </c>
      <c r="AV438" s="17">
        <v>0.55198637309148291</v>
      </c>
      <c r="AX438" s="17">
        <v>0.39202034278370512</v>
      </c>
      <c r="AY438" s="17">
        <v>0.32997555436410259</v>
      </c>
      <c r="AZ438" s="17">
        <v>0.45123040846560192</v>
      </c>
      <c r="BA438" s="17">
        <v>0.41132120022397212</v>
      </c>
      <c r="BC438" s="17">
        <v>0.40304612909387061</v>
      </c>
      <c r="BD438" s="17">
        <v>0.32433287843832032</v>
      </c>
      <c r="BE438" s="17">
        <v>0.40376360796370991</v>
      </c>
      <c r="BF438" s="17">
        <v>0.37576254083844629</v>
      </c>
      <c r="BG438" s="17">
        <v>0.4113295578047213</v>
      </c>
      <c r="BH438" s="17">
        <v>0.40824676207902949</v>
      </c>
      <c r="BI438" s="17">
        <v>0.33774859999272783</v>
      </c>
      <c r="BJ438" s="17">
        <v>0.34515621744349451</v>
      </c>
      <c r="BK438" s="17">
        <v>0.27810752247937909</v>
      </c>
      <c r="BL438" s="17">
        <v>0.39892142355513288</v>
      </c>
      <c r="BM438" s="17">
        <v>0.38751929924583001</v>
      </c>
      <c r="BN438" s="17">
        <v>0.43671196085355468</v>
      </c>
      <c r="BP438" s="17">
        <v>0.35998236194170857</v>
      </c>
      <c r="BQ438" s="17">
        <v>0.43373689157404383</v>
      </c>
      <c r="BR438" s="17">
        <v>0.36372392005082699</v>
      </c>
      <c r="BS438" s="17">
        <v>0.39958479443435668</v>
      </c>
      <c r="BT438" s="17">
        <v>0.48696177599903928</v>
      </c>
      <c r="BU438" s="17">
        <v>0.39101825247682082</v>
      </c>
      <c r="BV438" s="17">
        <v>0.35607674504473019</v>
      </c>
      <c r="BW438" s="17">
        <v>0.33001471666246512</v>
      </c>
      <c r="BX438" s="17">
        <v>0.29395038870430917</v>
      </c>
      <c r="BY438" s="17">
        <v>0.39588057650575231</v>
      </c>
    </row>
    <row r="439" spans="2:77" ht="32.1">
      <c r="B439" s="16" t="s">
        <v>284</v>
      </c>
      <c r="C439" s="17">
        <v>0.39013084136580128</v>
      </c>
      <c r="D439" s="17">
        <v>0.39481669664245678</v>
      </c>
      <c r="E439" s="17">
        <v>0.36658640083411392</v>
      </c>
      <c r="F439" s="17">
        <v>0.43111147797386817</v>
      </c>
      <c r="H439" s="17">
        <v>0.29692130616044299</v>
      </c>
      <c r="I439" s="17">
        <v>0.32181584196493362</v>
      </c>
      <c r="J439" s="17">
        <v>0.42588585769644483</v>
      </c>
      <c r="K439" s="17">
        <v>0.39196778593068632</v>
      </c>
      <c r="L439" s="17">
        <v>0.31450647115386648</v>
      </c>
      <c r="M439" s="17">
        <v>0.38342641090758423</v>
      </c>
      <c r="N439" s="17">
        <v>0.40732063375080702</v>
      </c>
      <c r="O439" s="17">
        <v>0.43700662542313801</v>
      </c>
      <c r="P439" s="17">
        <v>0.40399793400067863</v>
      </c>
      <c r="Q439" s="17">
        <v>0.46153052202271011</v>
      </c>
      <c r="R439" s="17">
        <v>0.42056236174241551</v>
      </c>
      <c r="S439" s="17">
        <v>0.43274434227365999</v>
      </c>
      <c r="U439" s="17">
        <v>0.36541007440375028</v>
      </c>
      <c r="V439" s="17">
        <v>0.38539989013925863</v>
      </c>
      <c r="W439" s="17">
        <v>0.37876557137619171</v>
      </c>
      <c r="X439" s="17">
        <v>0.29961013355182198</v>
      </c>
      <c r="Y439" s="17">
        <v>0.42574293735290158</v>
      </c>
      <c r="Z439" s="17">
        <v>0.37900387062965479</v>
      </c>
      <c r="AA439" s="17">
        <v>0.37514418185516157</v>
      </c>
      <c r="AB439" s="17">
        <v>0.43732436792955731</v>
      </c>
      <c r="AC439" s="17">
        <v>0.4758791106909504</v>
      </c>
      <c r="AD439" s="17">
        <v>0.36269058092283268</v>
      </c>
      <c r="AE439" s="17">
        <v>0.43830635788366451</v>
      </c>
      <c r="AG439" s="17">
        <v>0.43136001828757159</v>
      </c>
      <c r="AH439" s="17">
        <v>0.35786870177336272</v>
      </c>
      <c r="AJ439" s="17">
        <v>0.377568186878594</v>
      </c>
      <c r="AK439" s="17">
        <v>0.47061425447449279</v>
      </c>
      <c r="AL439" s="17">
        <v>0.47535848532305969</v>
      </c>
      <c r="AM439" s="17">
        <v>0.39968324340034111</v>
      </c>
      <c r="AN439" s="17">
        <v>0.4147113182794116</v>
      </c>
      <c r="AO439" s="17">
        <v>0.46018776549593449</v>
      </c>
      <c r="AP439" s="17">
        <v>0.42811888784988528</v>
      </c>
      <c r="AQ439" s="17">
        <v>0.38800118270426343</v>
      </c>
      <c r="AR439" s="17">
        <v>0.4538389900894797</v>
      </c>
      <c r="AS439" s="17">
        <v>0.4666513106698304</v>
      </c>
      <c r="AT439" s="17">
        <v>0.40633420493058309</v>
      </c>
      <c r="AU439" s="17">
        <v>0.48990270275763642</v>
      </c>
      <c r="AV439" s="17">
        <v>0.52131415883049237</v>
      </c>
      <c r="AX439" s="17">
        <v>0.38928940369980652</v>
      </c>
      <c r="AY439" s="17">
        <v>0.4666513106698304</v>
      </c>
      <c r="AZ439" s="17">
        <v>0.40633420493058309</v>
      </c>
      <c r="BA439" s="17">
        <v>0.48990270275763642</v>
      </c>
      <c r="BC439" s="17">
        <v>0.36642708855048678</v>
      </c>
      <c r="BD439" s="17">
        <v>0.39600069833644902</v>
      </c>
      <c r="BE439" s="17">
        <v>0.38054150505863538</v>
      </c>
      <c r="BF439" s="17">
        <v>0.44770928743877592</v>
      </c>
      <c r="BG439" s="17">
        <v>0.33669414588304619</v>
      </c>
      <c r="BH439" s="17">
        <v>0.40883068583340387</v>
      </c>
      <c r="BI439" s="17">
        <v>0.36944605061634422</v>
      </c>
      <c r="BJ439" s="17">
        <v>0.39574900552574271</v>
      </c>
      <c r="BK439" s="17">
        <v>0.3426351919854459</v>
      </c>
      <c r="BL439" s="17">
        <v>0.35488599604528009</v>
      </c>
      <c r="BM439" s="17">
        <v>0.33957434805632009</v>
      </c>
      <c r="BN439" s="17">
        <v>0.42932124085257423</v>
      </c>
      <c r="BP439" s="17">
        <v>0.43527772356841299</v>
      </c>
      <c r="BQ439" s="17">
        <v>0.38376536255674282</v>
      </c>
      <c r="BR439" s="17">
        <v>0.48172743872791862</v>
      </c>
      <c r="BS439" s="17">
        <v>0.33879104163738782</v>
      </c>
      <c r="BT439" s="17">
        <v>0.4502342815623952</v>
      </c>
      <c r="BU439" s="17">
        <v>0.47633904462464632</v>
      </c>
      <c r="BV439" s="17">
        <v>0.34057632784368191</v>
      </c>
      <c r="BW439" s="17">
        <v>0.32095971401906992</v>
      </c>
      <c r="BX439" s="17">
        <v>0.33463625561133897</v>
      </c>
      <c r="BY439" s="17">
        <v>0.38023596031100881</v>
      </c>
    </row>
    <row r="440" spans="2:77" ht="32.1">
      <c r="B440" s="16" t="s">
        <v>285</v>
      </c>
      <c r="C440" s="17">
        <v>0.46473525635973167</v>
      </c>
      <c r="D440" s="17">
        <v>0.48035960511839237</v>
      </c>
      <c r="E440" s="17">
        <v>0.43829365090635308</v>
      </c>
      <c r="F440" s="17">
        <v>0.35117948421451789</v>
      </c>
      <c r="H440" s="17">
        <v>0.39019418960878349</v>
      </c>
      <c r="I440" s="17">
        <v>0.4890208333396977</v>
      </c>
      <c r="J440" s="17">
        <v>0.44850609650975909</v>
      </c>
      <c r="K440" s="17">
        <v>0.45538994674995781</v>
      </c>
      <c r="L440" s="17">
        <v>0.37364852219568412</v>
      </c>
      <c r="M440" s="17">
        <v>0.44873622331821689</v>
      </c>
      <c r="N440" s="17">
        <v>0.48090085586426368</v>
      </c>
      <c r="O440" s="17">
        <v>0.50352985203424905</v>
      </c>
      <c r="P440" s="17">
        <v>0.46285240088747248</v>
      </c>
      <c r="Q440" s="17">
        <v>0.47922199598142401</v>
      </c>
      <c r="R440" s="17">
        <v>0.54100948888643274</v>
      </c>
      <c r="S440" s="17">
        <v>0.52148657450431635</v>
      </c>
      <c r="U440" s="17">
        <v>0.41171156052486713</v>
      </c>
      <c r="V440" s="17">
        <v>0.4816891675319187</v>
      </c>
      <c r="W440" s="17">
        <v>0.48013183426087241</v>
      </c>
      <c r="X440" s="17">
        <v>0.47582362511999582</v>
      </c>
      <c r="Y440" s="17">
        <v>0.47578930434138478</v>
      </c>
      <c r="Z440" s="17">
        <v>0.39737109877810262</v>
      </c>
      <c r="AA440" s="17">
        <v>0.48985342096368889</v>
      </c>
      <c r="AB440" s="17">
        <v>0.42849794660245311</v>
      </c>
      <c r="AC440" s="17">
        <v>0.51081525973140807</v>
      </c>
      <c r="AD440" s="17">
        <v>0.50919381400262376</v>
      </c>
      <c r="AE440" s="17">
        <v>0.21157426069927701</v>
      </c>
      <c r="AG440" s="17">
        <v>0.5057395148278051</v>
      </c>
      <c r="AH440" s="17">
        <v>0.43264911714110232</v>
      </c>
      <c r="AJ440" s="17">
        <v>0.48425432035027688</v>
      </c>
      <c r="AK440" s="17">
        <v>0.49788949154815282</v>
      </c>
      <c r="AL440" s="17">
        <v>0.45814184521424189</v>
      </c>
      <c r="AM440" s="17">
        <v>0.49415573933675361</v>
      </c>
      <c r="AN440" s="17">
        <v>0.47486381892747548</v>
      </c>
      <c r="AO440" s="17">
        <v>0.50619643253493463</v>
      </c>
      <c r="AP440" s="17">
        <v>0.49713560016261382</v>
      </c>
      <c r="AQ440" s="17">
        <v>0.49559517638142608</v>
      </c>
      <c r="AR440" s="17">
        <v>0.47527469134247469</v>
      </c>
      <c r="AS440" s="17">
        <v>0.5492417101785062</v>
      </c>
      <c r="AT440" s="17">
        <v>0.49581331800461531</v>
      </c>
      <c r="AU440" s="17">
        <v>0.50023162105310293</v>
      </c>
      <c r="AV440" s="17">
        <v>0.55965455810176779</v>
      </c>
      <c r="AX440" s="17">
        <v>0.46457135986340631</v>
      </c>
      <c r="AY440" s="17">
        <v>0.5492417101785062</v>
      </c>
      <c r="AZ440" s="17">
        <v>0.49581331800461531</v>
      </c>
      <c r="BA440" s="17">
        <v>0.50023162105310293</v>
      </c>
      <c r="BC440" s="17">
        <v>0.50653606073824653</v>
      </c>
      <c r="BD440" s="17">
        <v>0.37446401168646137</v>
      </c>
      <c r="BE440" s="17">
        <v>0.3883315482576104</v>
      </c>
      <c r="BF440" s="17">
        <v>0.47241361892882799</v>
      </c>
      <c r="BG440" s="17">
        <v>0.50558572180529515</v>
      </c>
      <c r="BH440" s="17">
        <v>0.46443009309306821</v>
      </c>
      <c r="BI440" s="17">
        <v>0.38354499506430112</v>
      </c>
      <c r="BJ440" s="17">
        <v>0.47518514266257977</v>
      </c>
      <c r="BK440" s="17">
        <v>0.51025054550994631</v>
      </c>
      <c r="BL440" s="17">
        <v>0.47869807181682877</v>
      </c>
      <c r="BM440" s="17">
        <v>0.4774564086076874</v>
      </c>
      <c r="BN440" s="17">
        <v>0.47484154479272528</v>
      </c>
      <c r="BP440" s="17">
        <v>0.4879061439660955</v>
      </c>
      <c r="BQ440" s="17">
        <v>0.51162287099473902</v>
      </c>
      <c r="BR440" s="17">
        <v>0.44245757214144738</v>
      </c>
      <c r="BS440" s="17">
        <v>0.4810510006434463</v>
      </c>
      <c r="BT440" s="17">
        <v>0.51504483589281258</v>
      </c>
      <c r="BU440" s="17">
        <v>0.4840486009046816</v>
      </c>
      <c r="BV440" s="17">
        <v>0.36641090726439052</v>
      </c>
      <c r="BW440" s="17">
        <v>0.40630542982996121</v>
      </c>
      <c r="BX440" s="17">
        <v>0.44433530195459231</v>
      </c>
      <c r="BY440" s="17">
        <v>0.47057236935844537</v>
      </c>
    </row>
    <row r="441" spans="2:77" ht="32.1">
      <c r="B441" s="16" t="s">
        <v>286</v>
      </c>
      <c r="C441" s="17">
        <v>0.27821877122012212</v>
      </c>
      <c r="D441" s="17">
        <v>0.28643324041280421</v>
      </c>
      <c r="E441" s="17">
        <v>0.26345168828750182</v>
      </c>
      <c r="F441" s="17">
        <v>0.23274553417256941</v>
      </c>
      <c r="H441" s="17">
        <v>0.17575216633918669</v>
      </c>
      <c r="I441" s="17">
        <v>0.25700269216812599</v>
      </c>
      <c r="J441" s="17">
        <v>0.25812819785694219</v>
      </c>
      <c r="K441" s="17">
        <v>0.27844791710338612</v>
      </c>
      <c r="L441" s="17">
        <v>0.23070287634164649</v>
      </c>
      <c r="M441" s="17">
        <v>0.26058924541350981</v>
      </c>
      <c r="N441" s="17">
        <v>0.25772017216194559</v>
      </c>
      <c r="O441" s="17">
        <v>0.19584332383587691</v>
      </c>
      <c r="P441" s="17">
        <v>0.29855426400434509</v>
      </c>
      <c r="Q441" s="17">
        <v>0.29929069961259802</v>
      </c>
      <c r="R441" s="17">
        <v>0.37942669176485933</v>
      </c>
      <c r="S441" s="17">
        <v>0.36244851565204911</v>
      </c>
      <c r="U441" s="17">
        <v>0.19995532695254001</v>
      </c>
      <c r="V441" s="17">
        <v>0.33901697310850532</v>
      </c>
      <c r="W441" s="17">
        <v>0.26801614196048729</v>
      </c>
      <c r="X441" s="17">
        <v>0.247272372910113</v>
      </c>
      <c r="Y441" s="17">
        <v>0.2938307926285359</v>
      </c>
      <c r="Z441" s="17">
        <v>0.30935322105246249</v>
      </c>
      <c r="AA441" s="17">
        <v>0.27532460268193898</v>
      </c>
      <c r="AB441" s="17">
        <v>0.29956886005740019</v>
      </c>
      <c r="AC441" s="17">
        <v>0.31338247059443358</v>
      </c>
      <c r="AD441" s="17">
        <v>0.26326023461726311</v>
      </c>
      <c r="AE441" s="17">
        <v>0.47606891756518011</v>
      </c>
      <c r="AG441" s="17">
        <v>0.32592334472360368</v>
      </c>
      <c r="AH441" s="17">
        <v>0.24088958532617791</v>
      </c>
      <c r="AJ441" s="17">
        <v>0.32168030914646489</v>
      </c>
      <c r="AK441" s="17">
        <v>0.23145063720906439</v>
      </c>
      <c r="AL441" s="17">
        <v>0.27426388917099531</v>
      </c>
      <c r="AM441" s="17">
        <v>0.30808225854866989</v>
      </c>
      <c r="AN441" s="17">
        <v>0.32694595080001282</v>
      </c>
      <c r="AO441" s="17">
        <v>0.29352102127966517</v>
      </c>
      <c r="AP441" s="17">
        <v>0.27370588573935378</v>
      </c>
      <c r="AQ441" s="17">
        <v>0.28212078210023073</v>
      </c>
      <c r="AR441" s="17">
        <v>0.29566923126743311</v>
      </c>
      <c r="AS441" s="17">
        <v>0.32526065288953332</v>
      </c>
      <c r="AT441" s="17">
        <v>0.31573777925704039</v>
      </c>
      <c r="AU441" s="17">
        <v>0.27371159518900778</v>
      </c>
      <c r="AV441" s="17">
        <v>0.46180171517020852</v>
      </c>
      <c r="AX441" s="17">
        <v>0.28261776217961898</v>
      </c>
      <c r="AY441" s="17">
        <v>0.32526065288953332</v>
      </c>
      <c r="AZ441" s="17">
        <v>0.31573777925704039</v>
      </c>
      <c r="BA441" s="17">
        <v>0.27371159518900778</v>
      </c>
      <c r="BC441" s="17">
        <v>0.31605906203359801</v>
      </c>
      <c r="BD441" s="17">
        <v>0.24039002113025321</v>
      </c>
      <c r="BE441" s="17">
        <v>0.28448542343866468</v>
      </c>
      <c r="BF441" s="17">
        <v>0.2813447599264744</v>
      </c>
      <c r="BG441" s="17">
        <v>0.37998799871131722</v>
      </c>
      <c r="BH441" s="17">
        <v>0.33016677020458618</v>
      </c>
      <c r="BI441" s="17">
        <v>0.33140050727531689</v>
      </c>
      <c r="BJ441" s="17">
        <v>0.27280743279976272</v>
      </c>
      <c r="BK441" s="17">
        <v>0.26862635931943413</v>
      </c>
      <c r="BL441" s="17">
        <v>0.30228704168097448</v>
      </c>
      <c r="BM441" s="17">
        <v>0.2843259414869036</v>
      </c>
      <c r="BN441" s="17">
        <v>0.2468447337692955</v>
      </c>
      <c r="BP441" s="17">
        <v>0.29715900668918471</v>
      </c>
      <c r="BQ441" s="17">
        <v>0.25267633678841972</v>
      </c>
      <c r="BR441" s="17">
        <v>0.244068101170791</v>
      </c>
      <c r="BS441" s="17">
        <v>0.29674565258053448</v>
      </c>
      <c r="BT441" s="17">
        <v>0.41350524791411708</v>
      </c>
      <c r="BU441" s="17">
        <v>0.3340852473592778</v>
      </c>
      <c r="BV441" s="17">
        <v>0.28090687372986112</v>
      </c>
      <c r="BW441" s="17">
        <v>0.24466240406859471</v>
      </c>
      <c r="BX441" s="17">
        <v>0.26168168646586393</v>
      </c>
      <c r="BY441" s="17">
        <v>0.24050708235125559</v>
      </c>
    </row>
    <row r="442" spans="2:77" ht="32.1">
      <c r="B442" s="16" t="s">
        <v>287</v>
      </c>
      <c r="C442" s="17">
        <v>0.35496659201496661</v>
      </c>
      <c r="D442" s="17">
        <v>0.34962049537737971</v>
      </c>
      <c r="E442" s="17">
        <v>0.365785158912738</v>
      </c>
      <c r="F442" s="17">
        <v>0.38260787529429507</v>
      </c>
      <c r="H442" s="17">
        <v>0.3149604304079433</v>
      </c>
      <c r="I442" s="17">
        <v>0.25877401740397771</v>
      </c>
      <c r="J442" s="17">
        <v>0.3835535110985292</v>
      </c>
      <c r="K442" s="17">
        <v>0.32939953959726981</v>
      </c>
      <c r="L442" s="17">
        <v>0.30467509795696862</v>
      </c>
      <c r="M442" s="17">
        <v>0.36869558053543328</v>
      </c>
      <c r="N442" s="17">
        <v>0.33816698405500151</v>
      </c>
      <c r="O442" s="17">
        <v>0.41166731290842451</v>
      </c>
      <c r="P442" s="17">
        <v>0.3428546062106877</v>
      </c>
      <c r="Q442" s="17">
        <v>0.3724110748810151</v>
      </c>
      <c r="R442" s="17">
        <v>0.38309528523421638</v>
      </c>
      <c r="S442" s="17">
        <v>0.41233305302777168</v>
      </c>
      <c r="U442" s="17">
        <v>0.32245551936175959</v>
      </c>
      <c r="V442" s="17">
        <v>0.34633509887382741</v>
      </c>
      <c r="W442" s="17">
        <v>0.31490298780495413</v>
      </c>
      <c r="X442" s="17">
        <v>0.36909021668910758</v>
      </c>
      <c r="Y442" s="17">
        <v>0.30469815649115373</v>
      </c>
      <c r="Z442" s="17">
        <v>0.38855344998036689</v>
      </c>
      <c r="AA442" s="17">
        <v>0.39632932528430992</v>
      </c>
      <c r="AB442" s="17">
        <v>0.33315086225165907</v>
      </c>
      <c r="AC442" s="17">
        <v>0.35364609786044998</v>
      </c>
      <c r="AD442" s="17">
        <v>0.42250941949243859</v>
      </c>
      <c r="AE442" s="17">
        <v>0.66487679282750445</v>
      </c>
      <c r="AG442" s="17">
        <v>0.38769544216571472</v>
      </c>
      <c r="AH442" s="17">
        <v>0.32935602175626488</v>
      </c>
      <c r="AJ442" s="17">
        <v>0.34178778563384682</v>
      </c>
      <c r="AK442" s="17">
        <v>0.44256792471506529</v>
      </c>
      <c r="AL442" s="17">
        <v>0.36924881438389578</v>
      </c>
      <c r="AM442" s="17">
        <v>0.3621635312440053</v>
      </c>
      <c r="AN442" s="17">
        <v>0.40321256148411921</v>
      </c>
      <c r="AO442" s="17">
        <v>0.37372976110601502</v>
      </c>
      <c r="AP442" s="17">
        <v>0.36470911333631112</v>
      </c>
      <c r="AQ442" s="17">
        <v>0.40699825048758259</v>
      </c>
      <c r="AR442" s="17">
        <v>0.368194711787664</v>
      </c>
      <c r="AS442" s="17">
        <v>0.49670285905763217</v>
      </c>
      <c r="AT442" s="17">
        <v>0.4253146297137036</v>
      </c>
      <c r="AU442" s="17">
        <v>0.38474290404245681</v>
      </c>
      <c r="AV442" s="17">
        <v>0.51131263529404158</v>
      </c>
      <c r="AX442" s="17">
        <v>0.35491942028428841</v>
      </c>
      <c r="AY442" s="17">
        <v>0.49670285905763217</v>
      </c>
      <c r="AZ442" s="17">
        <v>0.4253146297137036</v>
      </c>
      <c r="BA442" s="17">
        <v>0.38474290404245681</v>
      </c>
      <c r="BC442" s="17">
        <v>0.34772136047139551</v>
      </c>
      <c r="BD442" s="17">
        <v>0.31656193481433648</v>
      </c>
      <c r="BE442" s="17">
        <v>0.35866021241250912</v>
      </c>
      <c r="BF442" s="17">
        <v>0.36567452068001471</v>
      </c>
      <c r="BG442" s="17">
        <v>0.42493028946884431</v>
      </c>
      <c r="BH442" s="17">
        <v>0.34475033102527219</v>
      </c>
      <c r="BI442" s="17">
        <v>0.35775838595463749</v>
      </c>
      <c r="BJ442" s="17">
        <v>0.37311568591408889</v>
      </c>
      <c r="BK442" s="17">
        <v>0.31812571095738018</v>
      </c>
      <c r="BL442" s="17">
        <v>0.42920253191801622</v>
      </c>
      <c r="BM442" s="17">
        <v>0.38973810307120771</v>
      </c>
      <c r="BN442" s="17">
        <v>0.39410826169346058</v>
      </c>
      <c r="BP442" s="17">
        <v>0.39018302316218811</v>
      </c>
      <c r="BQ442" s="17">
        <v>0.32966814172883852</v>
      </c>
      <c r="BR442" s="17">
        <v>0.36865804838889582</v>
      </c>
      <c r="BS442" s="17">
        <v>0.33210026845195589</v>
      </c>
      <c r="BT442" s="17">
        <v>0.37346908755630071</v>
      </c>
      <c r="BU442" s="17">
        <v>0.51931737013100132</v>
      </c>
      <c r="BV442" s="17">
        <v>0.33897538723142112</v>
      </c>
      <c r="BW442" s="17">
        <v>0.28133490879248302</v>
      </c>
      <c r="BX442" s="17">
        <v>0.25502301247012088</v>
      </c>
      <c r="BY442" s="17">
        <v>0.34039286114679418</v>
      </c>
    </row>
    <row r="443" spans="2:77" ht="32.1">
      <c r="B443" s="16" t="s">
        <v>288</v>
      </c>
      <c r="C443" s="17">
        <v>0.17869124558884089</v>
      </c>
      <c r="D443" s="17">
        <v>0.19159896161394871</v>
      </c>
      <c r="E443" s="17">
        <v>0.1463667361665307</v>
      </c>
      <c r="F443" s="17">
        <v>0.1182779101967442</v>
      </c>
      <c r="H443" s="17">
        <v>0.15418229820672361</v>
      </c>
      <c r="I443" s="17">
        <v>0.16541773534410581</v>
      </c>
      <c r="J443" s="17">
        <v>0.1410218061595867</v>
      </c>
      <c r="K443" s="17">
        <v>0.19075270090889621</v>
      </c>
      <c r="L443" s="17">
        <v>0.16452524140348199</v>
      </c>
      <c r="M443" s="17">
        <v>0.19613601312092449</v>
      </c>
      <c r="N443" s="17">
        <v>0.23766529562821859</v>
      </c>
      <c r="O443" s="17">
        <v>0.1505680824447308</v>
      </c>
      <c r="P443" s="17">
        <v>0.16911522816430069</v>
      </c>
      <c r="Q443" s="17">
        <v>0.14543624238561839</v>
      </c>
      <c r="R443" s="17">
        <v>0.2323586786459825</v>
      </c>
      <c r="S443" s="17">
        <v>0.19273991409878191</v>
      </c>
      <c r="U443" s="17">
        <v>0.13618654735240951</v>
      </c>
      <c r="V443" s="17">
        <v>0.16445316971543639</v>
      </c>
      <c r="W443" s="17">
        <v>0.14600765535691199</v>
      </c>
      <c r="X443" s="17">
        <v>0.21795590521602709</v>
      </c>
      <c r="Y443" s="17">
        <v>0.18900508485626941</v>
      </c>
      <c r="Z443" s="17">
        <v>0.20195911516822049</v>
      </c>
      <c r="AA443" s="17">
        <v>0.19565836383111521</v>
      </c>
      <c r="AB443" s="17">
        <v>0.2088008124201256</v>
      </c>
      <c r="AC443" s="17">
        <v>0.1736366037365045</v>
      </c>
      <c r="AD443" s="17">
        <v>0.16116820175708901</v>
      </c>
      <c r="AE443" s="17">
        <v>0.13592362588103429</v>
      </c>
      <c r="AG443" s="17">
        <v>0.18322568483095139</v>
      </c>
      <c r="AH443" s="17">
        <v>0.1751430129360286</v>
      </c>
      <c r="AJ443" s="17">
        <v>0.22415122384882999</v>
      </c>
      <c r="AK443" s="17">
        <v>0.16338600709190759</v>
      </c>
      <c r="AL443" s="17">
        <v>0.18866750494541451</v>
      </c>
      <c r="AM443" s="17">
        <v>0.18285607397967571</v>
      </c>
      <c r="AN443" s="17">
        <v>0.19126500667736809</v>
      </c>
      <c r="AO443" s="17">
        <v>0.1936022904690316</v>
      </c>
      <c r="AP443" s="17">
        <v>0.18297862171431051</v>
      </c>
      <c r="AQ443" s="17">
        <v>0.16526935645086319</v>
      </c>
      <c r="AR443" s="17">
        <v>0.1713386736339152</v>
      </c>
      <c r="AS443" s="17">
        <v>0.1849106638476368</v>
      </c>
      <c r="AT443" s="17">
        <v>0.21621846795935121</v>
      </c>
      <c r="AU443" s="17">
        <v>0.21638206002503821</v>
      </c>
      <c r="AV443" s="17">
        <v>0.30118391199848982</v>
      </c>
      <c r="AX443" s="17">
        <v>0.1803639807222587</v>
      </c>
      <c r="AY443" s="17">
        <v>0.1849106638476368</v>
      </c>
      <c r="AZ443" s="17">
        <v>0.21621846795935121</v>
      </c>
      <c r="BA443" s="17">
        <v>0.21638206002503821</v>
      </c>
      <c r="BC443" s="17">
        <v>0.24603877215695041</v>
      </c>
      <c r="BD443" s="17">
        <v>0.1479242764588731</v>
      </c>
      <c r="BE443" s="17">
        <v>0.13081528958857649</v>
      </c>
      <c r="BF443" s="17">
        <v>0.25610265323185799</v>
      </c>
      <c r="BG443" s="17">
        <v>0.20204848181570861</v>
      </c>
      <c r="BH443" s="17">
        <v>0.23576164006360251</v>
      </c>
      <c r="BI443" s="17">
        <v>0.24263615037718639</v>
      </c>
      <c r="BJ443" s="17">
        <v>0.17208241568750501</v>
      </c>
      <c r="BK443" s="17">
        <v>0.21921153326110709</v>
      </c>
      <c r="BL443" s="17">
        <v>0.21099530836331509</v>
      </c>
      <c r="BM443" s="17">
        <v>0.18516028573505569</v>
      </c>
      <c r="BN443" s="17">
        <v>0.1273535423602791</v>
      </c>
      <c r="BP443" s="17">
        <v>0.15969426250240809</v>
      </c>
      <c r="BQ443" s="17">
        <v>0.2046591423582407</v>
      </c>
      <c r="BR443" s="17">
        <v>0.15062325894805559</v>
      </c>
      <c r="BS443" s="17">
        <v>0.211808677342644</v>
      </c>
      <c r="BT443" s="17">
        <v>0.27676955828272171</v>
      </c>
      <c r="BU443" s="17">
        <v>0.1339906361333722</v>
      </c>
      <c r="BV443" s="17">
        <v>0.21631603084343379</v>
      </c>
      <c r="BW443" s="17">
        <v>0.1433403358402964</v>
      </c>
      <c r="BX443" s="17">
        <v>0.1683145015193577</v>
      </c>
      <c r="BY443" s="17">
        <v>0.1653708265612378</v>
      </c>
    </row>
    <row r="444" spans="2:77" ht="32.1">
      <c r="B444" s="16" t="s">
        <v>289</v>
      </c>
      <c r="C444" s="17">
        <v>0.33790113164104052</v>
      </c>
      <c r="D444" s="17">
        <v>0.35398780467328661</v>
      </c>
      <c r="E444" s="17">
        <v>0.30298289030152309</v>
      </c>
      <c r="F444" s="17">
        <v>0.25760091470021867</v>
      </c>
      <c r="H444" s="17">
        <v>0.28670541414696687</v>
      </c>
      <c r="I444" s="17">
        <v>0.30057709451858472</v>
      </c>
      <c r="J444" s="17">
        <v>0.33387623519316462</v>
      </c>
      <c r="K444" s="17">
        <v>0.30989037183816182</v>
      </c>
      <c r="L444" s="17">
        <v>0.3007263445182895</v>
      </c>
      <c r="M444" s="17">
        <v>0.30862580085174107</v>
      </c>
      <c r="N444" s="17">
        <v>0.3324062963997933</v>
      </c>
      <c r="O444" s="17">
        <v>0.417229931162025</v>
      </c>
      <c r="P444" s="17">
        <v>0.31758285364191269</v>
      </c>
      <c r="Q444" s="17">
        <v>0.31408272172588542</v>
      </c>
      <c r="R444" s="17">
        <v>0.459110490226601</v>
      </c>
      <c r="S444" s="17">
        <v>0.37884431475300268</v>
      </c>
      <c r="U444" s="17">
        <v>0.32941279057786649</v>
      </c>
      <c r="V444" s="17">
        <v>0.34741678663281828</v>
      </c>
      <c r="W444" s="17">
        <v>0.29745513719793459</v>
      </c>
      <c r="X444" s="17">
        <v>0.32756716617195608</v>
      </c>
      <c r="Y444" s="17">
        <v>0.32689119558605129</v>
      </c>
      <c r="Z444" s="17">
        <v>0.35793661430252338</v>
      </c>
      <c r="AA444" s="17">
        <v>0.32676569118318949</v>
      </c>
      <c r="AB444" s="17">
        <v>0.32274825758160092</v>
      </c>
      <c r="AC444" s="17">
        <v>0.38585354620999451</v>
      </c>
      <c r="AD444" s="17">
        <v>0.36687421398103781</v>
      </c>
      <c r="AE444" s="17">
        <v>0.17365003877721391</v>
      </c>
      <c r="AG444" s="17">
        <v>0.37601744419131011</v>
      </c>
      <c r="AH444" s="17">
        <v>0.30807483172292383</v>
      </c>
      <c r="AJ444" s="17">
        <v>0.34957224797119812</v>
      </c>
      <c r="AK444" s="17">
        <v>0.40605980864265567</v>
      </c>
      <c r="AL444" s="17">
        <v>0.40531866739889888</v>
      </c>
      <c r="AM444" s="17">
        <v>0.37618271474451098</v>
      </c>
      <c r="AN444" s="17">
        <v>0.40225623205437377</v>
      </c>
      <c r="AO444" s="17">
        <v>0.32892100743846509</v>
      </c>
      <c r="AP444" s="17">
        <v>0.32541777125731669</v>
      </c>
      <c r="AQ444" s="17">
        <v>0.34962174334636792</v>
      </c>
      <c r="AR444" s="17">
        <v>0.40529231131851551</v>
      </c>
      <c r="AS444" s="17">
        <v>0.37628086672334438</v>
      </c>
      <c r="AT444" s="17">
        <v>0.3466545143397386</v>
      </c>
      <c r="AU444" s="17">
        <v>0.37635061077779408</v>
      </c>
      <c r="AV444" s="17">
        <v>0.51995418616275579</v>
      </c>
      <c r="AX444" s="17">
        <v>0.34283606468354899</v>
      </c>
      <c r="AY444" s="17">
        <v>0.37628086672334438</v>
      </c>
      <c r="AZ444" s="17">
        <v>0.3466545143397386</v>
      </c>
      <c r="BA444" s="17">
        <v>0.37635061077779408</v>
      </c>
      <c r="BC444" s="17">
        <v>0.27205623662914852</v>
      </c>
      <c r="BD444" s="17">
        <v>0.34667774893617609</v>
      </c>
      <c r="BE444" s="17">
        <v>0.31767713266976982</v>
      </c>
      <c r="BF444" s="17">
        <v>0.25524334763397338</v>
      </c>
      <c r="BG444" s="17">
        <v>0.30768342700946588</v>
      </c>
      <c r="BH444" s="17">
        <v>0.32616488065746851</v>
      </c>
      <c r="BI444" s="17">
        <v>0.30948366805257721</v>
      </c>
      <c r="BJ444" s="17">
        <v>0.35455130806197849</v>
      </c>
      <c r="BK444" s="17">
        <v>0.34794142073178902</v>
      </c>
      <c r="BL444" s="17">
        <v>0.46080620618635582</v>
      </c>
      <c r="BM444" s="17">
        <v>0.35824786307525169</v>
      </c>
      <c r="BN444" s="17">
        <v>0.33624097825333571</v>
      </c>
      <c r="BP444" s="17">
        <v>0.36743540592727969</v>
      </c>
      <c r="BQ444" s="17">
        <v>0.41432928322837931</v>
      </c>
      <c r="BR444" s="17">
        <v>0.36553975610541573</v>
      </c>
      <c r="BS444" s="17">
        <v>0.31480947156505878</v>
      </c>
      <c r="BT444" s="17">
        <v>0.36563051413235947</v>
      </c>
      <c r="BU444" s="17">
        <v>0.40580687785038511</v>
      </c>
      <c r="BV444" s="17">
        <v>0.35727575032970721</v>
      </c>
      <c r="BW444" s="17">
        <v>0.26807292305690972</v>
      </c>
      <c r="BX444" s="17">
        <v>0.36678906440217351</v>
      </c>
      <c r="BY444" s="17">
        <v>0.31651895435619681</v>
      </c>
    </row>
    <row r="445" spans="2:77" ht="48">
      <c r="B445" s="16" t="s">
        <v>290</v>
      </c>
      <c r="C445" s="17">
        <v>0.35466656207273017</v>
      </c>
      <c r="D445" s="17">
        <v>0.34099281105454332</v>
      </c>
      <c r="E445" s="17">
        <v>0.40517598493968759</v>
      </c>
      <c r="F445" s="17">
        <v>0.31788809639751431</v>
      </c>
      <c r="H445" s="17">
        <v>0.28044349281416892</v>
      </c>
      <c r="I445" s="17">
        <v>0.31930067886954039</v>
      </c>
      <c r="J445" s="17">
        <v>0.35222411483979799</v>
      </c>
      <c r="K445" s="17">
        <v>0.26381209830897517</v>
      </c>
      <c r="L445" s="17">
        <v>0.36545818757975951</v>
      </c>
      <c r="M445" s="17">
        <v>0.33104772350881201</v>
      </c>
      <c r="N445" s="17">
        <v>0.31540535150171811</v>
      </c>
      <c r="O445" s="17">
        <v>0.38751844627082588</v>
      </c>
      <c r="P445" s="17">
        <v>0.36063972190122578</v>
      </c>
      <c r="Q445" s="17">
        <v>0.40385792011350591</v>
      </c>
      <c r="R445" s="17">
        <v>0.42971718132621423</v>
      </c>
      <c r="S445" s="17">
        <v>0.41004042966127968</v>
      </c>
      <c r="U445" s="17">
        <v>0.33587060068906688</v>
      </c>
      <c r="V445" s="17">
        <v>0.2969546252372357</v>
      </c>
      <c r="W445" s="17">
        <v>0.29263630815083191</v>
      </c>
      <c r="X445" s="17">
        <v>0.29948099218607538</v>
      </c>
      <c r="Y445" s="17">
        <v>0.36865723419185847</v>
      </c>
      <c r="Z445" s="17">
        <v>0.29536454287681668</v>
      </c>
      <c r="AA445" s="17">
        <v>0.40824066292093519</v>
      </c>
      <c r="AB445" s="17">
        <v>0.35218900239737588</v>
      </c>
      <c r="AC445" s="17">
        <v>0.4125464259784814</v>
      </c>
      <c r="AD445" s="17">
        <v>0.46859155284274773</v>
      </c>
      <c r="AE445" s="17">
        <v>0.26462017232111462</v>
      </c>
      <c r="AG445" s="17">
        <v>0.40204019198440072</v>
      </c>
      <c r="AH445" s="17">
        <v>0.31759634201689868</v>
      </c>
      <c r="AJ445" s="17">
        <v>0.38139352083070122</v>
      </c>
      <c r="AK445" s="17">
        <v>0.41024971730354598</v>
      </c>
      <c r="AL445" s="17">
        <v>0.44801389302907429</v>
      </c>
      <c r="AM445" s="17">
        <v>0.38040910978213732</v>
      </c>
      <c r="AN445" s="17">
        <v>0.4591077949789879</v>
      </c>
      <c r="AO445" s="17">
        <v>0.38265877105313612</v>
      </c>
      <c r="AP445" s="17">
        <v>0.38960694200213508</v>
      </c>
      <c r="AQ445" s="17">
        <v>0.45818005319949567</v>
      </c>
      <c r="AR445" s="17">
        <v>0.46283401290723042</v>
      </c>
      <c r="AS445" s="17">
        <v>0.46262205457805222</v>
      </c>
      <c r="AT445" s="17">
        <v>0.42745909267388721</v>
      </c>
      <c r="AU445" s="17">
        <v>0.42986465026026122</v>
      </c>
      <c r="AV445" s="17">
        <v>0.41951147039646508</v>
      </c>
      <c r="AX445" s="17">
        <v>0.35696129301639301</v>
      </c>
      <c r="AY445" s="17">
        <v>0.46262205457805222</v>
      </c>
      <c r="AZ445" s="17">
        <v>0.42745909267388721</v>
      </c>
      <c r="BA445" s="17">
        <v>0.42986465026026122</v>
      </c>
      <c r="BC445" s="17">
        <v>0.29768212327684251</v>
      </c>
      <c r="BD445" s="17">
        <v>0.4337883403180523</v>
      </c>
      <c r="BE445" s="17">
        <v>0.2396705903172747</v>
      </c>
      <c r="BF445" s="17">
        <v>0.33030689798953727</v>
      </c>
      <c r="BG445" s="17">
        <v>0.33764029841586352</v>
      </c>
      <c r="BH445" s="17">
        <v>0.35765294440826612</v>
      </c>
      <c r="BI445" s="17">
        <v>0.44995578026163507</v>
      </c>
      <c r="BJ445" s="17">
        <v>0.40568268017620268</v>
      </c>
      <c r="BK445" s="17">
        <v>0.3667432296981753</v>
      </c>
      <c r="BL445" s="17">
        <v>0.44547044230528249</v>
      </c>
      <c r="BM445" s="17">
        <v>0.37627913918177081</v>
      </c>
      <c r="BN445" s="17">
        <v>0.37596119460143512</v>
      </c>
      <c r="BP445" s="17">
        <v>0.38870295281861522</v>
      </c>
      <c r="BQ445" s="17">
        <v>0.33997977900709359</v>
      </c>
      <c r="BR445" s="17">
        <v>0.42229277527932813</v>
      </c>
      <c r="BS445" s="17">
        <v>0.32681986366554971</v>
      </c>
      <c r="BT445" s="17">
        <v>0.45621284804040552</v>
      </c>
      <c r="BU445" s="17">
        <v>0.50630605902736359</v>
      </c>
      <c r="BV445" s="17">
        <v>0.2436654884234323</v>
      </c>
      <c r="BW445" s="17">
        <v>0.3213226046621786</v>
      </c>
      <c r="BX445" s="17">
        <v>0.33783177138342863</v>
      </c>
      <c r="BY445" s="17">
        <v>0.32003725670696842</v>
      </c>
    </row>
    <row r="446" spans="2:77" ht="63.95">
      <c r="B446" s="16" t="s">
        <v>291</v>
      </c>
      <c r="C446" s="17">
        <v>0.2101272321966301</v>
      </c>
      <c r="D446" s="17">
        <v>0.21435595161740151</v>
      </c>
      <c r="E446" s="17">
        <v>0.19929294088708541</v>
      </c>
      <c r="F446" s="17">
        <v>0.20835574097680201</v>
      </c>
      <c r="H446" s="17">
        <v>0.18927186435096699</v>
      </c>
      <c r="I446" s="17">
        <v>0.20383313607668099</v>
      </c>
      <c r="J446" s="17">
        <v>0.1463019687944293</v>
      </c>
      <c r="K446" s="17">
        <v>0.21897676652006251</v>
      </c>
      <c r="L446" s="17">
        <v>0.2283082505840773</v>
      </c>
      <c r="M446" s="17">
        <v>0.26234700842281511</v>
      </c>
      <c r="N446" s="17">
        <v>0.2292348439117472</v>
      </c>
      <c r="O446" s="17">
        <v>0.1968362024668826</v>
      </c>
      <c r="P446" s="17">
        <v>0.25299035173712731</v>
      </c>
      <c r="Q446" s="17">
        <v>0.17343632697328359</v>
      </c>
      <c r="R446" s="17">
        <v>0.2631090487811214</v>
      </c>
      <c r="S446" s="17">
        <v>0.1800325887220543</v>
      </c>
      <c r="U446" s="17">
        <v>0.14689131533860231</v>
      </c>
      <c r="V446" s="17">
        <v>0.18520799615874689</v>
      </c>
      <c r="W446" s="17">
        <v>0.24657522794340769</v>
      </c>
      <c r="X446" s="17">
        <v>0.24508736415151741</v>
      </c>
      <c r="Y446" s="17">
        <v>0.17782982477015791</v>
      </c>
      <c r="Z446" s="17">
        <v>0.2711187729517916</v>
      </c>
      <c r="AA446" s="17">
        <v>0.27238189563198351</v>
      </c>
      <c r="AB446" s="17">
        <v>0.1909133473158309</v>
      </c>
      <c r="AC446" s="17">
        <v>0.17759619759173281</v>
      </c>
      <c r="AD446" s="17">
        <v>0.1942833216904887</v>
      </c>
      <c r="AE446" s="17">
        <v>0</v>
      </c>
      <c r="AG446" s="17">
        <v>0.20865596206101589</v>
      </c>
      <c r="AH446" s="17">
        <v>0.21127851209201681</v>
      </c>
      <c r="AJ446" s="17">
        <v>0.22667144929791611</v>
      </c>
      <c r="AK446" s="17">
        <v>0.21429215983999969</v>
      </c>
      <c r="AL446" s="17">
        <v>0.24017319176639601</v>
      </c>
      <c r="AM446" s="17">
        <v>0.21903749000066819</v>
      </c>
      <c r="AN446" s="17">
        <v>0.23699404927966269</v>
      </c>
      <c r="AO446" s="17">
        <v>0.26227766699882821</v>
      </c>
      <c r="AP446" s="17">
        <v>0.21948702497292269</v>
      </c>
      <c r="AQ446" s="17">
        <v>0.26150705439403032</v>
      </c>
      <c r="AR446" s="17">
        <v>0.225173924088519</v>
      </c>
      <c r="AS446" s="17">
        <v>0.25835761572466259</v>
      </c>
      <c r="AT446" s="17">
        <v>0.19229697105304441</v>
      </c>
      <c r="AU446" s="17">
        <v>0.21175193931101541</v>
      </c>
      <c r="AV446" s="17">
        <v>0.32572608055925151</v>
      </c>
      <c r="AX446" s="17">
        <v>0.2191874603794646</v>
      </c>
      <c r="AY446" s="17">
        <v>0.25835761572466259</v>
      </c>
      <c r="AZ446" s="17">
        <v>0.19229697105304441</v>
      </c>
      <c r="BA446" s="17">
        <v>0.21175193931101541</v>
      </c>
      <c r="BC446" s="17">
        <v>0.29997377562780708</v>
      </c>
      <c r="BD446" s="17">
        <v>0.23286472877203801</v>
      </c>
      <c r="BE446" s="17">
        <v>0.24739341412359381</v>
      </c>
      <c r="BF446" s="17">
        <v>0.2730699763613289</v>
      </c>
      <c r="BG446" s="17">
        <v>0.202762635602558</v>
      </c>
      <c r="BH446" s="17">
        <v>0.2356581347327982</v>
      </c>
      <c r="BI446" s="17">
        <v>0.26179207080903261</v>
      </c>
      <c r="BJ446" s="17">
        <v>0.19112494936203811</v>
      </c>
      <c r="BK446" s="17">
        <v>0.17656959544166309</v>
      </c>
      <c r="BL446" s="17">
        <v>0.17060359935837399</v>
      </c>
      <c r="BM446" s="17">
        <v>0.2221521723433876</v>
      </c>
      <c r="BN446" s="17">
        <v>0.18034669496688061</v>
      </c>
      <c r="BP446" s="17">
        <v>0.1828037798171443</v>
      </c>
      <c r="BQ446" s="17">
        <v>0.21895854133856571</v>
      </c>
      <c r="BR446" s="17">
        <v>0.1864269911938618</v>
      </c>
      <c r="BS446" s="17">
        <v>0.28790724836625881</v>
      </c>
      <c r="BT446" s="17">
        <v>0.22334212538686191</v>
      </c>
      <c r="BU446" s="17">
        <v>0.17751719481330949</v>
      </c>
      <c r="BV446" s="17">
        <v>0.17260354356024099</v>
      </c>
      <c r="BW446" s="17">
        <v>0.1947417463540414</v>
      </c>
      <c r="BX446" s="17">
        <v>0.25643960252997611</v>
      </c>
      <c r="BY446" s="17">
        <v>0.18978428431056249</v>
      </c>
    </row>
    <row r="447" spans="2:77" ht="63.95">
      <c r="B447" s="16" t="s">
        <v>292</v>
      </c>
      <c r="C447" s="17">
        <v>0.1620395629374819</v>
      </c>
      <c r="D447" s="17">
        <v>0.16438190666629421</v>
      </c>
      <c r="E447" s="17">
        <v>0.1324436423554583</v>
      </c>
      <c r="F447" s="17">
        <v>0.27246334735394812</v>
      </c>
      <c r="H447" s="17">
        <v>0.1170588892170521</v>
      </c>
      <c r="I447" s="17">
        <v>0.185539528381825</v>
      </c>
      <c r="J447" s="17">
        <v>0.1309543999155415</v>
      </c>
      <c r="K447" s="17">
        <v>0.16027768857476371</v>
      </c>
      <c r="L447" s="17">
        <v>0.14779528821573801</v>
      </c>
      <c r="M447" s="17">
        <v>0.18981464586509769</v>
      </c>
      <c r="N447" s="17">
        <v>0.1844073324702222</v>
      </c>
      <c r="O447" s="17">
        <v>0.18094259792633111</v>
      </c>
      <c r="P447" s="17">
        <v>0.2288056403039295</v>
      </c>
      <c r="Q447" s="17">
        <v>0.15845140798738161</v>
      </c>
      <c r="R447" s="17">
        <v>0.11410783402713889</v>
      </c>
      <c r="S447" s="17">
        <v>0.1767786039638316</v>
      </c>
      <c r="U447" s="17">
        <v>0.13860567252343861</v>
      </c>
      <c r="V447" s="17">
        <v>0.122875432702809</v>
      </c>
      <c r="W447" s="17">
        <v>0.1421855655022172</v>
      </c>
      <c r="X447" s="17">
        <v>0.16204101987364369</v>
      </c>
      <c r="Y447" s="17">
        <v>0.21834540388778559</v>
      </c>
      <c r="Z447" s="17">
        <v>0.2036962704733257</v>
      </c>
      <c r="AA447" s="17">
        <v>0.18841278586007301</v>
      </c>
      <c r="AB447" s="17">
        <v>0.1888691918990478</v>
      </c>
      <c r="AC447" s="17">
        <v>0.15123864011384519</v>
      </c>
      <c r="AD447" s="17">
        <v>0.1051346602947771</v>
      </c>
      <c r="AE447" s="17">
        <v>0.26445851008056698</v>
      </c>
      <c r="AG447" s="17">
        <v>0.17056224135339271</v>
      </c>
      <c r="AH447" s="17">
        <v>0.15537050327429</v>
      </c>
      <c r="AJ447" s="17">
        <v>0.15592725363122029</v>
      </c>
      <c r="AK447" s="17">
        <v>0.13294962450742681</v>
      </c>
      <c r="AL447" s="17">
        <v>0.19061925483135209</v>
      </c>
      <c r="AM447" s="17">
        <v>0.1561141057285943</v>
      </c>
      <c r="AN447" s="17">
        <v>0.1563320126475635</v>
      </c>
      <c r="AO447" s="17">
        <v>0.19132073833786711</v>
      </c>
      <c r="AP447" s="17">
        <v>0.19078154712167639</v>
      </c>
      <c r="AQ447" s="17">
        <v>0.1411525026046978</v>
      </c>
      <c r="AR447" s="17">
        <v>0.17790433705263159</v>
      </c>
      <c r="AS447" s="17">
        <v>0.2290524674904042</v>
      </c>
      <c r="AT447" s="17">
        <v>0.15080725393373259</v>
      </c>
      <c r="AU447" s="17">
        <v>0.16263909842151891</v>
      </c>
      <c r="AV447" s="17">
        <v>0.23176653279033149</v>
      </c>
      <c r="AX447" s="17">
        <v>0.16523395461959139</v>
      </c>
      <c r="AY447" s="17">
        <v>0.2290524674904042</v>
      </c>
      <c r="AZ447" s="17">
        <v>0.15080725393373259</v>
      </c>
      <c r="BA447" s="17">
        <v>0.16263909842151891</v>
      </c>
      <c r="BC447" s="17">
        <v>0.18218111654694649</v>
      </c>
      <c r="BD447" s="17">
        <v>0.13120067335933369</v>
      </c>
      <c r="BE447" s="17">
        <v>0.15211656377108609</v>
      </c>
      <c r="BF447" s="17">
        <v>0.19937147638810529</v>
      </c>
      <c r="BG447" s="17">
        <v>0.2052658829396912</v>
      </c>
      <c r="BH447" s="17">
        <v>0.16974012708552699</v>
      </c>
      <c r="BI447" s="17">
        <v>0.20231981414603539</v>
      </c>
      <c r="BJ447" s="17">
        <v>0.14721004670061949</v>
      </c>
      <c r="BK447" s="17">
        <v>0.16903151064855959</v>
      </c>
      <c r="BL447" s="17">
        <v>0.16177789104844839</v>
      </c>
      <c r="BM447" s="17">
        <v>0.1845391276498578</v>
      </c>
      <c r="BN447" s="17">
        <v>0.17570504012948149</v>
      </c>
      <c r="BP447" s="17">
        <v>0.14058310096321319</v>
      </c>
      <c r="BQ447" s="17">
        <v>0.21242505874899609</v>
      </c>
      <c r="BR447" s="17">
        <v>0.17230986351395919</v>
      </c>
      <c r="BS447" s="17">
        <v>0.16322342379859739</v>
      </c>
      <c r="BT447" s="17">
        <v>0.15129549358353939</v>
      </c>
      <c r="BU447" s="17">
        <v>9.7458540109588376E-2</v>
      </c>
      <c r="BV447" s="17">
        <v>0.21772746020029879</v>
      </c>
      <c r="BW447" s="17">
        <v>0.17919878711971679</v>
      </c>
      <c r="BX447" s="17">
        <v>0.2012188271459481</v>
      </c>
      <c r="BY447" s="17">
        <v>0.1608206302457133</v>
      </c>
    </row>
    <row r="448" spans="2:77" ht="32.1">
      <c r="B448" s="16" t="s">
        <v>293</v>
      </c>
      <c r="C448" s="17">
        <v>0.30045226295128807</v>
      </c>
      <c r="D448" s="17">
        <v>0.31751088829968621</v>
      </c>
      <c r="E448" s="17">
        <v>0.2489807841038604</v>
      </c>
      <c r="F448" s="17">
        <v>0.2867145035987273</v>
      </c>
      <c r="H448" s="17">
        <v>0.24719658753576559</v>
      </c>
      <c r="I448" s="17">
        <v>0.36328245279237581</v>
      </c>
      <c r="J448" s="17">
        <v>0.29564949324013851</v>
      </c>
      <c r="K448" s="17">
        <v>0.33195237409077738</v>
      </c>
      <c r="L448" s="17">
        <v>0.31064430861770631</v>
      </c>
      <c r="M448" s="17">
        <v>0.32017876714745758</v>
      </c>
      <c r="N448" s="17">
        <v>0.3237002198853704</v>
      </c>
      <c r="O448" s="17">
        <v>0.29181410459847318</v>
      </c>
      <c r="P448" s="17">
        <v>0.29260546015504357</v>
      </c>
      <c r="Q448" s="17">
        <v>0.22264132602891101</v>
      </c>
      <c r="R448" s="17">
        <v>0.34027079413761219</v>
      </c>
      <c r="S448" s="17">
        <v>0.2992355265224379</v>
      </c>
      <c r="U448" s="17">
        <v>0.29867660461875029</v>
      </c>
      <c r="V448" s="17">
        <v>0.35408367037998328</v>
      </c>
      <c r="W448" s="17">
        <v>0.2881378977924533</v>
      </c>
      <c r="X448" s="17">
        <v>0.31763252311937251</v>
      </c>
      <c r="Y448" s="17">
        <v>0.28838730603255508</v>
      </c>
      <c r="Z448" s="17">
        <v>0.31482003209930209</v>
      </c>
      <c r="AA448" s="17">
        <v>0.35520555881145383</v>
      </c>
      <c r="AB448" s="17">
        <v>0.27866000267589502</v>
      </c>
      <c r="AC448" s="17">
        <v>0.29869192089501873</v>
      </c>
      <c r="AD448" s="17">
        <v>0.20776383899413109</v>
      </c>
      <c r="AE448" s="17">
        <v>0.17381170101776139</v>
      </c>
      <c r="AG448" s="17">
        <v>0.29107348446828479</v>
      </c>
      <c r="AH448" s="17">
        <v>0.307791227325943</v>
      </c>
      <c r="AJ448" s="17">
        <v>0.29734701807105618</v>
      </c>
      <c r="AK448" s="17">
        <v>0.34184213976957578</v>
      </c>
      <c r="AL448" s="17">
        <v>0.33967717604503989</v>
      </c>
      <c r="AM448" s="17">
        <v>0.30658605622571472</v>
      </c>
      <c r="AN448" s="17">
        <v>0.33998075873544248</v>
      </c>
      <c r="AO448" s="17">
        <v>0.31290083381877493</v>
      </c>
      <c r="AP448" s="17">
        <v>0.26568913963583718</v>
      </c>
      <c r="AQ448" s="17">
        <v>0.27764367327105932</v>
      </c>
      <c r="AR448" s="17">
        <v>0.30203933414204459</v>
      </c>
      <c r="AS448" s="17">
        <v>0.30130265877970591</v>
      </c>
      <c r="AT448" s="17">
        <v>0.30286109661914201</v>
      </c>
      <c r="AU448" s="17">
        <v>0.33809703292981452</v>
      </c>
      <c r="AV448" s="17">
        <v>0.32221985215073512</v>
      </c>
      <c r="AX448" s="17">
        <v>0.30141055503679359</v>
      </c>
      <c r="AY448" s="17">
        <v>0.30130265877970591</v>
      </c>
      <c r="AZ448" s="17">
        <v>0.30286109661914201</v>
      </c>
      <c r="BA448" s="17">
        <v>0.33809703292981452</v>
      </c>
      <c r="BC448" s="17">
        <v>0.27892398015589442</v>
      </c>
      <c r="BD448" s="17">
        <v>0.31659800831087409</v>
      </c>
      <c r="BE448" s="17">
        <v>0.25154923909089322</v>
      </c>
      <c r="BF448" s="17">
        <v>0.3153934253250984</v>
      </c>
      <c r="BG448" s="17">
        <v>0.2514826102605181</v>
      </c>
      <c r="BH448" s="17">
        <v>0.28449040589294472</v>
      </c>
      <c r="BI448" s="17">
        <v>0.28980371125030169</v>
      </c>
      <c r="BJ448" s="17">
        <v>0.33961802380061162</v>
      </c>
      <c r="BK448" s="17">
        <v>0.29751137370571751</v>
      </c>
      <c r="BL448" s="17">
        <v>0.174100777809955</v>
      </c>
      <c r="BM448" s="17">
        <v>0.30084431582939108</v>
      </c>
      <c r="BN448" s="17">
        <v>0.30682163392524292</v>
      </c>
      <c r="BP448" s="17">
        <v>0.3780481119952066</v>
      </c>
      <c r="BQ448" s="17">
        <v>0.30576676706646849</v>
      </c>
      <c r="BR448" s="17">
        <v>0.27493657986310399</v>
      </c>
      <c r="BS448" s="17">
        <v>0.27963872116020788</v>
      </c>
      <c r="BT448" s="17">
        <v>0.36287961005312508</v>
      </c>
      <c r="BU448" s="17">
        <v>0.23923796728199251</v>
      </c>
      <c r="BV448" s="17">
        <v>0.23148005526165111</v>
      </c>
      <c r="BW448" s="17">
        <v>0.30354600506777057</v>
      </c>
      <c r="BX448" s="17">
        <v>0.22648434808509851</v>
      </c>
      <c r="BY448" s="17">
        <v>0.30493757525864118</v>
      </c>
    </row>
    <row r="449" spans="2:77" ht="15.95">
      <c r="B449" s="16" t="s">
        <v>55</v>
      </c>
      <c r="C449" s="17">
        <v>5.7367551348360942E-3</v>
      </c>
      <c r="D449" s="17">
        <v>3.7316225070394469E-3</v>
      </c>
      <c r="E449" s="17">
        <v>1.3438146569196291E-2</v>
      </c>
      <c r="F449" s="17">
        <v>0</v>
      </c>
      <c r="H449" s="17">
        <v>1.998928681618637E-2</v>
      </c>
      <c r="I449" s="17">
        <v>3.9208199107539912E-3</v>
      </c>
      <c r="J449" s="17">
        <v>1.881491122636969E-2</v>
      </c>
      <c r="K449" s="17">
        <v>4.9669360646148134E-3</v>
      </c>
      <c r="L449" s="17">
        <v>3.317398265779356E-3</v>
      </c>
      <c r="M449" s="17">
        <v>3.4841799919146121E-3</v>
      </c>
      <c r="N449" s="17">
        <v>0</v>
      </c>
      <c r="O449" s="17">
        <v>0</v>
      </c>
      <c r="P449" s="17">
        <v>0</v>
      </c>
      <c r="Q449" s="17">
        <v>0</v>
      </c>
      <c r="R449" s="17">
        <v>0</v>
      </c>
      <c r="S449" s="17">
        <v>5.8468905618249481E-3</v>
      </c>
      <c r="U449" s="17">
        <v>1.2776588278605019E-2</v>
      </c>
      <c r="V449" s="17">
        <v>1.366546591936873E-2</v>
      </c>
      <c r="W449" s="17">
        <v>7.4959668195199109E-3</v>
      </c>
      <c r="X449" s="17">
        <v>0</v>
      </c>
      <c r="Y449" s="17">
        <v>4.3757609122844314E-3</v>
      </c>
      <c r="Z449" s="17">
        <v>3.5587694282122931E-3</v>
      </c>
      <c r="AA449" s="17">
        <v>0</v>
      </c>
      <c r="AB449" s="17">
        <v>0</v>
      </c>
      <c r="AC449" s="17">
        <v>6.7991497589512759E-3</v>
      </c>
      <c r="AD449" s="17">
        <v>9.0717122321781578E-3</v>
      </c>
      <c r="AE449" s="17">
        <v>8.5660871336491431E-2</v>
      </c>
      <c r="AG449" s="17">
        <v>2.0617035938830341E-3</v>
      </c>
      <c r="AH449" s="17">
        <v>8.6125104779176086E-3</v>
      </c>
      <c r="AJ449" s="17">
        <v>2.5281633293262121E-3</v>
      </c>
      <c r="AK449" s="17">
        <v>0</v>
      </c>
      <c r="AL449" s="17">
        <v>0</v>
      </c>
      <c r="AM449" s="17">
        <v>1.8707595209213159E-3</v>
      </c>
      <c r="AN449" s="17">
        <v>2.1026264676922359E-3</v>
      </c>
      <c r="AO449" s="17">
        <v>0</v>
      </c>
      <c r="AP449" s="17">
        <v>0</v>
      </c>
      <c r="AQ449" s="17">
        <v>8.3769630209049439E-3</v>
      </c>
      <c r="AR449" s="17">
        <v>9.3424667128672416E-3</v>
      </c>
      <c r="AS449" s="17">
        <v>1.5327257160782041E-2</v>
      </c>
      <c r="AT449" s="17">
        <v>3.4899880359287698E-3</v>
      </c>
      <c r="AU449" s="17">
        <v>8.4683147141139097E-3</v>
      </c>
      <c r="AV449" s="17">
        <v>0</v>
      </c>
      <c r="AX449" s="17">
        <v>4.1533040372584906E-3</v>
      </c>
      <c r="AY449" s="17">
        <v>1.5327257160782041E-2</v>
      </c>
      <c r="AZ449" s="17">
        <v>3.4899880359287698E-3</v>
      </c>
      <c r="BA449" s="17">
        <v>8.4683147141139097E-3</v>
      </c>
      <c r="BC449" s="17">
        <v>0</v>
      </c>
      <c r="BD449" s="17">
        <v>0</v>
      </c>
      <c r="BE449" s="17">
        <v>0</v>
      </c>
      <c r="BF449" s="17">
        <v>0</v>
      </c>
      <c r="BG449" s="17">
        <v>0</v>
      </c>
      <c r="BH449" s="17">
        <v>0</v>
      </c>
      <c r="BI449" s="17">
        <v>0</v>
      </c>
      <c r="BJ449" s="17">
        <v>9.460303030597807E-3</v>
      </c>
      <c r="BK449" s="17">
        <v>1.7029131386722459E-2</v>
      </c>
      <c r="BL449" s="17">
        <v>1.1318341829436061E-2</v>
      </c>
      <c r="BM449" s="17">
        <v>0</v>
      </c>
      <c r="BN449" s="17">
        <v>1.0564492348074271E-2</v>
      </c>
      <c r="BP449" s="17">
        <v>9.0193489426939367E-3</v>
      </c>
      <c r="BQ449" s="17">
        <v>0</v>
      </c>
      <c r="BR449" s="17">
        <v>9.5062387124406397E-3</v>
      </c>
      <c r="BS449" s="17">
        <v>0</v>
      </c>
      <c r="BT449" s="17">
        <v>0</v>
      </c>
      <c r="BU449" s="17">
        <v>1.217736534126126E-2</v>
      </c>
      <c r="BV449" s="17">
        <v>0</v>
      </c>
      <c r="BW449" s="17">
        <v>9.8585224315156858E-3</v>
      </c>
      <c r="BX449" s="17">
        <v>1.686955651736111E-2</v>
      </c>
      <c r="BY449" s="17">
        <v>6.7540198241622038E-3</v>
      </c>
    </row>
    <row r="450" spans="2:77" ht="15.95">
      <c r="B450" s="16" t="s">
        <v>83</v>
      </c>
      <c r="C450" s="17">
        <v>6.2950001286453984E-3</v>
      </c>
      <c r="D450" s="17">
        <v>5.1749139949442422E-3</v>
      </c>
      <c r="E450" s="17">
        <v>1.120235740269236E-2</v>
      </c>
      <c r="F450" s="17">
        <v>0</v>
      </c>
      <c r="H450" s="17">
        <v>9.6853111293953732E-3</v>
      </c>
      <c r="I450" s="17">
        <v>0</v>
      </c>
      <c r="J450" s="17">
        <v>2.2712121280312261E-3</v>
      </c>
      <c r="K450" s="17">
        <v>9.4692778215659974E-3</v>
      </c>
      <c r="L450" s="17">
        <v>8.1033636354156825E-3</v>
      </c>
      <c r="M450" s="17">
        <v>7.0645316019708731E-3</v>
      </c>
      <c r="N450" s="17">
        <v>0</v>
      </c>
      <c r="O450" s="17">
        <v>8.4401922899483891E-3</v>
      </c>
      <c r="P450" s="17">
        <v>2.1452309144386578E-2</v>
      </c>
      <c r="Q450" s="17">
        <v>6.6981978931703453E-3</v>
      </c>
      <c r="R450" s="17">
        <v>0</v>
      </c>
      <c r="S450" s="17">
        <v>2.5056607448775562E-3</v>
      </c>
      <c r="U450" s="17">
        <v>8.3860457921598325E-3</v>
      </c>
      <c r="V450" s="17">
        <v>7.1447252167273941E-3</v>
      </c>
      <c r="W450" s="17">
        <v>1.6364879467738389E-2</v>
      </c>
      <c r="X450" s="17">
        <v>0</v>
      </c>
      <c r="Y450" s="17">
        <v>8.369364783705183E-3</v>
      </c>
      <c r="Z450" s="17">
        <v>0</v>
      </c>
      <c r="AA450" s="17">
        <v>0</v>
      </c>
      <c r="AB450" s="17">
        <v>9.936648157327508E-3</v>
      </c>
      <c r="AC450" s="17">
        <v>6.8005650618704824E-3</v>
      </c>
      <c r="AD450" s="17">
        <v>4.4741081267078353E-3</v>
      </c>
      <c r="AE450" s="17">
        <v>0</v>
      </c>
      <c r="AG450" s="17">
        <v>6.5900824701944673E-3</v>
      </c>
      <c r="AH450" s="17">
        <v>6.0640959873286002E-3</v>
      </c>
      <c r="AJ450" s="17">
        <v>1.241382990021038E-2</v>
      </c>
      <c r="AK450" s="17">
        <v>0</v>
      </c>
      <c r="AL450" s="17">
        <v>2.0630842640289712E-3</v>
      </c>
      <c r="AM450" s="17">
        <v>4.5696788440564443E-3</v>
      </c>
      <c r="AN450" s="17">
        <v>5.8326139728240396E-3</v>
      </c>
      <c r="AO450" s="17">
        <v>0</v>
      </c>
      <c r="AP450" s="17">
        <v>2.4566710267709671E-3</v>
      </c>
      <c r="AQ450" s="17">
        <v>0</v>
      </c>
      <c r="AR450" s="17">
        <v>0</v>
      </c>
      <c r="AS450" s="17">
        <v>0</v>
      </c>
      <c r="AT450" s="17">
        <v>5.2267779318722427E-3</v>
      </c>
      <c r="AU450" s="17">
        <v>0</v>
      </c>
      <c r="AV450" s="17">
        <v>2.149239625110836E-2</v>
      </c>
      <c r="AX450" s="17">
        <v>6.9691588461421421E-3</v>
      </c>
      <c r="AY450" s="17">
        <v>0</v>
      </c>
      <c r="AZ450" s="17">
        <v>5.2267779318722427E-3</v>
      </c>
      <c r="BA450" s="17">
        <v>0</v>
      </c>
      <c r="BC450" s="17">
        <v>6.4813228385843724E-3</v>
      </c>
      <c r="BD450" s="17">
        <v>1.8606414629051809E-2</v>
      </c>
      <c r="BE450" s="17">
        <v>7.7645211204328034E-3</v>
      </c>
      <c r="BF450" s="17">
        <v>1.449969270652865E-2</v>
      </c>
      <c r="BG450" s="17">
        <v>0</v>
      </c>
      <c r="BH450" s="17">
        <v>9.0717827706014911E-3</v>
      </c>
      <c r="BI450" s="17">
        <v>1.056154415121551E-2</v>
      </c>
      <c r="BJ450" s="17">
        <v>6.0882585503729218E-3</v>
      </c>
      <c r="BK450" s="17">
        <v>8.5109291097181031E-3</v>
      </c>
      <c r="BL450" s="17">
        <v>8.0996155941352645E-3</v>
      </c>
      <c r="BM450" s="17">
        <v>1.1306931307975989E-2</v>
      </c>
      <c r="BN450" s="17">
        <v>5.7088830911642798E-3</v>
      </c>
      <c r="BP450" s="17">
        <v>3.826562812508429E-3</v>
      </c>
      <c r="BQ450" s="17">
        <v>0</v>
      </c>
      <c r="BR450" s="17">
        <v>9.0765199864924987E-3</v>
      </c>
      <c r="BS450" s="17">
        <v>3.9310154962245783E-3</v>
      </c>
      <c r="BT450" s="17">
        <v>3.50067904467167E-3</v>
      </c>
      <c r="BU450" s="17">
        <v>1.217736534126126E-2</v>
      </c>
      <c r="BV450" s="17">
        <v>0</v>
      </c>
      <c r="BW450" s="17">
        <v>0</v>
      </c>
      <c r="BX450" s="17">
        <v>0</v>
      </c>
      <c r="BY450" s="17">
        <v>1.196574371086742E-2</v>
      </c>
    </row>
    <row r="452" spans="2:77" ht="111.95">
      <c r="B452" s="14" t="s">
        <v>294</v>
      </c>
    </row>
    <row r="453" spans="2:77" ht="15.95">
      <c r="B453" s="15" t="s">
        <v>16</v>
      </c>
    </row>
    <row r="454" spans="2:77" ht="32.1">
      <c r="B454" s="16" t="s">
        <v>295</v>
      </c>
      <c r="C454" s="17">
        <v>0.28216369532288849</v>
      </c>
      <c r="D454" s="17">
        <v>0.31578943294185302</v>
      </c>
      <c r="E454" s="17">
        <v>0.17697804085822211</v>
      </c>
      <c r="F454" s="17">
        <v>0.24975187002914229</v>
      </c>
      <c r="H454" s="17">
        <v>0.27579800105724811</v>
      </c>
      <c r="I454" s="17">
        <v>0.19769671471843531</v>
      </c>
      <c r="J454" s="17">
        <v>0.18783195556656471</v>
      </c>
      <c r="K454" s="17">
        <v>0.27255600655449719</v>
      </c>
      <c r="L454" s="17">
        <v>0.20262115821775881</v>
      </c>
      <c r="M454" s="17">
        <v>0.24962322532810319</v>
      </c>
      <c r="N454" s="17">
        <v>0.25832835242718782</v>
      </c>
      <c r="O454" s="17">
        <v>0.2716465447099804</v>
      </c>
      <c r="P454" s="17">
        <v>0.33733752960426838</v>
      </c>
      <c r="Q454" s="17">
        <v>0.33179754977261372</v>
      </c>
      <c r="R454" s="17">
        <v>0.39270754245163092</v>
      </c>
      <c r="S454" s="17">
        <v>0.33727284117621598</v>
      </c>
      <c r="U454" s="17">
        <v>0.27858451022625691</v>
      </c>
      <c r="V454" s="17">
        <v>0.1909929317965087</v>
      </c>
      <c r="W454" s="17">
        <v>0.21567360859284521</v>
      </c>
      <c r="X454" s="17">
        <v>0.19912182048207391</v>
      </c>
      <c r="Y454" s="17">
        <v>0.26607848373509829</v>
      </c>
      <c r="Z454" s="17">
        <v>0.33314273850246012</v>
      </c>
      <c r="AA454" s="17">
        <v>0.39430079605040802</v>
      </c>
      <c r="AB454" s="17">
        <v>0.32768765656983129</v>
      </c>
      <c r="AC454" s="17">
        <v>0.34060996324579512</v>
      </c>
      <c r="AD454" s="17">
        <v>0.2113205476744161</v>
      </c>
      <c r="AE454" s="17">
        <v>3.7888075136727109E-2</v>
      </c>
      <c r="AG454" s="17">
        <v>0.33999195264369508</v>
      </c>
      <c r="AH454" s="17">
        <v>0.23699005590060471</v>
      </c>
      <c r="AJ454" s="17">
        <v>0.35979931730091169</v>
      </c>
      <c r="AK454" s="17">
        <v>0.33785077169262012</v>
      </c>
      <c r="AL454" s="17">
        <v>0.31599121295015148</v>
      </c>
      <c r="AM454" s="17">
        <v>0.3033896791761822</v>
      </c>
      <c r="AN454" s="17">
        <v>0.24605840583969901</v>
      </c>
      <c r="AO454" s="17">
        <v>0.31040640855015689</v>
      </c>
      <c r="AP454" s="17">
        <v>0.29408567377353217</v>
      </c>
      <c r="AQ454" s="17">
        <v>0.29045336668050742</v>
      </c>
      <c r="AR454" s="17">
        <v>0.29458688994546989</v>
      </c>
      <c r="AS454" s="17">
        <v>0.31902858085028862</v>
      </c>
      <c r="AT454" s="17">
        <v>0.31544027212732528</v>
      </c>
      <c r="AU454" s="17">
        <v>0.33504275136110462</v>
      </c>
      <c r="AV454" s="17">
        <v>0.26059261539969097</v>
      </c>
      <c r="AX454" s="17">
        <v>0.28837129680660067</v>
      </c>
      <c r="AY454" s="17">
        <v>0.31902858085028862</v>
      </c>
      <c r="AZ454" s="17">
        <v>0.31544027212732528</v>
      </c>
      <c r="BA454" s="17">
        <v>0.33504275136110462</v>
      </c>
      <c r="BC454" s="17">
        <v>0.32890295703330508</v>
      </c>
      <c r="BD454" s="17">
        <v>0.2474847147239104</v>
      </c>
      <c r="BE454" s="17">
        <v>0.29247320982489172</v>
      </c>
      <c r="BF454" s="17">
        <v>0.31846180917918682</v>
      </c>
      <c r="BG454" s="17">
        <v>0.28596677126021408</v>
      </c>
      <c r="BH454" s="17">
        <v>0.42636645027332509</v>
      </c>
      <c r="BI454" s="17">
        <v>0.36533013457997587</v>
      </c>
      <c r="BJ454" s="17">
        <v>0.24368906676620011</v>
      </c>
      <c r="BK454" s="17">
        <v>0.27775718562191748</v>
      </c>
      <c r="BL454" s="17">
        <v>0.240603624454517</v>
      </c>
      <c r="BM454" s="17">
        <v>0.30973739781732862</v>
      </c>
      <c r="BN454" s="17">
        <v>0.23228300744392391</v>
      </c>
      <c r="BP454" s="17">
        <v>0.2359893425335729</v>
      </c>
      <c r="BQ454" s="17">
        <v>0.30549995860393292</v>
      </c>
      <c r="BR454" s="17">
        <v>0.15061450780106991</v>
      </c>
      <c r="BS454" s="17">
        <v>0.26288432113628912</v>
      </c>
      <c r="BT454" s="17">
        <v>0.47260755049490388</v>
      </c>
      <c r="BU454" s="17">
        <v>0.2301012430081214</v>
      </c>
      <c r="BV454" s="17">
        <v>0.27161291303936702</v>
      </c>
      <c r="BW454" s="17">
        <v>0.31840843359660581</v>
      </c>
      <c r="BX454" s="17">
        <v>0.40165668762018603</v>
      </c>
      <c r="BY454" s="17">
        <v>0.32335391518975559</v>
      </c>
    </row>
    <row r="455" spans="2:77" ht="32.1">
      <c r="B455" s="16" t="s">
        <v>296</v>
      </c>
      <c r="C455" s="17">
        <v>0.42157104325560141</v>
      </c>
      <c r="D455" s="17">
        <v>0.42283529487050792</v>
      </c>
      <c r="E455" s="17">
        <v>0.4173536350760122</v>
      </c>
      <c r="F455" s="17">
        <v>0.4052450082176367</v>
      </c>
      <c r="H455" s="17">
        <v>0.39757028050492688</v>
      </c>
      <c r="I455" s="17">
        <v>0.5131617395261211</v>
      </c>
      <c r="J455" s="17">
        <v>0.40206846399369311</v>
      </c>
      <c r="K455" s="17">
        <v>0.44298040702472652</v>
      </c>
      <c r="L455" s="17">
        <v>0.4853270027168729</v>
      </c>
      <c r="M455" s="17">
        <v>0.42400183215686571</v>
      </c>
      <c r="N455" s="17">
        <v>0.45610875008985741</v>
      </c>
      <c r="O455" s="17">
        <v>0.47052363960272792</v>
      </c>
      <c r="P455" s="17">
        <v>0.40326458399633502</v>
      </c>
      <c r="Q455" s="17">
        <v>0.38944319082708501</v>
      </c>
      <c r="R455" s="17">
        <v>0.33667406246825171</v>
      </c>
      <c r="S455" s="17">
        <v>0.40552518910310947</v>
      </c>
      <c r="U455" s="17">
        <v>0.45001055271644508</v>
      </c>
      <c r="V455" s="17">
        <v>0.42122689943292019</v>
      </c>
      <c r="W455" s="17">
        <v>0.48956561895271272</v>
      </c>
      <c r="X455" s="17">
        <v>0.43868996677047412</v>
      </c>
      <c r="Y455" s="17">
        <v>0.44554073816347411</v>
      </c>
      <c r="Z455" s="17">
        <v>0.40847486734073968</v>
      </c>
      <c r="AA455" s="17">
        <v>0.36428428462861739</v>
      </c>
      <c r="AB455" s="17">
        <v>0.42715721662876782</v>
      </c>
      <c r="AC455" s="17">
        <v>0.3982866322887173</v>
      </c>
      <c r="AD455" s="17">
        <v>0.37260201706715612</v>
      </c>
      <c r="AE455" s="17">
        <v>0.47606891756518011</v>
      </c>
      <c r="AG455" s="17">
        <v>0.39582688419863599</v>
      </c>
      <c r="AH455" s="17">
        <v>0.44168158111977512</v>
      </c>
      <c r="AJ455" s="17">
        <v>0.42831598811964389</v>
      </c>
      <c r="AK455" s="17">
        <v>0.4013922684609752</v>
      </c>
      <c r="AL455" s="17">
        <v>0.44103306909264012</v>
      </c>
      <c r="AM455" s="17">
        <v>0.44368820349090371</v>
      </c>
      <c r="AN455" s="17">
        <v>0.41917310002712921</v>
      </c>
      <c r="AO455" s="17">
        <v>0.38341701924430488</v>
      </c>
      <c r="AP455" s="17">
        <v>0.39879962260571222</v>
      </c>
      <c r="AQ455" s="17">
        <v>0.4268787075723845</v>
      </c>
      <c r="AR455" s="17">
        <v>0.43257983325405419</v>
      </c>
      <c r="AS455" s="17">
        <v>0.37967022159179847</v>
      </c>
      <c r="AT455" s="17">
        <v>0.43532076280708271</v>
      </c>
      <c r="AU455" s="17">
        <v>0.36800793324913511</v>
      </c>
      <c r="AV455" s="17">
        <v>0.54238178105054369</v>
      </c>
      <c r="AX455" s="17">
        <v>0.41958629287039512</v>
      </c>
      <c r="AY455" s="17">
        <v>0.37967022159179847</v>
      </c>
      <c r="AZ455" s="17">
        <v>0.43532076280708271</v>
      </c>
      <c r="BA455" s="17">
        <v>0.36800793324913511</v>
      </c>
      <c r="BC455" s="17">
        <v>0.46686942349800808</v>
      </c>
      <c r="BD455" s="17">
        <v>0.41621237458638238</v>
      </c>
      <c r="BE455" s="17">
        <v>0.4519883548401265</v>
      </c>
      <c r="BF455" s="17">
        <v>0.4741031210823774</v>
      </c>
      <c r="BG455" s="17">
        <v>0.50083597444558903</v>
      </c>
      <c r="BH455" s="17">
        <v>0.38864268447310102</v>
      </c>
      <c r="BI455" s="17">
        <v>0.38939131476831618</v>
      </c>
      <c r="BJ455" s="17">
        <v>0.42237209139412502</v>
      </c>
      <c r="BK455" s="17">
        <v>0.44834426168374641</v>
      </c>
      <c r="BL455" s="17">
        <v>0.41078768755469008</v>
      </c>
      <c r="BM455" s="17">
        <v>0.48123369414055323</v>
      </c>
      <c r="BN455" s="17">
        <v>0.37813196886100042</v>
      </c>
      <c r="BP455" s="17">
        <v>0.4480786619906485</v>
      </c>
      <c r="BQ455" s="17">
        <v>0.47844642374113389</v>
      </c>
      <c r="BR455" s="17">
        <v>0.46357106190335978</v>
      </c>
      <c r="BS455" s="17">
        <v>0.41093413299426079</v>
      </c>
      <c r="BT455" s="17">
        <v>0.384357364217429</v>
      </c>
      <c r="BU455" s="17">
        <v>0.33847382166150719</v>
      </c>
      <c r="BV455" s="17">
        <v>0.43613655698153059</v>
      </c>
      <c r="BW455" s="17">
        <v>0.42587463109714457</v>
      </c>
      <c r="BX455" s="17">
        <v>0.37024321021487361</v>
      </c>
      <c r="BY455" s="17">
        <v>0.42035867758061118</v>
      </c>
    </row>
    <row r="456" spans="2:77" ht="32.1">
      <c r="B456" s="16" t="s">
        <v>297</v>
      </c>
      <c r="C456" s="17">
        <v>0.19945326458862611</v>
      </c>
      <c r="D456" s="17">
        <v>0.1846168911766638</v>
      </c>
      <c r="E456" s="17">
        <v>0.24527739753071751</v>
      </c>
      <c r="F456" s="17">
        <v>0.2226564904841197</v>
      </c>
      <c r="H456" s="17">
        <v>0.1813918231206855</v>
      </c>
      <c r="I456" s="17">
        <v>0.23273543674215039</v>
      </c>
      <c r="J456" s="17">
        <v>0.22985639881023459</v>
      </c>
      <c r="K456" s="17">
        <v>0.22739542806057311</v>
      </c>
      <c r="L456" s="17">
        <v>0.23731821486976179</v>
      </c>
      <c r="M456" s="17">
        <v>0.23665336778718221</v>
      </c>
      <c r="N456" s="17">
        <v>0.18998610683257361</v>
      </c>
      <c r="O456" s="17">
        <v>0.1838787249374238</v>
      </c>
      <c r="P456" s="17">
        <v>0.18680651656926789</v>
      </c>
      <c r="Q456" s="17">
        <v>0.1917925486502704</v>
      </c>
      <c r="R456" s="17">
        <v>0.17774263794010381</v>
      </c>
      <c r="S456" s="17">
        <v>0.15434147073298099</v>
      </c>
      <c r="U456" s="17">
        <v>0.17948214951822081</v>
      </c>
      <c r="V456" s="17">
        <v>0.22068352241174899</v>
      </c>
      <c r="W456" s="17">
        <v>0.19228482855020951</v>
      </c>
      <c r="X456" s="17">
        <v>0.27667965163171448</v>
      </c>
      <c r="Y456" s="17">
        <v>0.2018087159390391</v>
      </c>
      <c r="Z456" s="17">
        <v>0.20789987505090091</v>
      </c>
      <c r="AA456" s="17">
        <v>0.1691657319692145</v>
      </c>
      <c r="AB456" s="17">
        <v>0.19060856166490259</v>
      </c>
      <c r="AC456" s="17">
        <v>0.17696465250749979</v>
      </c>
      <c r="AD456" s="17">
        <v>0.2088984628481324</v>
      </c>
      <c r="AE456" s="17">
        <v>0.17365003877721391</v>
      </c>
      <c r="AG456" s="17">
        <v>0.1742552686060336</v>
      </c>
      <c r="AH456" s="17">
        <v>0.2191371568139627</v>
      </c>
      <c r="AJ456" s="17">
        <v>0.14697117459727671</v>
      </c>
      <c r="AK456" s="17">
        <v>0.19946651314114011</v>
      </c>
      <c r="AL456" s="17">
        <v>0.167673590480339</v>
      </c>
      <c r="AM456" s="17">
        <v>0.1717744626010507</v>
      </c>
      <c r="AN456" s="17">
        <v>0.2206095706571857</v>
      </c>
      <c r="AO456" s="17">
        <v>0.18874377675345241</v>
      </c>
      <c r="AP456" s="17">
        <v>0.1982720909899045</v>
      </c>
      <c r="AQ456" s="17">
        <v>0.18836444621542919</v>
      </c>
      <c r="AR456" s="17">
        <v>0.1741965137511462</v>
      </c>
      <c r="AS456" s="17">
        <v>0.19408087473273861</v>
      </c>
      <c r="AT456" s="17">
        <v>0.14204694767522699</v>
      </c>
      <c r="AU456" s="17">
        <v>0.1443333388411491</v>
      </c>
      <c r="AV456" s="17">
        <v>0.14951149212885759</v>
      </c>
      <c r="AX456" s="17">
        <v>0.20040545453721131</v>
      </c>
      <c r="AY456" s="17">
        <v>0.19408087473273861</v>
      </c>
      <c r="AZ456" s="17">
        <v>0.14204694767522699</v>
      </c>
      <c r="BA456" s="17">
        <v>0.1443333388411491</v>
      </c>
      <c r="BC456" s="17">
        <v>0.15572872533503851</v>
      </c>
      <c r="BD456" s="17">
        <v>0.2359018480178281</v>
      </c>
      <c r="BE456" s="17">
        <v>0.19007573634830041</v>
      </c>
      <c r="BF456" s="17">
        <v>0.14898950411264261</v>
      </c>
      <c r="BG456" s="17">
        <v>0.12783667976564639</v>
      </c>
      <c r="BH456" s="17">
        <v>0.1217702034167762</v>
      </c>
      <c r="BI456" s="17">
        <v>0.1305270025693181</v>
      </c>
      <c r="BJ456" s="17">
        <v>0.21170714573590821</v>
      </c>
      <c r="BK456" s="17">
        <v>0.20713225769524199</v>
      </c>
      <c r="BL456" s="17">
        <v>0.23310175601461861</v>
      </c>
      <c r="BM456" s="17">
        <v>0.13244130466492299</v>
      </c>
      <c r="BN456" s="17">
        <v>0.23913368048898159</v>
      </c>
      <c r="BP456" s="17">
        <v>0.21437898755961249</v>
      </c>
      <c r="BQ456" s="17">
        <v>0.1238087363979065</v>
      </c>
      <c r="BR456" s="17">
        <v>0.26520060597191741</v>
      </c>
      <c r="BS456" s="17">
        <v>0.24556733165284431</v>
      </c>
      <c r="BT456" s="17">
        <v>0.1090259780087072</v>
      </c>
      <c r="BU456" s="17">
        <v>0.20444356814863671</v>
      </c>
      <c r="BV456" s="17">
        <v>0.23160641688056829</v>
      </c>
      <c r="BW456" s="17">
        <v>0.17650348515644609</v>
      </c>
      <c r="BX456" s="17">
        <v>0.18563530954567611</v>
      </c>
      <c r="BY456" s="17">
        <v>0.160149845420616</v>
      </c>
    </row>
    <row r="457" spans="2:77" ht="32.1">
      <c r="B457" s="16" t="s">
        <v>298</v>
      </c>
      <c r="C457" s="17">
        <v>4.4735814797181382E-2</v>
      </c>
      <c r="D457" s="17">
        <v>3.4229137247768993E-2</v>
      </c>
      <c r="E457" s="17">
        <v>7.4543331343714214E-2</v>
      </c>
      <c r="F457" s="17">
        <v>7.7729412382918139E-2</v>
      </c>
      <c r="H457" s="17">
        <v>8.0844773225820607E-2</v>
      </c>
      <c r="I457" s="17">
        <v>2.4752646837580179E-2</v>
      </c>
      <c r="J457" s="17">
        <v>7.1834758101615534E-2</v>
      </c>
      <c r="K457" s="17">
        <v>1.2385421501021289E-2</v>
      </c>
      <c r="L457" s="17">
        <v>6.6848558529408353E-2</v>
      </c>
      <c r="M457" s="17">
        <v>4.7792425003107007E-2</v>
      </c>
      <c r="N457" s="17">
        <v>4.4200823048451333E-2</v>
      </c>
      <c r="O457" s="17">
        <v>5.0210983415139403E-2</v>
      </c>
      <c r="P457" s="17">
        <v>2.5119496168849981E-2</v>
      </c>
      <c r="Q457" s="17">
        <v>3.5969072777331898E-2</v>
      </c>
      <c r="R457" s="17">
        <v>3.4011614026300013E-2</v>
      </c>
      <c r="S457" s="17">
        <v>3.3884867689075497E-2</v>
      </c>
      <c r="U457" s="17">
        <v>3.561519998423588E-2</v>
      </c>
      <c r="V457" s="17">
        <v>8.1758947681739011E-2</v>
      </c>
      <c r="W457" s="17">
        <v>4.7390145853177738E-2</v>
      </c>
      <c r="X457" s="17">
        <v>5.9989886248615343E-2</v>
      </c>
      <c r="Y457" s="17">
        <v>3.9699097959102057E-2</v>
      </c>
      <c r="Z457" s="17">
        <v>2.165179896415555E-2</v>
      </c>
      <c r="AA457" s="17">
        <v>4.1005328604426489E-2</v>
      </c>
      <c r="AB457" s="17">
        <v>3.1255182056104121E-2</v>
      </c>
      <c r="AC457" s="17">
        <v>2.831227649114201E-2</v>
      </c>
      <c r="AD457" s="17">
        <v>7.9058699567540761E-2</v>
      </c>
      <c r="AE457" s="17">
        <v>0</v>
      </c>
      <c r="AG457" s="17">
        <v>3.4534212910228387E-2</v>
      </c>
      <c r="AH457" s="17">
        <v>5.2704989496919243E-2</v>
      </c>
      <c r="AJ457" s="17">
        <v>3.052258655588708E-2</v>
      </c>
      <c r="AK457" s="17">
        <v>3.2825726121127351E-2</v>
      </c>
      <c r="AL457" s="17">
        <v>4.0317697421499779E-2</v>
      </c>
      <c r="AM457" s="17">
        <v>4.2270675775303891E-2</v>
      </c>
      <c r="AN457" s="17">
        <v>6.0349372166544263E-2</v>
      </c>
      <c r="AO457" s="17">
        <v>3.4557615384567877E-2</v>
      </c>
      <c r="AP457" s="17">
        <v>5.2285280918010137E-2</v>
      </c>
      <c r="AQ457" s="17">
        <v>5.7674632176867732E-2</v>
      </c>
      <c r="AR457" s="17">
        <v>3.2301730471494941E-2</v>
      </c>
      <c r="AS457" s="17">
        <v>3.8319440102957507E-2</v>
      </c>
      <c r="AT457" s="17">
        <v>3.3314077417485349E-2</v>
      </c>
      <c r="AU457" s="17">
        <v>4.7358803514516698E-2</v>
      </c>
      <c r="AV457" s="17">
        <v>2.1422700448300951E-2</v>
      </c>
      <c r="AX457" s="17">
        <v>4.5125630397923673E-2</v>
      </c>
      <c r="AY457" s="17">
        <v>3.8319440102957507E-2</v>
      </c>
      <c r="AZ457" s="17">
        <v>3.3314077417485349E-2</v>
      </c>
      <c r="BA457" s="17">
        <v>4.7358803514516698E-2</v>
      </c>
      <c r="BC457" s="17">
        <v>1.2986661781563521E-2</v>
      </c>
      <c r="BD457" s="17">
        <v>3.6533079630816492E-2</v>
      </c>
      <c r="BE457" s="17">
        <v>3.0010701136749869E-2</v>
      </c>
      <c r="BF457" s="17">
        <v>4.0891040533543983E-2</v>
      </c>
      <c r="BG457" s="17">
        <v>5.039030683139431E-2</v>
      </c>
      <c r="BH457" s="17">
        <v>4.1395228595123797E-2</v>
      </c>
      <c r="BI457" s="17">
        <v>4.5062701381061929E-2</v>
      </c>
      <c r="BJ457" s="17">
        <v>5.2143880466151482E-2</v>
      </c>
      <c r="BK457" s="17">
        <v>5.1594868737789422E-2</v>
      </c>
      <c r="BL457" s="17">
        <v>6.6089108193169085E-2</v>
      </c>
      <c r="BM457" s="17">
        <v>2.1665431897888301E-2</v>
      </c>
      <c r="BN457" s="17">
        <v>6.548491931900334E-2</v>
      </c>
      <c r="BP457" s="17">
        <v>4.0658418485961668E-2</v>
      </c>
      <c r="BQ457" s="17">
        <v>4.2314865582375523E-2</v>
      </c>
      <c r="BR457" s="17">
        <v>5.4612844801297238E-2</v>
      </c>
      <c r="BS457" s="17">
        <v>4.395218252846958E-2</v>
      </c>
      <c r="BT457" s="17">
        <v>2.1320662317141598E-2</v>
      </c>
      <c r="BU457" s="17">
        <v>0.1095962880713514</v>
      </c>
      <c r="BV457" s="17">
        <v>9.7307310626454681E-3</v>
      </c>
      <c r="BW457" s="17">
        <v>3.4723493538530249E-2</v>
      </c>
      <c r="BX457" s="17">
        <v>4.246479261926437E-2</v>
      </c>
      <c r="BY457" s="17">
        <v>4.4715853244679159E-2</v>
      </c>
    </row>
    <row r="458" spans="2:77" ht="15.95">
      <c r="B458" s="16" t="s">
        <v>247</v>
      </c>
      <c r="C458" s="17">
        <v>5.2076182035702773E-2</v>
      </c>
      <c r="D458" s="17">
        <v>4.2529243763206243E-2</v>
      </c>
      <c r="E458" s="17">
        <v>8.5847595191334031E-2</v>
      </c>
      <c r="F458" s="17">
        <v>4.4617218886183058E-2</v>
      </c>
      <c r="H458" s="17">
        <v>6.4395122091318882E-2</v>
      </c>
      <c r="I458" s="17">
        <v>3.1653462175713083E-2</v>
      </c>
      <c r="J458" s="17">
        <v>0.10840842352789209</v>
      </c>
      <c r="K458" s="17">
        <v>4.4682736859181789E-2</v>
      </c>
      <c r="L458" s="17">
        <v>7.8850656661981003E-3</v>
      </c>
      <c r="M458" s="17">
        <v>4.192914972474214E-2</v>
      </c>
      <c r="N458" s="17">
        <v>5.1375967601929771E-2</v>
      </c>
      <c r="O458" s="17">
        <v>2.3740107334728529E-2</v>
      </c>
      <c r="P458" s="17">
        <v>4.7471873661278592E-2</v>
      </c>
      <c r="Q458" s="17">
        <v>5.099763797269901E-2</v>
      </c>
      <c r="R458" s="17">
        <v>5.886414311371372E-2</v>
      </c>
      <c r="S458" s="17">
        <v>6.8975631298617904E-2</v>
      </c>
      <c r="U458" s="17">
        <v>5.6307587554841339E-2</v>
      </c>
      <c r="V458" s="17">
        <v>8.5337698677082921E-2</v>
      </c>
      <c r="W458" s="17">
        <v>5.508579805105477E-2</v>
      </c>
      <c r="X458" s="17">
        <v>2.5518674867122199E-2</v>
      </c>
      <c r="Y458" s="17">
        <v>4.6872964203286467E-2</v>
      </c>
      <c r="Z458" s="17">
        <v>2.8830720141743919E-2</v>
      </c>
      <c r="AA458" s="17">
        <v>3.124385874733366E-2</v>
      </c>
      <c r="AB458" s="17">
        <v>2.329138308039418E-2</v>
      </c>
      <c r="AC458" s="17">
        <v>5.5826475466846028E-2</v>
      </c>
      <c r="AD458" s="17">
        <v>0.1281202728427546</v>
      </c>
      <c r="AE458" s="17">
        <v>0.31239296852087889</v>
      </c>
      <c r="AG458" s="17">
        <v>5.539168164140694E-2</v>
      </c>
      <c r="AH458" s="17">
        <v>4.9486216668738203E-2</v>
      </c>
      <c r="AJ458" s="17">
        <v>3.4390933426280627E-2</v>
      </c>
      <c r="AK458" s="17">
        <v>2.8464720584137349E-2</v>
      </c>
      <c r="AL458" s="17">
        <v>3.4984430055369532E-2</v>
      </c>
      <c r="AM458" s="17">
        <v>3.887697895655956E-2</v>
      </c>
      <c r="AN458" s="17">
        <v>5.3809551309442018E-2</v>
      </c>
      <c r="AO458" s="17">
        <v>8.2875180067517831E-2</v>
      </c>
      <c r="AP458" s="17">
        <v>5.655733171284099E-2</v>
      </c>
      <c r="AQ458" s="17">
        <v>3.6628847354811339E-2</v>
      </c>
      <c r="AR458" s="17">
        <v>6.6335032577834852E-2</v>
      </c>
      <c r="AS458" s="17">
        <v>6.8900882722216714E-2</v>
      </c>
      <c r="AT458" s="17">
        <v>7.3877939972879628E-2</v>
      </c>
      <c r="AU458" s="17">
        <v>0.1052571730340946</v>
      </c>
      <c r="AV458" s="17">
        <v>2.6091410972606761E-2</v>
      </c>
      <c r="AX458" s="17">
        <v>4.6511325387869222E-2</v>
      </c>
      <c r="AY458" s="17">
        <v>6.8900882722216714E-2</v>
      </c>
      <c r="AZ458" s="17">
        <v>7.3877939972879628E-2</v>
      </c>
      <c r="BA458" s="17">
        <v>0.1052571730340946</v>
      </c>
      <c r="BC458" s="17">
        <v>3.551223235208481E-2</v>
      </c>
      <c r="BD458" s="17">
        <v>6.3867983041062337E-2</v>
      </c>
      <c r="BE458" s="17">
        <v>3.5451997849931562E-2</v>
      </c>
      <c r="BF458" s="17">
        <v>1.755452509224921E-2</v>
      </c>
      <c r="BG458" s="17">
        <v>3.4970267697156152E-2</v>
      </c>
      <c r="BH458" s="17">
        <v>2.182543324167403E-2</v>
      </c>
      <c r="BI458" s="17">
        <v>6.9688846701327758E-2</v>
      </c>
      <c r="BJ458" s="17">
        <v>7.0087815637615181E-2</v>
      </c>
      <c r="BK458" s="17">
        <v>1.517142626130486E-2</v>
      </c>
      <c r="BL458" s="17">
        <v>4.9417823783005001E-2</v>
      </c>
      <c r="BM458" s="17">
        <v>5.4922171479306989E-2</v>
      </c>
      <c r="BN458" s="17">
        <v>8.4966423887090831E-2</v>
      </c>
      <c r="BP458" s="17">
        <v>6.0894589430204288E-2</v>
      </c>
      <c r="BQ458" s="17">
        <v>4.9930015674651183E-2</v>
      </c>
      <c r="BR458" s="17">
        <v>6.6000979522355785E-2</v>
      </c>
      <c r="BS458" s="17">
        <v>3.6662031688136011E-2</v>
      </c>
      <c r="BT458" s="17">
        <v>1.2688444961818359E-2</v>
      </c>
      <c r="BU458" s="17">
        <v>0.1173850791103833</v>
      </c>
      <c r="BV458" s="17">
        <v>5.091338203588875E-2</v>
      </c>
      <c r="BW458" s="17">
        <v>4.4489956611273439E-2</v>
      </c>
      <c r="BX458" s="17">
        <v>0</v>
      </c>
      <c r="BY458" s="17">
        <v>5.1421708564338239E-2</v>
      </c>
    </row>
    <row r="460" spans="2:77" ht="128.1">
      <c r="B460" s="14" t="s">
        <v>299</v>
      </c>
    </row>
    <row r="461" spans="2:77" ht="15.95">
      <c r="B461" s="15" t="s">
        <v>16</v>
      </c>
    </row>
    <row r="462" spans="2:77" ht="32.1">
      <c r="B462" s="16" t="s">
        <v>295</v>
      </c>
      <c r="C462" s="17">
        <v>0.27694526308272721</v>
      </c>
      <c r="D462" s="17">
        <v>0.29915441839537382</v>
      </c>
      <c r="E462" s="17">
        <v>0.2178829767306561</v>
      </c>
      <c r="F462" s="17">
        <v>0.2197275167472898</v>
      </c>
      <c r="H462" s="17">
        <v>0.25529877462056372</v>
      </c>
      <c r="I462" s="17">
        <v>0.2583577449838072</v>
      </c>
      <c r="J462" s="17">
        <v>0.22483314786583539</v>
      </c>
      <c r="K462" s="17">
        <v>0.24060913273287371</v>
      </c>
      <c r="L462" s="17">
        <v>0.2147949654805523</v>
      </c>
      <c r="M462" s="17">
        <v>0.21198148194995409</v>
      </c>
      <c r="N462" s="17">
        <v>0.24525853216986179</v>
      </c>
      <c r="O462" s="17">
        <v>0.22694303319653589</v>
      </c>
      <c r="P462" s="17">
        <v>0.33868211176926921</v>
      </c>
      <c r="Q462" s="17">
        <v>0.35622772343064862</v>
      </c>
      <c r="R462" s="17">
        <v>0.41446382035316398</v>
      </c>
      <c r="S462" s="17">
        <v>0.30025037995091691</v>
      </c>
      <c r="U462" s="17">
        <v>0.25401132780333879</v>
      </c>
      <c r="V462" s="17">
        <v>0.20446781079754969</v>
      </c>
      <c r="W462" s="17">
        <v>0.22298234436708131</v>
      </c>
      <c r="X462" s="17">
        <v>0.2341151771684718</v>
      </c>
      <c r="Y462" s="17">
        <v>0.3222339606495101</v>
      </c>
      <c r="Z462" s="17">
        <v>0.30521922848696742</v>
      </c>
      <c r="AA462" s="17">
        <v>0.32229310105739623</v>
      </c>
      <c r="AB462" s="17">
        <v>0.32882611184351318</v>
      </c>
      <c r="AC462" s="17">
        <v>0.31469104945095561</v>
      </c>
      <c r="AD462" s="17">
        <v>0.2394530838173734</v>
      </c>
      <c r="AE462" s="17">
        <v>3.7888075136727109E-2</v>
      </c>
      <c r="AG462" s="17">
        <v>0.33116957491596138</v>
      </c>
      <c r="AH462" s="17">
        <v>0.23458691399592771</v>
      </c>
      <c r="AJ462" s="17">
        <v>0.38008264515391937</v>
      </c>
      <c r="AK462" s="17">
        <v>0.29865216035057018</v>
      </c>
      <c r="AL462" s="17">
        <v>0.30122792679550531</v>
      </c>
      <c r="AM462" s="17">
        <v>0.2903470949953556</v>
      </c>
      <c r="AN462" s="17">
        <v>0.2529360265457577</v>
      </c>
      <c r="AO462" s="17">
        <v>0.28723831245134868</v>
      </c>
      <c r="AP462" s="17">
        <v>0.26960482050000611</v>
      </c>
      <c r="AQ462" s="17">
        <v>0.28489873478631378</v>
      </c>
      <c r="AR462" s="17">
        <v>0.27050025877803568</v>
      </c>
      <c r="AS462" s="17">
        <v>0.31099360956665728</v>
      </c>
      <c r="AT462" s="17">
        <v>0.30813944608102972</v>
      </c>
      <c r="AU462" s="17">
        <v>0.2597327108501214</v>
      </c>
      <c r="AV462" s="17">
        <v>0.3407022288249178</v>
      </c>
      <c r="AX462" s="17">
        <v>0.28497672131437152</v>
      </c>
      <c r="AY462" s="17">
        <v>0.31099360956665728</v>
      </c>
      <c r="AZ462" s="17">
        <v>0.30813944608102972</v>
      </c>
      <c r="BA462" s="17">
        <v>0.2597327108501214</v>
      </c>
      <c r="BC462" s="17">
        <v>0.35245686767174672</v>
      </c>
      <c r="BD462" s="17">
        <v>0.3235969874773813</v>
      </c>
      <c r="BE462" s="17">
        <v>0.34924867997256043</v>
      </c>
      <c r="BF462" s="17">
        <v>0.29510123008277422</v>
      </c>
      <c r="BG462" s="17">
        <v>0.31288699764856459</v>
      </c>
      <c r="BH462" s="17">
        <v>0.41509624882971552</v>
      </c>
      <c r="BI462" s="17">
        <v>0.34413770060158488</v>
      </c>
      <c r="BJ462" s="17">
        <v>0.27772013559755121</v>
      </c>
      <c r="BK462" s="17">
        <v>0.21302181639890949</v>
      </c>
      <c r="BL462" s="17">
        <v>0.31568489199050281</v>
      </c>
      <c r="BM462" s="17">
        <v>0.30489205126473889</v>
      </c>
      <c r="BN462" s="17">
        <v>0.22600875061844461</v>
      </c>
      <c r="BP462" s="17">
        <v>0.27116197899908479</v>
      </c>
      <c r="BQ462" s="17">
        <v>0.28037806376318652</v>
      </c>
      <c r="BR462" s="17">
        <v>0.1919053005062151</v>
      </c>
      <c r="BS462" s="17">
        <v>0.29532454051115481</v>
      </c>
      <c r="BT462" s="17">
        <v>0.46129100211508051</v>
      </c>
      <c r="BU462" s="17">
        <v>0.22745036559632009</v>
      </c>
      <c r="BV462" s="17">
        <v>0.25922598404785491</v>
      </c>
      <c r="BW462" s="17">
        <v>0.2473057438498312</v>
      </c>
      <c r="BX462" s="17">
        <v>0.33629928787596258</v>
      </c>
      <c r="BY462" s="17">
        <v>0.28162357435248858</v>
      </c>
    </row>
    <row r="463" spans="2:77" ht="32.1">
      <c r="B463" s="16" t="s">
        <v>296</v>
      </c>
      <c r="C463" s="17">
        <v>0.4658683044001744</v>
      </c>
      <c r="D463" s="17">
        <v>0.47929925660536099</v>
      </c>
      <c r="E463" s="17">
        <v>0.44158679567964809</v>
      </c>
      <c r="F463" s="17">
        <v>0.35126496568844512</v>
      </c>
      <c r="H463" s="17">
        <v>0.41603607422219929</v>
      </c>
      <c r="I463" s="17">
        <v>0.46286863579884607</v>
      </c>
      <c r="J463" s="17">
        <v>0.47360585367784991</v>
      </c>
      <c r="K463" s="17">
        <v>0.48175715525357421</v>
      </c>
      <c r="L463" s="17">
        <v>0.56174932369281905</v>
      </c>
      <c r="M463" s="17">
        <v>0.53254319063806665</v>
      </c>
      <c r="N463" s="17">
        <v>0.44666297832539459</v>
      </c>
      <c r="O463" s="17">
        <v>0.49707463144226532</v>
      </c>
      <c r="P463" s="17">
        <v>0.482699278332402</v>
      </c>
      <c r="Q463" s="17">
        <v>0.3715995899565675</v>
      </c>
      <c r="R463" s="17">
        <v>0.37120253718908791</v>
      </c>
      <c r="S463" s="17">
        <v>0.48087508468062129</v>
      </c>
      <c r="U463" s="17">
        <v>0.48563945484530407</v>
      </c>
      <c r="V463" s="17">
        <v>0.39413701625301922</v>
      </c>
      <c r="W463" s="17">
        <v>0.49543322562264491</v>
      </c>
      <c r="X463" s="17">
        <v>0.49294776203207452</v>
      </c>
      <c r="Y463" s="17">
        <v>0.46036343781652989</v>
      </c>
      <c r="Z463" s="17">
        <v>0.50072282376006005</v>
      </c>
      <c r="AA463" s="17">
        <v>0.41885438433912853</v>
      </c>
      <c r="AB463" s="17">
        <v>0.48849048580793553</v>
      </c>
      <c r="AC463" s="17">
        <v>0.44282675032234348</v>
      </c>
      <c r="AD463" s="17">
        <v>0.4705125610050479</v>
      </c>
      <c r="AE463" s="17">
        <v>0.38522429947649101</v>
      </c>
      <c r="AG463" s="17">
        <v>0.44173863618884968</v>
      </c>
      <c r="AH463" s="17">
        <v>0.48471765213532608</v>
      </c>
      <c r="AJ463" s="17">
        <v>0.43128687189592368</v>
      </c>
      <c r="AK463" s="17">
        <v>0.47249644887516662</v>
      </c>
      <c r="AL463" s="17">
        <v>0.47504180185007733</v>
      </c>
      <c r="AM463" s="17">
        <v>0.46855869696831598</v>
      </c>
      <c r="AN463" s="17">
        <v>0.49328040596969008</v>
      </c>
      <c r="AO463" s="17">
        <v>0.46076623670732308</v>
      </c>
      <c r="AP463" s="17">
        <v>0.46886622616585483</v>
      </c>
      <c r="AQ463" s="17">
        <v>0.44660123618797681</v>
      </c>
      <c r="AR463" s="17">
        <v>0.51217821728430368</v>
      </c>
      <c r="AS463" s="17">
        <v>0.47558331947781968</v>
      </c>
      <c r="AT463" s="17">
        <v>0.49253632186728952</v>
      </c>
      <c r="AU463" s="17">
        <v>0.48004278623068469</v>
      </c>
      <c r="AV463" s="17">
        <v>0.47879618393067669</v>
      </c>
      <c r="AX463" s="17">
        <v>0.46029693980690439</v>
      </c>
      <c r="AY463" s="17">
        <v>0.47558331947781968</v>
      </c>
      <c r="AZ463" s="17">
        <v>0.49253632186728952</v>
      </c>
      <c r="BA463" s="17">
        <v>0.48004278623068469</v>
      </c>
      <c r="BC463" s="17">
        <v>0.44678984406377442</v>
      </c>
      <c r="BD463" s="17">
        <v>0.46310043188846117</v>
      </c>
      <c r="BE463" s="17">
        <v>0.43650199277130292</v>
      </c>
      <c r="BF463" s="17">
        <v>0.52785333378239818</v>
      </c>
      <c r="BG463" s="17">
        <v>0.31929108401607881</v>
      </c>
      <c r="BH463" s="17">
        <v>0.43755924650141198</v>
      </c>
      <c r="BI463" s="17">
        <v>0.46980983327890807</v>
      </c>
      <c r="BJ463" s="17">
        <v>0.44850946164542821</v>
      </c>
      <c r="BK463" s="17">
        <v>0.55491432224590587</v>
      </c>
      <c r="BL463" s="17">
        <v>0.44535714458278458</v>
      </c>
      <c r="BM463" s="17">
        <v>0.50218888895884073</v>
      </c>
      <c r="BN463" s="17">
        <v>0.43813189825667792</v>
      </c>
      <c r="BP463" s="17">
        <v>0.48707837802870207</v>
      </c>
      <c r="BQ463" s="17">
        <v>0.49503482012087419</v>
      </c>
      <c r="BR463" s="17">
        <v>0.49012978259143369</v>
      </c>
      <c r="BS463" s="17">
        <v>0.44685316660836127</v>
      </c>
      <c r="BT463" s="17">
        <v>0.41111480084993912</v>
      </c>
      <c r="BU463" s="17">
        <v>0.35326244703507148</v>
      </c>
      <c r="BV463" s="17">
        <v>0.50667806192757359</v>
      </c>
      <c r="BW463" s="17">
        <v>0.50166358548471524</v>
      </c>
      <c r="BX463" s="17">
        <v>0.46842166501331128</v>
      </c>
      <c r="BY463" s="17">
        <v>0.47416025414756202</v>
      </c>
    </row>
    <row r="464" spans="2:77" ht="32.1">
      <c r="B464" s="16" t="s">
        <v>297</v>
      </c>
      <c r="C464" s="17">
        <v>0.18050496840190641</v>
      </c>
      <c r="D464" s="17">
        <v>0.159397990316273</v>
      </c>
      <c r="E464" s="17">
        <v>0.22346494924333929</v>
      </c>
      <c r="F464" s="17">
        <v>0.32667450101483148</v>
      </c>
      <c r="H464" s="17">
        <v>0.2066377905359788</v>
      </c>
      <c r="I464" s="17">
        <v>0.20119375981415069</v>
      </c>
      <c r="J464" s="17">
        <v>0.24648877792218779</v>
      </c>
      <c r="K464" s="17">
        <v>0.20113484159175851</v>
      </c>
      <c r="L464" s="17">
        <v>0.172643140833493</v>
      </c>
      <c r="M464" s="17">
        <v>0.1664789906266031</v>
      </c>
      <c r="N464" s="17">
        <v>0.28610219680225529</v>
      </c>
      <c r="O464" s="17">
        <v>0.17811379327512111</v>
      </c>
      <c r="P464" s="17">
        <v>0.15199710021112769</v>
      </c>
      <c r="Q464" s="17">
        <v>0.16341675697202079</v>
      </c>
      <c r="R464" s="17">
        <v>0.1494323421751716</v>
      </c>
      <c r="S464" s="17">
        <v>0.1278842895464441</v>
      </c>
      <c r="U464" s="17">
        <v>0.1785057854946665</v>
      </c>
      <c r="V464" s="17">
        <v>0.30540192668533689</v>
      </c>
      <c r="W464" s="17">
        <v>0.23375697036678511</v>
      </c>
      <c r="X464" s="17">
        <v>0.18326444819988039</v>
      </c>
      <c r="Y464" s="17">
        <v>0.1435897933480493</v>
      </c>
      <c r="Z464" s="17">
        <v>0.1370178340732118</v>
      </c>
      <c r="AA464" s="17">
        <v>0.20634082893315239</v>
      </c>
      <c r="AB464" s="17">
        <v>0.1223739038230669</v>
      </c>
      <c r="AC464" s="17">
        <v>0.1569908734778164</v>
      </c>
      <c r="AD464" s="17">
        <v>0.15256380017602239</v>
      </c>
      <c r="AE464" s="17">
        <v>0.35530312816925619</v>
      </c>
      <c r="AG464" s="17">
        <v>0.1478553529758462</v>
      </c>
      <c r="AH464" s="17">
        <v>0.20600983441145859</v>
      </c>
      <c r="AJ464" s="17">
        <v>0.12866262912821441</v>
      </c>
      <c r="AK464" s="17">
        <v>0.16227323528352569</v>
      </c>
      <c r="AL464" s="17">
        <v>0.1371923999334021</v>
      </c>
      <c r="AM464" s="17">
        <v>0.16287450197349021</v>
      </c>
      <c r="AN464" s="17">
        <v>0.15651472259874041</v>
      </c>
      <c r="AO464" s="17">
        <v>0.1386096989866836</v>
      </c>
      <c r="AP464" s="17">
        <v>0.1628012616717886</v>
      </c>
      <c r="AQ464" s="17">
        <v>0.18715693442047429</v>
      </c>
      <c r="AR464" s="17">
        <v>0.1492797874430698</v>
      </c>
      <c r="AS464" s="17">
        <v>0.15606461086198289</v>
      </c>
      <c r="AT464" s="17">
        <v>0.1059988628498196</v>
      </c>
      <c r="AU464" s="17">
        <v>0.13631424633138581</v>
      </c>
      <c r="AV464" s="17">
        <v>0.1544101762717989</v>
      </c>
      <c r="AX464" s="17">
        <v>0.18177112960714911</v>
      </c>
      <c r="AY464" s="17">
        <v>0.15606461086198289</v>
      </c>
      <c r="AZ464" s="17">
        <v>0.1059988628498196</v>
      </c>
      <c r="BA464" s="17">
        <v>0.13631424633138581</v>
      </c>
      <c r="BC464" s="17">
        <v>0.1542674235250264</v>
      </c>
      <c r="BD464" s="17">
        <v>0.11681851347089039</v>
      </c>
      <c r="BE464" s="17">
        <v>0.15760752757040819</v>
      </c>
      <c r="BF464" s="17">
        <v>0.1508457832557529</v>
      </c>
      <c r="BG464" s="17">
        <v>0.19762077179073609</v>
      </c>
      <c r="BH464" s="17">
        <v>0.10403143743671139</v>
      </c>
      <c r="BI464" s="17">
        <v>0.13691524244185241</v>
      </c>
      <c r="BJ464" s="17">
        <v>0.1989951174244039</v>
      </c>
      <c r="BK464" s="17">
        <v>0.17688978177135409</v>
      </c>
      <c r="BL464" s="17">
        <v>0.13150043544691961</v>
      </c>
      <c r="BM464" s="17">
        <v>0.14570734947892569</v>
      </c>
      <c r="BN464" s="17">
        <v>0.2102957365749796</v>
      </c>
      <c r="BP464" s="17">
        <v>0.17008464312553839</v>
      </c>
      <c r="BQ464" s="17">
        <v>0.1783333586234527</v>
      </c>
      <c r="BR464" s="17">
        <v>0.22458402450031181</v>
      </c>
      <c r="BS464" s="17">
        <v>0.1862913267231629</v>
      </c>
      <c r="BT464" s="17">
        <v>9.4718025825303531E-2</v>
      </c>
      <c r="BU464" s="17">
        <v>0.29359932974673059</v>
      </c>
      <c r="BV464" s="17">
        <v>0.1513341808718798</v>
      </c>
      <c r="BW464" s="17">
        <v>0.17584925373730589</v>
      </c>
      <c r="BX464" s="17">
        <v>0.1266428610220372</v>
      </c>
      <c r="BY464" s="17">
        <v>0.1673858372936223</v>
      </c>
    </row>
    <row r="465" spans="2:77" ht="32.1">
      <c r="B465" s="16" t="s">
        <v>298</v>
      </c>
      <c r="C465" s="17">
        <v>3.8492687380335157E-2</v>
      </c>
      <c r="D465" s="17">
        <v>3.1029729679844811E-2</v>
      </c>
      <c r="E465" s="17">
        <v>5.5078125069092668E-2</v>
      </c>
      <c r="F465" s="17">
        <v>6.2648440482361484E-2</v>
      </c>
      <c r="H465" s="17">
        <v>5.9993599128984949E-2</v>
      </c>
      <c r="I465" s="17">
        <v>2.470828622660386E-2</v>
      </c>
      <c r="J465" s="17">
        <v>1.241490091325026E-2</v>
      </c>
      <c r="K465" s="17">
        <v>4.0803185261135598E-2</v>
      </c>
      <c r="L465" s="17">
        <v>4.7512500568169483E-2</v>
      </c>
      <c r="M465" s="17">
        <v>6.0754136362704193E-2</v>
      </c>
      <c r="N465" s="17">
        <v>2.197629270248826E-2</v>
      </c>
      <c r="O465" s="17">
        <v>2.6114362158967432E-2</v>
      </c>
      <c r="P465" s="17">
        <v>2.428953286187012E-2</v>
      </c>
      <c r="Q465" s="17">
        <v>5.7491116212570963E-2</v>
      </c>
      <c r="R465" s="17">
        <v>2.6112303329103258E-2</v>
      </c>
      <c r="S465" s="17">
        <v>3.4843614590682762E-2</v>
      </c>
      <c r="U465" s="17">
        <v>2.6876318747986731E-2</v>
      </c>
      <c r="V465" s="17">
        <v>4.0874550797399593E-2</v>
      </c>
      <c r="W465" s="17">
        <v>3.081871400812939E-2</v>
      </c>
      <c r="X465" s="17">
        <v>5.531655622391992E-2</v>
      </c>
      <c r="Y465" s="17">
        <v>3.1309556718841877E-2</v>
      </c>
      <c r="Z465" s="17">
        <v>5.3499517510086088E-2</v>
      </c>
      <c r="AA465" s="17">
        <v>3.124248327917745E-2</v>
      </c>
      <c r="AB465" s="17">
        <v>3.3948512428169562E-2</v>
      </c>
      <c r="AC465" s="17">
        <v>4.2675985745340192E-2</v>
      </c>
      <c r="AD465" s="17">
        <v>4.6841171365278537E-2</v>
      </c>
      <c r="AE465" s="17">
        <v>0</v>
      </c>
      <c r="AG465" s="17">
        <v>3.4682950986080333E-2</v>
      </c>
      <c r="AH465" s="17">
        <v>4.1468735183631103E-2</v>
      </c>
      <c r="AJ465" s="17">
        <v>2.3453837273406119E-2</v>
      </c>
      <c r="AK465" s="17">
        <v>2.5952814661077499E-2</v>
      </c>
      <c r="AL465" s="17">
        <v>4.3903543029231787E-2</v>
      </c>
      <c r="AM465" s="17">
        <v>3.6977369165528413E-2</v>
      </c>
      <c r="AN465" s="17">
        <v>4.4460015464243982E-2</v>
      </c>
      <c r="AO465" s="17">
        <v>3.4906447519613568E-2</v>
      </c>
      <c r="AP465" s="17">
        <v>5.2432385169302508E-2</v>
      </c>
      <c r="AQ465" s="17">
        <v>3.3549507050350418E-2</v>
      </c>
      <c r="AR465" s="17">
        <v>1.3659672608452409E-2</v>
      </c>
      <c r="AS465" s="17">
        <v>3.3550788033214611E-3</v>
      </c>
      <c r="AT465" s="17">
        <v>4.3251476892475833E-2</v>
      </c>
      <c r="AU465" s="17">
        <v>2.5300029584958379E-2</v>
      </c>
      <c r="AV465" s="17">
        <v>4.6731689200723266E-3</v>
      </c>
      <c r="AX465" s="17">
        <v>3.6916126022167262E-2</v>
      </c>
      <c r="AY465" s="17">
        <v>3.3550788033214611E-3</v>
      </c>
      <c r="AZ465" s="17">
        <v>4.3251476892475833E-2</v>
      </c>
      <c r="BA465" s="17">
        <v>2.5300029584958379E-2</v>
      </c>
      <c r="BC465" s="17">
        <v>1.9175408821308391E-2</v>
      </c>
      <c r="BD465" s="17">
        <v>6.9208591422283416E-2</v>
      </c>
      <c r="BE465" s="17">
        <v>3.7422721192248667E-2</v>
      </c>
      <c r="BF465" s="17">
        <v>1.7760003802639049E-2</v>
      </c>
      <c r="BG465" s="17">
        <v>0.1069181261247658</v>
      </c>
      <c r="BH465" s="17">
        <v>1.5930818279360961E-2</v>
      </c>
      <c r="BI465" s="17">
        <v>2.0047511212861389E-2</v>
      </c>
      <c r="BJ465" s="17">
        <v>3.6641218691432782E-2</v>
      </c>
      <c r="BK465" s="17">
        <v>4.6690749818085603E-2</v>
      </c>
      <c r="BL465" s="17">
        <v>6.9386448880576435E-2</v>
      </c>
      <c r="BM465" s="17">
        <v>1.492646167113118E-2</v>
      </c>
      <c r="BN465" s="17">
        <v>5.5886250031493397E-2</v>
      </c>
      <c r="BP465" s="17">
        <v>1.9103761612523331E-2</v>
      </c>
      <c r="BQ465" s="17">
        <v>2.3145673487713219E-2</v>
      </c>
      <c r="BR465" s="17">
        <v>4.4004078511181002E-2</v>
      </c>
      <c r="BS465" s="17">
        <v>4.4943306438837392E-2</v>
      </c>
      <c r="BT465" s="17">
        <v>2.478728522862933E-2</v>
      </c>
      <c r="BU465" s="17">
        <v>6.0926444085804582E-2</v>
      </c>
      <c r="BV465" s="17">
        <v>5.4006350336906858E-2</v>
      </c>
      <c r="BW465" s="17">
        <v>2.2461009919775218E-2</v>
      </c>
      <c r="BX465" s="17">
        <v>5.8582832300869622E-2</v>
      </c>
      <c r="BY465" s="17">
        <v>4.1160125013016823E-2</v>
      </c>
    </row>
    <row r="466" spans="2:77" ht="15.95">
      <c r="B466" s="16" t="s">
        <v>247</v>
      </c>
      <c r="C466" s="17">
        <v>3.8188776734856912E-2</v>
      </c>
      <c r="D466" s="17">
        <v>3.111860500314741E-2</v>
      </c>
      <c r="E466" s="17">
        <v>6.1987153277263847E-2</v>
      </c>
      <c r="F466" s="17">
        <v>3.9684576067072097E-2</v>
      </c>
      <c r="H466" s="17">
        <v>6.2033761492273208E-2</v>
      </c>
      <c r="I466" s="17">
        <v>5.2871573176591982E-2</v>
      </c>
      <c r="J466" s="17">
        <v>4.2657319620876558E-2</v>
      </c>
      <c r="K466" s="17">
        <v>3.5695685160657999E-2</v>
      </c>
      <c r="L466" s="17">
        <v>3.300069424966075E-3</v>
      </c>
      <c r="M466" s="17">
        <v>2.8242200422671969E-2</v>
      </c>
      <c r="N466" s="17">
        <v>0</v>
      </c>
      <c r="O466" s="17">
        <v>7.1754179927110306E-2</v>
      </c>
      <c r="P466" s="17">
        <v>2.3319768253311939E-3</v>
      </c>
      <c r="Q466" s="17">
        <v>5.1264813428192058E-2</v>
      </c>
      <c r="R466" s="17">
        <v>3.8788996953473313E-2</v>
      </c>
      <c r="S466" s="17">
        <v>5.6146631231334967E-2</v>
      </c>
      <c r="U466" s="17">
        <v>5.4967113108703933E-2</v>
      </c>
      <c r="V466" s="17">
        <v>5.5118695466694408E-2</v>
      </c>
      <c r="W466" s="17">
        <v>1.7008745635359309E-2</v>
      </c>
      <c r="X466" s="17">
        <v>3.435605637565331E-2</v>
      </c>
      <c r="Y466" s="17">
        <v>4.2503251467068862E-2</v>
      </c>
      <c r="Z466" s="17">
        <v>3.5405961696749191E-3</v>
      </c>
      <c r="AA466" s="17">
        <v>2.1269202391145509E-2</v>
      </c>
      <c r="AB466" s="17">
        <v>2.636098609731511E-2</v>
      </c>
      <c r="AC466" s="17">
        <v>4.2815341003544623E-2</v>
      </c>
      <c r="AD466" s="17">
        <v>9.0629383636277636E-2</v>
      </c>
      <c r="AE466" s="17">
        <v>0.22158449721752571</v>
      </c>
      <c r="AG466" s="17">
        <v>4.4553484933262368E-2</v>
      </c>
      <c r="AH466" s="17">
        <v>3.321686427365652E-2</v>
      </c>
      <c r="AJ466" s="17">
        <v>3.6514016548536407E-2</v>
      </c>
      <c r="AK466" s="17">
        <v>4.062534082966026E-2</v>
      </c>
      <c r="AL466" s="17">
        <v>4.2634328391783417E-2</v>
      </c>
      <c r="AM466" s="17">
        <v>4.1242336897309988E-2</v>
      </c>
      <c r="AN466" s="17">
        <v>5.2808829421567748E-2</v>
      </c>
      <c r="AO466" s="17">
        <v>7.8479304335031044E-2</v>
      </c>
      <c r="AP466" s="17">
        <v>4.6295306493048027E-2</v>
      </c>
      <c r="AQ466" s="17">
        <v>4.77935875548849E-2</v>
      </c>
      <c r="AR466" s="17">
        <v>5.4382063886138567E-2</v>
      </c>
      <c r="AS466" s="17">
        <v>5.4003381290218602E-2</v>
      </c>
      <c r="AT466" s="17">
        <v>5.0073892309385408E-2</v>
      </c>
      <c r="AU466" s="17">
        <v>9.8610227002849826E-2</v>
      </c>
      <c r="AV466" s="17">
        <v>2.1418242052534439E-2</v>
      </c>
      <c r="AX466" s="17">
        <v>3.6039083249407793E-2</v>
      </c>
      <c r="AY466" s="17">
        <v>5.4003381290218602E-2</v>
      </c>
      <c r="AZ466" s="17">
        <v>5.0073892309385408E-2</v>
      </c>
      <c r="BA466" s="17">
        <v>9.8610227002849826E-2</v>
      </c>
      <c r="BC466" s="17">
        <v>2.7310455918144148E-2</v>
      </c>
      <c r="BD466" s="17">
        <v>2.727547574098349E-2</v>
      </c>
      <c r="BE466" s="17">
        <v>1.9219078493479869E-2</v>
      </c>
      <c r="BF466" s="17">
        <v>8.4396490764356048E-3</v>
      </c>
      <c r="BG466" s="17">
        <v>6.3283020419854549E-2</v>
      </c>
      <c r="BH466" s="17">
        <v>2.7382248952800271E-2</v>
      </c>
      <c r="BI466" s="17">
        <v>2.90897124647931E-2</v>
      </c>
      <c r="BJ466" s="17">
        <v>3.8134066641183822E-2</v>
      </c>
      <c r="BK466" s="17">
        <v>8.4833297657450867E-3</v>
      </c>
      <c r="BL466" s="17">
        <v>3.8071079099216282E-2</v>
      </c>
      <c r="BM466" s="17">
        <v>3.2285248626363512E-2</v>
      </c>
      <c r="BN466" s="17">
        <v>6.9677364518404436E-2</v>
      </c>
      <c r="BP466" s="17">
        <v>5.2571238234151232E-2</v>
      </c>
      <c r="BQ466" s="17">
        <v>2.3108084004773301E-2</v>
      </c>
      <c r="BR466" s="17">
        <v>4.9376813890858358E-2</v>
      </c>
      <c r="BS466" s="17">
        <v>2.658765971848354E-2</v>
      </c>
      <c r="BT466" s="17">
        <v>8.0888859810476915E-3</v>
      </c>
      <c r="BU466" s="17">
        <v>6.476141353607312E-2</v>
      </c>
      <c r="BV466" s="17">
        <v>2.875542281578496E-2</v>
      </c>
      <c r="BW466" s="17">
        <v>5.2720407008372647E-2</v>
      </c>
      <c r="BX466" s="17">
        <v>1.0053353787819351E-2</v>
      </c>
      <c r="BY466" s="17">
        <v>3.5670209193310397E-2</v>
      </c>
    </row>
    <row r="468" spans="2:77" ht="128.1">
      <c r="B468" s="14" t="s">
        <v>300</v>
      </c>
    </row>
    <row r="469" spans="2:77" ht="15.95">
      <c r="B469" s="15" t="s">
        <v>16</v>
      </c>
    </row>
    <row r="470" spans="2:77" ht="32.1">
      <c r="B470" s="16" t="s">
        <v>295</v>
      </c>
      <c r="C470" s="17">
        <v>0.23149964934215811</v>
      </c>
      <c r="D470" s="17">
        <v>0.26235150999150769</v>
      </c>
      <c r="E470" s="17">
        <v>0.13991161949241041</v>
      </c>
      <c r="F470" s="17">
        <v>0.1721305614580726</v>
      </c>
      <c r="H470" s="17">
        <v>0.19387824867964809</v>
      </c>
      <c r="I470" s="17">
        <v>0.19377047211917739</v>
      </c>
      <c r="J470" s="17">
        <v>0.16306639413894311</v>
      </c>
      <c r="K470" s="17">
        <v>0.21887818467063819</v>
      </c>
      <c r="L470" s="17">
        <v>0.23637840693038409</v>
      </c>
      <c r="M470" s="17">
        <v>0.17257997636199501</v>
      </c>
      <c r="N470" s="17">
        <v>0.15661601826973359</v>
      </c>
      <c r="O470" s="17">
        <v>0.17889649991960671</v>
      </c>
      <c r="P470" s="17">
        <v>0.293233381840734</v>
      </c>
      <c r="Q470" s="17">
        <v>0.26584735363733408</v>
      </c>
      <c r="R470" s="17">
        <v>0.32857364692555852</v>
      </c>
      <c r="S470" s="17">
        <v>0.28362552991790879</v>
      </c>
      <c r="U470" s="17">
        <v>0.17849761616211801</v>
      </c>
      <c r="V470" s="17">
        <v>0.13710865013459919</v>
      </c>
      <c r="W470" s="17">
        <v>0.22142725031477661</v>
      </c>
      <c r="X470" s="17">
        <v>0.1780057815984333</v>
      </c>
      <c r="Y470" s="17">
        <v>0.27010082392255602</v>
      </c>
      <c r="Z470" s="17">
        <v>0.25343318352283029</v>
      </c>
      <c r="AA470" s="17">
        <v>0.25729019996737962</v>
      </c>
      <c r="AB470" s="17">
        <v>0.29562872966013692</v>
      </c>
      <c r="AC470" s="17">
        <v>0.31138459481629399</v>
      </c>
      <c r="AD470" s="17">
        <v>0.1793173484224285</v>
      </c>
      <c r="AE470" s="17">
        <v>0</v>
      </c>
      <c r="AG470" s="17">
        <v>0.27957698837244022</v>
      </c>
      <c r="AH470" s="17">
        <v>0.19394312458491941</v>
      </c>
      <c r="AJ470" s="17">
        <v>0.31998581302005907</v>
      </c>
      <c r="AK470" s="17">
        <v>0.2542799653480225</v>
      </c>
      <c r="AL470" s="17">
        <v>0.21414498016471381</v>
      </c>
      <c r="AM470" s="17">
        <v>0.25127118520582392</v>
      </c>
      <c r="AN470" s="17">
        <v>0.15239539579549599</v>
      </c>
      <c r="AO470" s="17">
        <v>0.22261534280971659</v>
      </c>
      <c r="AP470" s="17">
        <v>0.23369634097082481</v>
      </c>
      <c r="AQ470" s="17">
        <v>0.1993435091086892</v>
      </c>
      <c r="AR470" s="17">
        <v>0.25314651762939933</v>
      </c>
      <c r="AS470" s="17">
        <v>0.23647261305690739</v>
      </c>
      <c r="AT470" s="17">
        <v>0.2627133760790018</v>
      </c>
      <c r="AU470" s="17">
        <v>0.25538024085007188</v>
      </c>
      <c r="AV470" s="17">
        <v>0.29303011740100621</v>
      </c>
      <c r="AX470" s="17">
        <v>0.23530654963905839</v>
      </c>
      <c r="AY470" s="17">
        <v>0.23647261305690739</v>
      </c>
      <c r="AZ470" s="17">
        <v>0.2627133760790018</v>
      </c>
      <c r="BA470" s="17">
        <v>0.25538024085007188</v>
      </c>
      <c r="BC470" s="17">
        <v>0.31311949133081218</v>
      </c>
      <c r="BD470" s="17">
        <v>0.23052945791620821</v>
      </c>
      <c r="BE470" s="17">
        <v>0.29014412195680861</v>
      </c>
      <c r="BF470" s="17">
        <v>0.32344349795362859</v>
      </c>
      <c r="BG470" s="17">
        <v>0.18041652731768129</v>
      </c>
      <c r="BH470" s="17">
        <v>0.37280280287912509</v>
      </c>
      <c r="BI470" s="17">
        <v>0.33033335163538963</v>
      </c>
      <c r="BJ470" s="17">
        <v>0.21097778607396461</v>
      </c>
      <c r="BK470" s="17">
        <v>0.19769938258681491</v>
      </c>
      <c r="BL470" s="17">
        <v>0.20329291779628469</v>
      </c>
      <c r="BM470" s="17">
        <v>0.26731251134404072</v>
      </c>
      <c r="BN470" s="17">
        <v>0.17372441782157541</v>
      </c>
      <c r="BP470" s="17">
        <v>0.18957175435299989</v>
      </c>
      <c r="BQ470" s="17">
        <v>0.28657205713672718</v>
      </c>
      <c r="BR470" s="17">
        <v>0.15929733504260221</v>
      </c>
      <c r="BS470" s="17">
        <v>0.24148713661481719</v>
      </c>
      <c r="BT470" s="17">
        <v>0.45440132769532071</v>
      </c>
      <c r="BU470" s="17">
        <v>9.4847280077285379E-2</v>
      </c>
      <c r="BV470" s="17">
        <v>0.2194547624314766</v>
      </c>
      <c r="BW470" s="17">
        <v>0.20338519526085469</v>
      </c>
      <c r="BX470" s="17">
        <v>0.20977232030153631</v>
      </c>
      <c r="BY470" s="17">
        <v>0.26756118498025783</v>
      </c>
    </row>
    <row r="471" spans="2:77" ht="32.1">
      <c r="B471" s="16" t="s">
        <v>296</v>
      </c>
      <c r="C471" s="17">
        <v>0.42314801387858358</v>
      </c>
      <c r="D471" s="17">
        <v>0.42511525918773369</v>
      </c>
      <c r="E471" s="17">
        <v>0.41739793159584948</v>
      </c>
      <c r="F471" s="17">
        <v>0.42034403964416628</v>
      </c>
      <c r="H471" s="17">
        <v>0.45884901282961721</v>
      </c>
      <c r="I471" s="17">
        <v>0.44688504061864193</v>
      </c>
      <c r="J471" s="17">
        <v>0.39133102290745347</v>
      </c>
      <c r="K471" s="17">
        <v>0.46594725002932269</v>
      </c>
      <c r="L471" s="17">
        <v>0.41982467915353849</v>
      </c>
      <c r="M471" s="17">
        <v>0.49652684734507302</v>
      </c>
      <c r="N471" s="17">
        <v>0.48533670076095242</v>
      </c>
      <c r="O471" s="17">
        <v>0.38809198935704192</v>
      </c>
      <c r="P471" s="17">
        <v>0.47634617270259799</v>
      </c>
      <c r="Q471" s="17">
        <v>0.39714207710792299</v>
      </c>
      <c r="R471" s="17">
        <v>0.33478318411870261</v>
      </c>
      <c r="S471" s="17">
        <v>0.36796441674740932</v>
      </c>
      <c r="U471" s="17">
        <v>0.44150524915372719</v>
      </c>
      <c r="V471" s="17">
        <v>0.42785570314140081</v>
      </c>
      <c r="W471" s="17">
        <v>0.42164890444894698</v>
      </c>
      <c r="X471" s="17">
        <v>0.42673115487812041</v>
      </c>
      <c r="Y471" s="17">
        <v>0.41542720126173821</v>
      </c>
      <c r="Z471" s="17">
        <v>0.46434232812630172</v>
      </c>
      <c r="AA471" s="17">
        <v>0.44247273318778563</v>
      </c>
      <c r="AB471" s="17">
        <v>0.45529111675397838</v>
      </c>
      <c r="AC471" s="17">
        <v>0.3318839689422286</v>
      </c>
      <c r="AD471" s="17">
        <v>0.40945030082619011</v>
      </c>
      <c r="AE471" s="17">
        <v>0.30238273200263022</v>
      </c>
      <c r="AG471" s="17">
        <v>0.38727186271374592</v>
      </c>
      <c r="AH471" s="17">
        <v>0.45117334944401483</v>
      </c>
      <c r="AJ471" s="17">
        <v>0.43620161526098122</v>
      </c>
      <c r="AK471" s="17">
        <v>0.40651180997946151</v>
      </c>
      <c r="AL471" s="17">
        <v>0.48027671092661578</v>
      </c>
      <c r="AM471" s="17">
        <v>0.43115471921342602</v>
      </c>
      <c r="AN471" s="17">
        <v>0.44963425049554018</v>
      </c>
      <c r="AO471" s="17">
        <v>0.43612175555568722</v>
      </c>
      <c r="AP471" s="17">
        <v>0.37401287560652863</v>
      </c>
      <c r="AQ471" s="17">
        <v>0.48638691470152728</v>
      </c>
      <c r="AR471" s="17">
        <v>0.3714746915491311</v>
      </c>
      <c r="AS471" s="17">
        <v>0.44953195474764579</v>
      </c>
      <c r="AT471" s="17">
        <v>0.43662919760451763</v>
      </c>
      <c r="AU471" s="17">
        <v>0.40069885410124761</v>
      </c>
      <c r="AV471" s="17">
        <v>0.43135205309377378</v>
      </c>
      <c r="AX471" s="17">
        <v>0.42365709175307398</v>
      </c>
      <c r="AY471" s="17">
        <v>0.44953195474764579</v>
      </c>
      <c r="AZ471" s="17">
        <v>0.43662919760451763</v>
      </c>
      <c r="BA471" s="17">
        <v>0.40069885410124761</v>
      </c>
      <c r="BC471" s="17">
        <v>0.4238511452164907</v>
      </c>
      <c r="BD471" s="17">
        <v>0.48265141216543872</v>
      </c>
      <c r="BE471" s="17">
        <v>0.43030045931678212</v>
      </c>
      <c r="BF471" s="17">
        <v>0.36436686256342138</v>
      </c>
      <c r="BG471" s="17">
        <v>0.43771997272102192</v>
      </c>
      <c r="BH471" s="17">
        <v>0.41230171915360309</v>
      </c>
      <c r="BI471" s="17">
        <v>0.44452918655972129</v>
      </c>
      <c r="BJ471" s="17">
        <v>0.38819918621196059</v>
      </c>
      <c r="BK471" s="17">
        <v>0.50882418908396754</v>
      </c>
      <c r="BL471" s="17">
        <v>0.47987846766014203</v>
      </c>
      <c r="BM471" s="17">
        <v>0.45439508114384419</v>
      </c>
      <c r="BN471" s="17">
        <v>0.38263172308935911</v>
      </c>
      <c r="BP471" s="17">
        <v>0.43356183895697381</v>
      </c>
      <c r="BQ471" s="17">
        <v>0.38669217385495608</v>
      </c>
      <c r="BR471" s="17">
        <v>0.43687960187736108</v>
      </c>
      <c r="BS471" s="17">
        <v>0.42883229332241091</v>
      </c>
      <c r="BT471" s="17">
        <v>0.42036086620069291</v>
      </c>
      <c r="BU471" s="17">
        <v>0.36417111390049017</v>
      </c>
      <c r="BV471" s="17">
        <v>0.40352046683082349</v>
      </c>
      <c r="BW471" s="17">
        <v>0.5022901862685577</v>
      </c>
      <c r="BX471" s="17">
        <v>0.48813341406133581</v>
      </c>
      <c r="BY471" s="17">
        <v>0.40500793297639542</v>
      </c>
    </row>
    <row r="472" spans="2:77" ht="32.1">
      <c r="B472" s="16" t="s">
        <v>297</v>
      </c>
      <c r="C472" s="17">
        <v>0.2358411564109105</v>
      </c>
      <c r="D472" s="17">
        <v>0.21974930088441769</v>
      </c>
      <c r="E472" s="17">
        <v>0.27670962990089443</v>
      </c>
      <c r="F472" s="17">
        <v>0.2927770554150872</v>
      </c>
      <c r="H472" s="17">
        <v>0.23368479572267431</v>
      </c>
      <c r="I472" s="17">
        <v>0.29370053005597951</v>
      </c>
      <c r="J472" s="17">
        <v>0.25133844158182278</v>
      </c>
      <c r="K472" s="17">
        <v>0.2005821831487285</v>
      </c>
      <c r="L472" s="17">
        <v>0.23727990746016131</v>
      </c>
      <c r="M472" s="17">
        <v>0.22422823837443079</v>
      </c>
      <c r="N472" s="17">
        <v>0.25084992374570603</v>
      </c>
      <c r="O472" s="17">
        <v>0.37817363515288871</v>
      </c>
      <c r="P472" s="17">
        <v>0.18704793453372401</v>
      </c>
      <c r="Q472" s="17">
        <v>0.24172627532969049</v>
      </c>
      <c r="R472" s="17">
        <v>0.18544410799486041</v>
      </c>
      <c r="S472" s="17">
        <v>0.2327511640526306</v>
      </c>
      <c r="U472" s="17">
        <v>0.25283846108158609</v>
      </c>
      <c r="V472" s="17">
        <v>0.27894031685755938</v>
      </c>
      <c r="W472" s="17">
        <v>0.23727360777415071</v>
      </c>
      <c r="X472" s="17">
        <v>0.28362497927073682</v>
      </c>
      <c r="Y472" s="17">
        <v>0.23712774660422939</v>
      </c>
      <c r="Z472" s="17">
        <v>0.21978423468093641</v>
      </c>
      <c r="AA472" s="17">
        <v>0.20480881485072669</v>
      </c>
      <c r="AB472" s="17">
        <v>0.17813631085057041</v>
      </c>
      <c r="AC472" s="17">
        <v>0.24056305704918929</v>
      </c>
      <c r="AD472" s="17">
        <v>0.24903346957586919</v>
      </c>
      <c r="AE472" s="17">
        <v>0.3473362243397638</v>
      </c>
      <c r="AG472" s="17">
        <v>0.23293507184138529</v>
      </c>
      <c r="AH472" s="17">
        <v>0.2381112994613247</v>
      </c>
      <c r="AJ472" s="17">
        <v>0.16893676555320339</v>
      </c>
      <c r="AK472" s="17">
        <v>0.24641197599666129</v>
      </c>
      <c r="AL472" s="17">
        <v>0.19471207226195891</v>
      </c>
      <c r="AM472" s="17">
        <v>0.21207640051637369</v>
      </c>
      <c r="AN472" s="17">
        <v>0.26706593138637852</v>
      </c>
      <c r="AO472" s="17">
        <v>0.2246314623695071</v>
      </c>
      <c r="AP472" s="17">
        <v>0.28012932802515189</v>
      </c>
      <c r="AQ472" s="17">
        <v>0.20595818450357259</v>
      </c>
      <c r="AR472" s="17">
        <v>0.22628569555804889</v>
      </c>
      <c r="AS472" s="17">
        <v>0.2231497996005512</v>
      </c>
      <c r="AT472" s="17">
        <v>0.21720230520942291</v>
      </c>
      <c r="AU472" s="17">
        <v>0.22349214669746881</v>
      </c>
      <c r="AV472" s="17">
        <v>0.1783720312442687</v>
      </c>
      <c r="AX472" s="17">
        <v>0.23023894240022921</v>
      </c>
      <c r="AY472" s="17">
        <v>0.2231497996005512</v>
      </c>
      <c r="AZ472" s="17">
        <v>0.21720230520942291</v>
      </c>
      <c r="BA472" s="17">
        <v>0.22349214669746881</v>
      </c>
      <c r="BC472" s="17">
        <v>0.18860810797869559</v>
      </c>
      <c r="BD472" s="17">
        <v>0.1863586395772116</v>
      </c>
      <c r="BE472" s="17">
        <v>0.20546869915087149</v>
      </c>
      <c r="BF472" s="17">
        <v>0.30116184969416188</v>
      </c>
      <c r="BG472" s="17">
        <v>0.20560389604149559</v>
      </c>
      <c r="BH472" s="17">
        <v>0.1647524362683529</v>
      </c>
      <c r="BI472" s="17">
        <v>0.15398782123507601</v>
      </c>
      <c r="BJ472" s="17">
        <v>0.26879840077644529</v>
      </c>
      <c r="BK472" s="17">
        <v>0.2100246455055442</v>
      </c>
      <c r="BL472" s="17">
        <v>0.23264564032036941</v>
      </c>
      <c r="BM472" s="17">
        <v>0.21137555993968291</v>
      </c>
      <c r="BN472" s="17">
        <v>0.28359367860694762</v>
      </c>
      <c r="BP472" s="17">
        <v>0.24093835422498461</v>
      </c>
      <c r="BQ472" s="17">
        <v>0.1879527494683875</v>
      </c>
      <c r="BR472" s="17">
        <v>0.25499660627019949</v>
      </c>
      <c r="BS472" s="17">
        <v>0.25505880435176109</v>
      </c>
      <c r="BT472" s="17">
        <v>0.1190073878572359</v>
      </c>
      <c r="BU472" s="17">
        <v>0.32617760418175112</v>
      </c>
      <c r="BV472" s="17">
        <v>0.24382668508721711</v>
      </c>
      <c r="BW472" s="17">
        <v>0.22225005724229249</v>
      </c>
      <c r="BX472" s="17">
        <v>0.2354508269758156</v>
      </c>
      <c r="BY472" s="17">
        <v>0.2200242946020092</v>
      </c>
    </row>
    <row r="473" spans="2:77" ht="32.1">
      <c r="B473" s="16" t="s">
        <v>298</v>
      </c>
      <c r="C473" s="17">
        <v>5.7955547435684582E-2</v>
      </c>
      <c r="D473" s="17">
        <v>4.7094752998958683E-2</v>
      </c>
      <c r="E473" s="17">
        <v>9.2602060620717228E-2</v>
      </c>
      <c r="F473" s="17">
        <v>7.130962495315453E-2</v>
      </c>
      <c r="H473" s="17">
        <v>5.5990520199265828E-2</v>
      </c>
      <c r="I473" s="17">
        <v>3.8805615569269897E-2</v>
      </c>
      <c r="J473" s="17">
        <v>8.2604467826552203E-2</v>
      </c>
      <c r="K473" s="17">
        <v>6.0475571087986478E-2</v>
      </c>
      <c r="L473" s="17">
        <v>6.2319619011490128E-2</v>
      </c>
      <c r="M473" s="17">
        <v>7.8788806629483413E-2</v>
      </c>
      <c r="N473" s="17">
        <v>7.0774873086033099E-2</v>
      </c>
      <c r="O473" s="17">
        <v>4.8207560554789419E-2</v>
      </c>
      <c r="P473" s="17">
        <v>3.0402892167660671E-2</v>
      </c>
      <c r="Q473" s="17">
        <v>3.1601955921045068E-2</v>
      </c>
      <c r="R473" s="17">
        <v>6.0362337731785037E-2</v>
      </c>
      <c r="S473" s="17">
        <v>6.2557647063923943E-2</v>
      </c>
      <c r="U473" s="17">
        <v>5.6189598791936003E-2</v>
      </c>
      <c r="V473" s="17">
        <v>7.350860851128789E-2</v>
      </c>
      <c r="W473" s="17">
        <v>7.3634572860737296E-2</v>
      </c>
      <c r="X473" s="17">
        <v>7.5198187764393701E-2</v>
      </c>
      <c r="Y473" s="17">
        <v>5.0142210073306603E-2</v>
      </c>
      <c r="Z473" s="17">
        <v>4.1001218975405311E-2</v>
      </c>
      <c r="AA473" s="17">
        <v>4.9625478273547692E-2</v>
      </c>
      <c r="AB473" s="17">
        <v>4.9560988124017651E-2</v>
      </c>
      <c r="AC473" s="17">
        <v>5.3058231768251307E-2</v>
      </c>
      <c r="AD473" s="17">
        <v>6.2228923707992101E-2</v>
      </c>
      <c r="AE473" s="17">
        <v>3.7888075136727109E-2</v>
      </c>
      <c r="AG473" s="17">
        <v>4.9533107496525883E-2</v>
      </c>
      <c r="AH473" s="17">
        <v>6.4534896053380184E-2</v>
      </c>
      <c r="AJ473" s="17">
        <v>4.1259050029214192E-2</v>
      </c>
      <c r="AK473" s="17">
        <v>3.5466039754483647E-2</v>
      </c>
      <c r="AL473" s="17">
        <v>7.5866680779340029E-2</v>
      </c>
      <c r="AM473" s="17">
        <v>5.7060307051358332E-2</v>
      </c>
      <c r="AN473" s="17">
        <v>7.1568417857474684E-2</v>
      </c>
      <c r="AO473" s="17">
        <v>4.9573193808625217E-2</v>
      </c>
      <c r="AP473" s="17">
        <v>6.5805106901326446E-2</v>
      </c>
      <c r="AQ473" s="17">
        <v>5.6857387941575542E-2</v>
      </c>
      <c r="AR473" s="17">
        <v>7.561744742792903E-2</v>
      </c>
      <c r="AS473" s="17">
        <v>4.2033754681918237E-2</v>
      </c>
      <c r="AT473" s="17">
        <v>4.2085292687022602E-2</v>
      </c>
      <c r="AU473" s="17">
        <v>3.5850227780087958E-2</v>
      </c>
      <c r="AV473" s="17">
        <v>1.6819555440524939E-2</v>
      </c>
      <c r="AX473" s="17">
        <v>5.9963305131451837E-2</v>
      </c>
      <c r="AY473" s="17">
        <v>4.2033754681918237E-2</v>
      </c>
      <c r="AZ473" s="17">
        <v>4.2085292687022602E-2</v>
      </c>
      <c r="BA473" s="17">
        <v>3.5850227780087958E-2</v>
      </c>
      <c r="BC473" s="17">
        <v>2.9648048230436781E-2</v>
      </c>
      <c r="BD473" s="17">
        <v>5.4918474784749448E-2</v>
      </c>
      <c r="BE473" s="17">
        <v>3.7726906384285649E-2</v>
      </c>
      <c r="BF473" s="17">
        <v>2.5881407123525368E-3</v>
      </c>
      <c r="BG473" s="17">
        <v>0.1069122529100995</v>
      </c>
      <c r="BH473" s="17">
        <v>3.3278582137478772E-2</v>
      </c>
      <c r="BI473" s="17">
        <v>3.7122394522483677E-2</v>
      </c>
      <c r="BJ473" s="17">
        <v>6.7882442571448903E-2</v>
      </c>
      <c r="BK473" s="17">
        <v>6.166905749556794E-2</v>
      </c>
      <c r="BL473" s="17">
        <v>5.9132521811223547E-2</v>
      </c>
      <c r="BM473" s="17">
        <v>2.9075228048638772E-2</v>
      </c>
      <c r="BN473" s="17">
        <v>7.6565155603984247E-2</v>
      </c>
      <c r="BP473" s="17">
        <v>7.2647149322991642E-2</v>
      </c>
      <c r="BQ473" s="17">
        <v>7.9137090953973713E-2</v>
      </c>
      <c r="BR473" s="17">
        <v>7.1923480301833612E-2</v>
      </c>
      <c r="BS473" s="17">
        <v>4.4115838040953058E-2</v>
      </c>
      <c r="BT473" s="17">
        <v>6.2304182467505693E-3</v>
      </c>
      <c r="BU473" s="17">
        <v>0.11347087490111819</v>
      </c>
      <c r="BV473" s="17">
        <v>7.5727539184859194E-2</v>
      </c>
      <c r="BW473" s="17">
        <v>3.9822756689040339E-2</v>
      </c>
      <c r="BX473" s="17">
        <v>2.6922910305180452E-2</v>
      </c>
      <c r="BY473" s="17">
        <v>5.2787912237698027E-2</v>
      </c>
    </row>
    <row r="474" spans="2:77" ht="15.95">
      <c r="B474" s="16" t="s">
        <v>247</v>
      </c>
      <c r="C474" s="17">
        <v>5.1555632932663333E-2</v>
      </c>
      <c r="D474" s="17">
        <v>4.568917693738217E-2</v>
      </c>
      <c r="E474" s="17">
        <v>7.3378758390128543E-2</v>
      </c>
      <c r="F474" s="17">
        <v>4.3438718529519221E-2</v>
      </c>
      <c r="H474" s="17">
        <v>5.7597422568794632E-2</v>
      </c>
      <c r="I474" s="17">
        <v>2.6838341636931481E-2</v>
      </c>
      <c r="J474" s="17">
        <v>0.1116596735452282</v>
      </c>
      <c r="K474" s="17">
        <v>5.4116811063324159E-2</v>
      </c>
      <c r="L474" s="17">
        <v>4.4197387444425813E-2</v>
      </c>
      <c r="M474" s="17">
        <v>2.7876131289017881E-2</v>
      </c>
      <c r="N474" s="17">
        <v>3.6422484137574901E-2</v>
      </c>
      <c r="O474" s="17">
        <v>6.630315015673279E-3</v>
      </c>
      <c r="P474" s="17">
        <v>1.296961875528346E-2</v>
      </c>
      <c r="Q474" s="17">
        <v>6.3682338004007064E-2</v>
      </c>
      <c r="R474" s="17">
        <v>9.0836723229093377E-2</v>
      </c>
      <c r="S474" s="17">
        <v>5.3101242218127183E-2</v>
      </c>
      <c r="U474" s="17">
        <v>7.0969074810632859E-2</v>
      </c>
      <c r="V474" s="17">
        <v>8.2586721355152645E-2</v>
      </c>
      <c r="W474" s="17">
        <v>4.6015664601388361E-2</v>
      </c>
      <c r="X474" s="17">
        <v>3.6439896488315762E-2</v>
      </c>
      <c r="Y474" s="17">
        <v>2.7202018138169901E-2</v>
      </c>
      <c r="Z474" s="17">
        <v>2.1439034694526592E-2</v>
      </c>
      <c r="AA474" s="17">
        <v>4.580277372056047E-2</v>
      </c>
      <c r="AB474" s="17">
        <v>2.1382854611296642E-2</v>
      </c>
      <c r="AC474" s="17">
        <v>6.3110147424037019E-2</v>
      </c>
      <c r="AD474" s="17">
        <v>9.9969957467520187E-2</v>
      </c>
      <c r="AE474" s="17">
        <v>0.31239296852087889</v>
      </c>
      <c r="AG474" s="17">
        <v>5.0682969575902848E-2</v>
      </c>
      <c r="AH474" s="17">
        <v>5.2237330456360871E-2</v>
      </c>
      <c r="AJ474" s="17">
        <v>3.3616756136542289E-2</v>
      </c>
      <c r="AK474" s="17">
        <v>5.733020892137116E-2</v>
      </c>
      <c r="AL474" s="17">
        <v>3.4999555867371621E-2</v>
      </c>
      <c r="AM474" s="17">
        <v>4.8437388013018057E-2</v>
      </c>
      <c r="AN474" s="17">
        <v>5.9336004465110732E-2</v>
      </c>
      <c r="AO474" s="17">
        <v>6.7058245456463828E-2</v>
      </c>
      <c r="AP474" s="17">
        <v>4.6356348496168272E-2</v>
      </c>
      <c r="AQ474" s="17">
        <v>5.145400374463549E-2</v>
      </c>
      <c r="AR474" s="17">
        <v>7.3475647835491764E-2</v>
      </c>
      <c r="AS474" s="17">
        <v>4.8811877912977107E-2</v>
      </c>
      <c r="AT474" s="17">
        <v>4.1369828420035171E-2</v>
      </c>
      <c r="AU474" s="17">
        <v>8.4578530571123731E-2</v>
      </c>
      <c r="AV474" s="17">
        <v>8.0426242820426569E-2</v>
      </c>
      <c r="AX474" s="17">
        <v>5.0834111076186607E-2</v>
      </c>
      <c r="AY474" s="17">
        <v>4.8811877912977107E-2</v>
      </c>
      <c r="AZ474" s="17">
        <v>4.1369828420035171E-2</v>
      </c>
      <c r="BA474" s="17">
        <v>8.4578530571123731E-2</v>
      </c>
      <c r="BC474" s="17">
        <v>4.4773207243564719E-2</v>
      </c>
      <c r="BD474" s="17">
        <v>4.5542015556391743E-2</v>
      </c>
      <c r="BE474" s="17">
        <v>3.6359813191251977E-2</v>
      </c>
      <c r="BF474" s="17">
        <v>8.4396490764356048E-3</v>
      </c>
      <c r="BG474" s="17">
        <v>6.934735100970163E-2</v>
      </c>
      <c r="BH474" s="17">
        <v>1.686445956144032E-2</v>
      </c>
      <c r="BI474" s="17">
        <v>3.40272460473292E-2</v>
      </c>
      <c r="BJ474" s="17">
        <v>6.4142184366180466E-2</v>
      </c>
      <c r="BK474" s="17">
        <v>2.178272532810566E-2</v>
      </c>
      <c r="BL474" s="17">
        <v>2.5050452411980149E-2</v>
      </c>
      <c r="BM474" s="17">
        <v>3.7841619523793391E-2</v>
      </c>
      <c r="BN474" s="17">
        <v>8.3485024878133765E-2</v>
      </c>
      <c r="BP474" s="17">
        <v>6.3280903142049941E-2</v>
      </c>
      <c r="BQ474" s="17">
        <v>5.96459285859555E-2</v>
      </c>
      <c r="BR474" s="17">
        <v>7.6902976508003429E-2</v>
      </c>
      <c r="BS474" s="17">
        <v>3.0505927670057598E-2</v>
      </c>
      <c r="BT474" s="17">
        <v>0</v>
      </c>
      <c r="BU474" s="17">
        <v>0.1013331269393552</v>
      </c>
      <c r="BV474" s="17">
        <v>5.7470546465623717E-2</v>
      </c>
      <c r="BW474" s="17">
        <v>3.2251804539254962E-2</v>
      </c>
      <c r="BX474" s="17">
        <v>3.9720528356132087E-2</v>
      </c>
      <c r="BY474" s="17">
        <v>5.4618675203639833E-2</v>
      </c>
    </row>
    <row r="476" spans="2:77" ht="128.1">
      <c r="B476" s="14" t="s">
        <v>301</v>
      </c>
    </row>
    <row r="477" spans="2:77" ht="15.95">
      <c r="B477" s="15" t="s">
        <v>16</v>
      </c>
    </row>
    <row r="478" spans="2:77" ht="32.1">
      <c r="B478" s="16" t="s">
        <v>295</v>
      </c>
      <c r="C478" s="17">
        <v>0.30424933178636598</v>
      </c>
      <c r="D478" s="17">
        <v>0.32548737197647448</v>
      </c>
      <c r="E478" s="17">
        <v>0.2462043580322294</v>
      </c>
      <c r="F478" s="17">
        <v>0.25013454332115709</v>
      </c>
      <c r="H478" s="17">
        <v>0.23666711079625641</v>
      </c>
      <c r="I478" s="17">
        <v>0.28330358455477089</v>
      </c>
      <c r="J478" s="17">
        <v>0.26123878228555608</v>
      </c>
      <c r="K478" s="17">
        <v>0.21827794952859489</v>
      </c>
      <c r="L478" s="17">
        <v>0.32757249553140771</v>
      </c>
      <c r="M478" s="17">
        <v>0.2603122157146483</v>
      </c>
      <c r="N478" s="17">
        <v>0.33938829312161722</v>
      </c>
      <c r="O478" s="17">
        <v>0.25614456828059268</v>
      </c>
      <c r="P478" s="17">
        <v>0.418082778060619</v>
      </c>
      <c r="Q478" s="17">
        <v>0.3163255710672313</v>
      </c>
      <c r="R478" s="17">
        <v>0.37651514349404669</v>
      </c>
      <c r="S478" s="17">
        <v>0.33865419962347221</v>
      </c>
      <c r="U478" s="17">
        <v>0.23262219021816141</v>
      </c>
      <c r="V478" s="17">
        <v>0.34155410691559601</v>
      </c>
      <c r="W478" s="17">
        <v>0.25695616457748721</v>
      </c>
      <c r="X478" s="17">
        <v>0.20937357878055679</v>
      </c>
      <c r="Y478" s="17">
        <v>0.30175785988902609</v>
      </c>
      <c r="Z478" s="17">
        <v>0.34128713795199839</v>
      </c>
      <c r="AA478" s="17">
        <v>0.35459716758772641</v>
      </c>
      <c r="AB478" s="17">
        <v>0.36745923007829773</v>
      </c>
      <c r="AC478" s="17">
        <v>0.36813493919194518</v>
      </c>
      <c r="AD478" s="17">
        <v>0.26158804919121592</v>
      </c>
      <c r="AE478" s="17">
        <v>0.12869654644008019</v>
      </c>
      <c r="AG478" s="17">
        <v>0.34642395369853091</v>
      </c>
      <c r="AH478" s="17">
        <v>0.27130382640026818</v>
      </c>
      <c r="AJ478" s="17">
        <v>0.36545081334386897</v>
      </c>
      <c r="AK478" s="17">
        <v>0.30387263978473911</v>
      </c>
      <c r="AL478" s="17">
        <v>0.31095741800037702</v>
      </c>
      <c r="AM478" s="17">
        <v>0.32162898569501491</v>
      </c>
      <c r="AN478" s="17">
        <v>0.26735789265370918</v>
      </c>
      <c r="AO478" s="17">
        <v>0.28761887762969202</v>
      </c>
      <c r="AP478" s="17">
        <v>0.3189189969123708</v>
      </c>
      <c r="AQ478" s="17">
        <v>0.33675082955802038</v>
      </c>
      <c r="AR478" s="17">
        <v>0.30919870872736088</v>
      </c>
      <c r="AS478" s="17">
        <v>0.3826640936674171</v>
      </c>
      <c r="AT478" s="17">
        <v>0.35378208972365671</v>
      </c>
      <c r="AU478" s="17">
        <v>0.30447078918885212</v>
      </c>
      <c r="AV478" s="17">
        <v>0.2956648580619366</v>
      </c>
      <c r="AX478" s="17">
        <v>0.30652644762076392</v>
      </c>
      <c r="AY478" s="17">
        <v>0.3826640936674171</v>
      </c>
      <c r="AZ478" s="17">
        <v>0.35378208972365671</v>
      </c>
      <c r="BA478" s="17">
        <v>0.30447078918885212</v>
      </c>
      <c r="BC478" s="17">
        <v>0.3746373330428906</v>
      </c>
      <c r="BD478" s="17">
        <v>0.39473710026356079</v>
      </c>
      <c r="BE478" s="17">
        <v>0.34458193475576709</v>
      </c>
      <c r="BF478" s="17">
        <v>0.29154014477022111</v>
      </c>
      <c r="BG478" s="17">
        <v>0.31573334588783808</v>
      </c>
      <c r="BH478" s="17">
        <v>0.40867530643115058</v>
      </c>
      <c r="BI478" s="17">
        <v>0.39205475554602132</v>
      </c>
      <c r="BJ478" s="17">
        <v>0.28483331036691828</v>
      </c>
      <c r="BK478" s="17">
        <v>0.2452395242297917</v>
      </c>
      <c r="BL478" s="17">
        <v>0.25097985683361862</v>
      </c>
      <c r="BM478" s="17">
        <v>0.30389250356520409</v>
      </c>
      <c r="BN478" s="17">
        <v>0.26315337341550271</v>
      </c>
      <c r="BP478" s="17">
        <v>0.2617485116485615</v>
      </c>
      <c r="BQ478" s="17">
        <v>0.35494189126675479</v>
      </c>
      <c r="BR478" s="17">
        <v>0.26115700358500449</v>
      </c>
      <c r="BS478" s="17">
        <v>0.35390498083621902</v>
      </c>
      <c r="BT478" s="17">
        <v>0.44768587750790168</v>
      </c>
      <c r="BU478" s="17">
        <v>0.19740411643460609</v>
      </c>
      <c r="BV478" s="17">
        <v>0.34275545623445081</v>
      </c>
      <c r="BW478" s="17">
        <v>0.28474887089836892</v>
      </c>
      <c r="BX478" s="17">
        <v>0.30400374249212853</v>
      </c>
      <c r="BY478" s="17">
        <v>0.29418782092709639</v>
      </c>
    </row>
    <row r="479" spans="2:77" ht="32.1">
      <c r="B479" s="16" t="s">
        <v>296</v>
      </c>
      <c r="C479" s="17">
        <v>0.44159381984597962</v>
      </c>
      <c r="D479" s="17">
        <v>0.43244344085385789</v>
      </c>
      <c r="E479" s="17">
        <v>0.50015874748636935</v>
      </c>
      <c r="F479" s="17">
        <v>0.28036650176644029</v>
      </c>
      <c r="H479" s="17">
        <v>0.44480598692449069</v>
      </c>
      <c r="I479" s="17">
        <v>0.39273724936494092</v>
      </c>
      <c r="J479" s="17">
        <v>0.41477521477917551</v>
      </c>
      <c r="K479" s="17">
        <v>0.51945763494801955</v>
      </c>
      <c r="L479" s="17">
        <v>0.410021018213165</v>
      </c>
      <c r="M479" s="17">
        <v>0.48592019032741729</v>
      </c>
      <c r="N479" s="17">
        <v>0.44444033728828342</v>
      </c>
      <c r="O479" s="17">
        <v>0.45159532541332748</v>
      </c>
      <c r="P479" s="17">
        <v>0.40676531708653701</v>
      </c>
      <c r="Q479" s="17">
        <v>0.45743635854655501</v>
      </c>
      <c r="R479" s="17">
        <v>0.43720959950849198</v>
      </c>
      <c r="S479" s="17">
        <v>0.4304506153911663</v>
      </c>
      <c r="U479" s="17">
        <v>0.44250599097790422</v>
      </c>
      <c r="V479" s="17">
        <v>0.36270010846996981</v>
      </c>
      <c r="W479" s="17">
        <v>0.48528047084892512</v>
      </c>
      <c r="X479" s="17">
        <v>0.53434850077237317</v>
      </c>
      <c r="Y479" s="17">
        <v>0.47068744363326009</v>
      </c>
      <c r="Z479" s="17">
        <v>0.40208489517437729</v>
      </c>
      <c r="AA479" s="17">
        <v>0.38503584134479119</v>
      </c>
      <c r="AB479" s="17">
        <v>0.44819375756576052</v>
      </c>
      <c r="AC479" s="17">
        <v>0.40778404142115993</v>
      </c>
      <c r="AD479" s="17">
        <v>0.48329910045410651</v>
      </c>
      <c r="AE479" s="17">
        <v>0.48329599700613413</v>
      </c>
      <c r="AG479" s="17">
        <v>0.43497495257870072</v>
      </c>
      <c r="AH479" s="17">
        <v>0.446764273481774</v>
      </c>
      <c r="AJ479" s="17">
        <v>0.40807151059616131</v>
      </c>
      <c r="AK479" s="17">
        <v>0.4235059497540456</v>
      </c>
      <c r="AL479" s="17">
        <v>0.38397367508372893</v>
      </c>
      <c r="AM479" s="17">
        <v>0.39923791373529582</v>
      </c>
      <c r="AN479" s="17">
        <v>0.44335556746821059</v>
      </c>
      <c r="AO479" s="17">
        <v>0.44052221785698081</v>
      </c>
      <c r="AP479" s="17">
        <v>0.39938392816958479</v>
      </c>
      <c r="AQ479" s="17">
        <v>0.42562101555027537</v>
      </c>
      <c r="AR479" s="17">
        <v>0.40683785190861221</v>
      </c>
      <c r="AS479" s="17">
        <v>0.32836903983121812</v>
      </c>
      <c r="AT479" s="17">
        <v>0.41301016595908691</v>
      </c>
      <c r="AU479" s="17">
        <v>0.37452854688626508</v>
      </c>
      <c r="AV479" s="17">
        <v>0.42846436075198902</v>
      </c>
      <c r="AX479" s="17">
        <v>0.4421910296660031</v>
      </c>
      <c r="AY479" s="17">
        <v>0.32836903983121812</v>
      </c>
      <c r="AZ479" s="17">
        <v>0.41301016595908691</v>
      </c>
      <c r="BA479" s="17">
        <v>0.37452854688626508</v>
      </c>
      <c r="BC479" s="17">
        <v>0.42268834427071478</v>
      </c>
      <c r="BD479" s="17">
        <v>0.36418441558630771</v>
      </c>
      <c r="BE479" s="17">
        <v>0.38451287423844138</v>
      </c>
      <c r="BF479" s="17">
        <v>0.48813365795686708</v>
      </c>
      <c r="BG479" s="17">
        <v>0.38803740451045787</v>
      </c>
      <c r="BH479" s="17">
        <v>0.40841702354655751</v>
      </c>
      <c r="BI479" s="17">
        <v>0.43405373883747261</v>
      </c>
      <c r="BJ479" s="17">
        <v>0.44187649095133502</v>
      </c>
      <c r="BK479" s="17">
        <v>0.53168195057493961</v>
      </c>
      <c r="BL479" s="17">
        <v>0.42569953489309342</v>
      </c>
      <c r="BM479" s="17">
        <v>0.43883283749477492</v>
      </c>
      <c r="BN479" s="17">
        <v>0.44205254574531799</v>
      </c>
      <c r="BP479" s="17">
        <v>0.46216806658908499</v>
      </c>
      <c r="BQ479" s="17">
        <v>0.41024972299697687</v>
      </c>
      <c r="BR479" s="17">
        <v>0.47284839703838982</v>
      </c>
      <c r="BS479" s="17">
        <v>0.40555180727473311</v>
      </c>
      <c r="BT479" s="17">
        <v>0.38769941220330462</v>
      </c>
      <c r="BU479" s="17">
        <v>0.51279190588943335</v>
      </c>
      <c r="BV479" s="17">
        <v>0.38337736812459949</v>
      </c>
      <c r="BW479" s="17">
        <v>0.48627373667441243</v>
      </c>
      <c r="BX479" s="17">
        <v>0.50008158700900052</v>
      </c>
      <c r="BY479" s="17">
        <v>0.44100950703866182</v>
      </c>
    </row>
    <row r="480" spans="2:77" ht="32.1">
      <c r="B480" s="16" t="s">
        <v>297</v>
      </c>
      <c r="C480" s="17">
        <v>0.18286880511238471</v>
      </c>
      <c r="D480" s="17">
        <v>0.1725159973410495</v>
      </c>
      <c r="E480" s="17">
        <v>0.18838363127863611</v>
      </c>
      <c r="F480" s="17">
        <v>0.34691932633969202</v>
      </c>
      <c r="H480" s="17">
        <v>0.20352924724438151</v>
      </c>
      <c r="I480" s="17">
        <v>0.2336609352132086</v>
      </c>
      <c r="J480" s="17">
        <v>0.2072010770192507</v>
      </c>
      <c r="K480" s="17">
        <v>0.1541479345629824</v>
      </c>
      <c r="L480" s="17">
        <v>0.1960166741090055</v>
      </c>
      <c r="M480" s="17">
        <v>0.17199055577145009</v>
      </c>
      <c r="N480" s="17">
        <v>0.17372076060406849</v>
      </c>
      <c r="O480" s="17">
        <v>0.26811800335028652</v>
      </c>
      <c r="P480" s="17">
        <v>0.14890141532311979</v>
      </c>
      <c r="Q480" s="17">
        <v>0.15261307476826391</v>
      </c>
      <c r="R480" s="17">
        <v>0.14711899905101281</v>
      </c>
      <c r="S480" s="17">
        <v>0.18024671114191909</v>
      </c>
      <c r="U480" s="17">
        <v>0.18685892155505121</v>
      </c>
      <c r="V480" s="17">
        <v>0.20089607034677831</v>
      </c>
      <c r="W480" s="17">
        <v>0.18287628138025139</v>
      </c>
      <c r="X480" s="17">
        <v>0.21809404483333619</v>
      </c>
      <c r="Y480" s="17">
        <v>0.16238552358318761</v>
      </c>
      <c r="Z480" s="17">
        <v>0.20104032872494859</v>
      </c>
      <c r="AA480" s="17">
        <v>0.20458956099073389</v>
      </c>
      <c r="AB480" s="17">
        <v>0.12842917432967929</v>
      </c>
      <c r="AC480" s="17">
        <v>0.17043557885259561</v>
      </c>
      <c r="AD480" s="17">
        <v>0.1829921453621115</v>
      </c>
      <c r="AE480" s="17">
        <v>0.26445851008056698</v>
      </c>
      <c r="AG480" s="17">
        <v>0.1727562729417759</v>
      </c>
      <c r="AH480" s="17">
        <v>0.1907684013147582</v>
      </c>
      <c r="AJ480" s="17">
        <v>0.1675515580921674</v>
      </c>
      <c r="AK480" s="17">
        <v>0.22847970015526339</v>
      </c>
      <c r="AL480" s="17">
        <v>0.27224496141145138</v>
      </c>
      <c r="AM480" s="17">
        <v>0.21734090164869249</v>
      </c>
      <c r="AN480" s="17">
        <v>0.21376625390965601</v>
      </c>
      <c r="AO480" s="17">
        <v>0.19035185542549629</v>
      </c>
      <c r="AP480" s="17">
        <v>0.2316179899259129</v>
      </c>
      <c r="AQ480" s="17">
        <v>0.19057769898189961</v>
      </c>
      <c r="AR480" s="17">
        <v>0.22448139775146719</v>
      </c>
      <c r="AS480" s="17">
        <v>0.22511281419628629</v>
      </c>
      <c r="AT480" s="17">
        <v>0.18266167578153061</v>
      </c>
      <c r="AU480" s="17">
        <v>0.25089169198984063</v>
      </c>
      <c r="AV480" s="17">
        <v>0.22153594933825491</v>
      </c>
      <c r="AX480" s="17">
        <v>0.18166790412517919</v>
      </c>
      <c r="AY480" s="17">
        <v>0.22511281419628629</v>
      </c>
      <c r="AZ480" s="17">
        <v>0.18266167578153061</v>
      </c>
      <c r="BA480" s="17">
        <v>0.25089169198984063</v>
      </c>
      <c r="BC480" s="17">
        <v>0.16126769397493829</v>
      </c>
      <c r="BD480" s="17">
        <v>0.1747918013606011</v>
      </c>
      <c r="BE480" s="17">
        <v>0.19819893432972541</v>
      </c>
      <c r="BF480" s="17">
        <v>0.18014073005276859</v>
      </c>
      <c r="BG480" s="17">
        <v>0.24584481598497601</v>
      </c>
      <c r="BH480" s="17">
        <v>0.12618202816495799</v>
      </c>
      <c r="BI480" s="17">
        <v>0.13166742210975349</v>
      </c>
      <c r="BJ480" s="17">
        <v>0.20817001040578351</v>
      </c>
      <c r="BK480" s="17">
        <v>0.1906688048955078</v>
      </c>
      <c r="BL480" s="17">
        <v>0.24262186617570419</v>
      </c>
      <c r="BM480" s="17">
        <v>0.19772156240908331</v>
      </c>
      <c r="BN480" s="17">
        <v>0.1980679933752563</v>
      </c>
      <c r="BP480" s="17">
        <v>0.2008735744597957</v>
      </c>
      <c r="BQ480" s="17">
        <v>0.1657091779669545</v>
      </c>
      <c r="BR480" s="17">
        <v>0.1912511781435238</v>
      </c>
      <c r="BS480" s="17">
        <v>0.17783990554524279</v>
      </c>
      <c r="BT480" s="17">
        <v>0.1231176737681882</v>
      </c>
      <c r="BU480" s="17">
        <v>0.25327188165217668</v>
      </c>
      <c r="BV480" s="17">
        <v>0.2186160567320414</v>
      </c>
      <c r="BW480" s="17">
        <v>0.15207584410588221</v>
      </c>
      <c r="BX480" s="17">
        <v>0.13266591162963509</v>
      </c>
      <c r="BY480" s="17">
        <v>0.17391009941782029</v>
      </c>
    </row>
    <row r="481" spans="2:77" ht="32.1">
      <c r="B481" s="16" t="s">
        <v>298</v>
      </c>
      <c r="C481" s="17">
        <v>4.7049079347721609E-2</v>
      </c>
      <c r="D481" s="17">
        <v>4.6130070326997619E-2</v>
      </c>
      <c r="E481" s="17">
        <v>4.2487932079525038E-2</v>
      </c>
      <c r="F481" s="17">
        <v>7.0782944033448966E-2</v>
      </c>
      <c r="H481" s="17">
        <v>5.6111753742545907E-2</v>
      </c>
      <c r="I481" s="17">
        <v>5.435065358219214E-2</v>
      </c>
      <c r="J481" s="17">
        <v>7.4517221333818301E-2</v>
      </c>
      <c r="K481" s="17">
        <v>8.3804351335930255E-2</v>
      </c>
      <c r="L481" s="17">
        <v>5.4140361373305683E-2</v>
      </c>
      <c r="M481" s="17">
        <v>6.6269281477563322E-2</v>
      </c>
      <c r="N481" s="17">
        <v>3.5191963354383272E-2</v>
      </c>
      <c r="O481" s="17">
        <v>2.4142102955793249E-2</v>
      </c>
      <c r="P481" s="17">
        <v>1.086152875099837E-2</v>
      </c>
      <c r="Q481" s="17">
        <v>4.634350237714395E-2</v>
      </c>
      <c r="R481" s="17">
        <v>2.978210638897566E-2</v>
      </c>
      <c r="S481" s="17">
        <v>2.734466623768763E-2</v>
      </c>
      <c r="U481" s="17">
        <v>7.5173872548088938E-2</v>
      </c>
      <c r="V481" s="17">
        <v>6.4005745569037625E-2</v>
      </c>
      <c r="W481" s="17">
        <v>4.1088248817773093E-2</v>
      </c>
      <c r="X481" s="17">
        <v>2.9589323268268491E-2</v>
      </c>
      <c r="Y481" s="17">
        <v>5.2424047198536682E-2</v>
      </c>
      <c r="Z481" s="17">
        <v>5.204704197900098E-2</v>
      </c>
      <c r="AA481" s="17">
        <v>4.4466951005798602E-2</v>
      </c>
      <c r="AB481" s="17">
        <v>4.5849561596973148E-2</v>
      </c>
      <c r="AC481" s="17">
        <v>1.9922087460083941E-2</v>
      </c>
      <c r="AD481" s="17">
        <v>5.0019456092624349E-2</v>
      </c>
      <c r="AE481" s="17">
        <v>3.7888075136727109E-2</v>
      </c>
      <c r="AG481" s="17">
        <v>2.8227260641287461E-2</v>
      </c>
      <c r="AH481" s="17">
        <v>6.1752099824358531E-2</v>
      </c>
      <c r="AJ481" s="17">
        <v>3.9624631950694343E-2</v>
      </c>
      <c r="AK481" s="17">
        <v>3.2864331066508753E-2</v>
      </c>
      <c r="AL481" s="17">
        <v>1.8468366821617649E-2</v>
      </c>
      <c r="AM481" s="17">
        <v>3.8806239506839722E-2</v>
      </c>
      <c r="AN481" s="17">
        <v>5.1107825184118147E-2</v>
      </c>
      <c r="AO481" s="17">
        <v>4.5401054607134603E-2</v>
      </c>
      <c r="AP481" s="17">
        <v>3.5223855958591788E-2</v>
      </c>
      <c r="AQ481" s="17">
        <v>3.4159310476535171E-2</v>
      </c>
      <c r="AR481" s="17">
        <v>3.7872455215591537E-2</v>
      </c>
      <c r="AS481" s="17">
        <v>2.831532429655868E-2</v>
      </c>
      <c r="AT481" s="17">
        <v>3.3946851852892361E-2</v>
      </c>
      <c r="AU481" s="17">
        <v>2.5574011695850839E-2</v>
      </c>
      <c r="AV481" s="17">
        <v>5.4334831847819801E-2</v>
      </c>
      <c r="AX481" s="17">
        <v>4.8929365305075717E-2</v>
      </c>
      <c r="AY481" s="17">
        <v>2.831532429655868E-2</v>
      </c>
      <c r="AZ481" s="17">
        <v>3.3946851852892361E-2</v>
      </c>
      <c r="BA481" s="17">
        <v>2.5574011695850839E-2</v>
      </c>
      <c r="BC481" s="17">
        <v>2.84439830342876E-2</v>
      </c>
      <c r="BD481" s="17">
        <v>4.8020142974121917E-2</v>
      </c>
      <c r="BE481" s="17">
        <v>5.5917212148639359E-2</v>
      </c>
      <c r="BF481" s="17">
        <v>3.7597326507790622E-2</v>
      </c>
      <c r="BG481" s="17">
        <v>5.0384433616727953E-2</v>
      </c>
      <c r="BH481" s="17">
        <v>4.4989986694884541E-2</v>
      </c>
      <c r="BI481" s="17">
        <v>2.5511615620585369E-2</v>
      </c>
      <c r="BJ481" s="17">
        <v>3.9372341601977071E-2</v>
      </c>
      <c r="BK481" s="17">
        <v>3.2409720299760962E-2</v>
      </c>
      <c r="BL481" s="17">
        <v>6.7256530385183658E-2</v>
      </c>
      <c r="BM481" s="17">
        <v>3.5805668588835583E-2</v>
      </c>
      <c r="BN481" s="17">
        <v>5.0198298103034063E-2</v>
      </c>
      <c r="BP481" s="17">
        <v>4.9819183382694608E-2</v>
      </c>
      <c r="BQ481" s="17">
        <v>3.6537844581182199E-2</v>
      </c>
      <c r="BR481" s="17">
        <v>5.632177558193574E-2</v>
      </c>
      <c r="BS481" s="17">
        <v>3.8774454876108463E-2</v>
      </c>
      <c r="BT481" s="17">
        <v>2.9918823539280909E-2</v>
      </c>
      <c r="BU481" s="17">
        <v>2.435473068252253E-2</v>
      </c>
      <c r="BV481" s="17">
        <v>5.5251118908908513E-2</v>
      </c>
      <c r="BW481" s="17">
        <v>4.217805478280659E-2</v>
      </c>
      <c r="BX481" s="17">
        <v>6.3248758869236102E-2</v>
      </c>
      <c r="BY481" s="17">
        <v>5.7211125774628162E-2</v>
      </c>
    </row>
    <row r="482" spans="2:77" ht="15.95">
      <c r="B482" s="16" t="s">
        <v>247</v>
      </c>
      <c r="C482" s="17">
        <v>2.423896390754814E-2</v>
      </c>
      <c r="D482" s="17">
        <v>2.3423119501620581E-2</v>
      </c>
      <c r="E482" s="17">
        <v>2.276533112324015E-2</v>
      </c>
      <c r="F482" s="17">
        <v>5.1796684539261548E-2</v>
      </c>
      <c r="H482" s="17">
        <v>5.8885901292325432E-2</v>
      </c>
      <c r="I482" s="17">
        <v>3.5947577284887421E-2</v>
      </c>
      <c r="J482" s="17">
        <v>4.226770458219925E-2</v>
      </c>
      <c r="K482" s="17">
        <v>2.4312129624472881E-2</v>
      </c>
      <c r="L482" s="17">
        <v>1.224945077311611E-2</v>
      </c>
      <c r="M482" s="17">
        <v>1.5507756708920991E-2</v>
      </c>
      <c r="N482" s="17">
        <v>7.2586456316477369E-3</v>
      </c>
      <c r="O482" s="17">
        <v>0</v>
      </c>
      <c r="P482" s="17">
        <v>1.5388960778725711E-2</v>
      </c>
      <c r="Q482" s="17">
        <v>2.728149324080572E-2</v>
      </c>
      <c r="R482" s="17">
        <v>9.3741515574729192E-3</v>
      </c>
      <c r="S482" s="17">
        <v>2.3303807605754651E-2</v>
      </c>
      <c r="U482" s="17">
        <v>6.2839024700794471E-2</v>
      </c>
      <c r="V482" s="17">
        <v>3.0843968698618249E-2</v>
      </c>
      <c r="W482" s="17">
        <v>3.379883437556315E-2</v>
      </c>
      <c r="X482" s="17">
        <v>8.5945523454651687E-3</v>
      </c>
      <c r="Y482" s="17">
        <v>1.2745125695989609E-2</v>
      </c>
      <c r="Z482" s="17">
        <v>3.5405961696749191E-3</v>
      </c>
      <c r="AA482" s="17">
        <v>1.131047907095002E-2</v>
      </c>
      <c r="AB482" s="17">
        <v>1.0068276429289379E-2</v>
      </c>
      <c r="AC482" s="17">
        <v>3.3723353074215721E-2</v>
      </c>
      <c r="AD482" s="17">
        <v>2.2101248899941629E-2</v>
      </c>
      <c r="AE482" s="17">
        <v>8.5660871336491431E-2</v>
      </c>
      <c r="AG482" s="17">
        <v>1.761756013970512E-2</v>
      </c>
      <c r="AH482" s="17">
        <v>2.9411398978841041E-2</v>
      </c>
      <c r="AJ482" s="17">
        <v>1.930148601710812E-2</v>
      </c>
      <c r="AK482" s="17">
        <v>1.127737923944315E-2</v>
      </c>
      <c r="AL482" s="17">
        <v>1.4355578682824929E-2</v>
      </c>
      <c r="AM482" s="17">
        <v>2.2985959414156949E-2</v>
      </c>
      <c r="AN482" s="17">
        <v>2.4412460784306169E-2</v>
      </c>
      <c r="AO482" s="17">
        <v>3.6105994480696263E-2</v>
      </c>
      <c r="AP482" s="17">
        <v>1.485522903353978E-2</v>
      </c>
      <c r="AQ482" s="17">
        <v>1.289114543326959E-2</v>
      </c>
      <c r="AR482" s="17">
        <v>2.1609586396968371E-2</v>
      </c>
      <c r="AS482" s="17">
        <v>3.553872800851976E-2</v>
      </c>
      <c r="AT482" s="17">
        <v>1.659921668283364E-2</v>
      </c>
      <c r="AU482" s="17">
        <v>4.4534960239191269E-2</v>
      </c>
      <c r="AV482" s="17">
        <v>0</v>
      </c>
      <c r="AX482" s="17">
        <v>2.0685253282978159E-2</v>
      </c>
      <c r="AY482" s="17">
        <v>3.553872800851976E-2</v>
      </c>
      <c r="AZ482" s="17">
        <v>1.659921668283364E-2</v>
      </c>
      <c r="BA482" s="17">
        <v>4.4534960239191269E-2</v>
      </c>
      <c r="BC482" s="17">
        <v>1.296264567716874E-2</v>
      </c>
      <c r="BD482" s="17">
        <v>1.8266539815408239E-2</v>
      </c>
      <c r="BE482" s="17">
        <v>1.6789044527426852E-2</v>
      </c>
      <c r="BF482" s="17">
        <v>2.5881407123525368E-3</v>
      </c>
      <c r="BG482" s="17">
        <v>0</v>
      </c>
      <c r="BH482" s="17">
        <v>1.1735655162449361E-2</v>
      </c>
      <c r="BI482" s="17">
        <v>1.6712467886167141E-2</v>
      </c>
      <c r="BJ482" s="17">
        <v>2.5747846673986049E-2</v>
      </c>
      <c r="BK482" s="17">
        <v>0</v>
      </c>
      <c r="BL482" s="17">
        <v>1.3442211712399959E-2</v>
      </c>
      <c r="BM482" s="17">
        <v>2.3747427942102099E-2</v>
      </c>
      <c r="BN482" s="17">
        <v>4.652778936088893E-2</v>
      </c>
      <c r="BP482" s="17">
        <v>2.539066391986311E-2</v>
      </c>
      <c r="BQ482" s="17">
        <v>3.2561363188131277E-2</v>
      </c>
      <c r="BR482" s="17">
        <v>1.8421645651146311E-2</v>
      </c>
      <c r="BS482" s="17">
        <v>2.392885146769656E-2</v>
      </c>
      <c r="BT482" s="17">
        <v>1.157821298132472E-2</v>
      </c>
      <c r="BU482" s="17">
        <v>1.217736534126126E-2</v>
      </c>
      <c r="BV482" s="17">
        <v>0</v>
      </c>
      <c r="BW482" s="17">
        <v>3.4723493538530249E-2</v>
      </c>
      <c r="BX482" s="17">
        <v>0</v>
      </c>
      <c r="BY482" s="17">
        <v>3.3681446841793403E-2</v>
      </c>
    </row>
    <row r="484" spans="2:77" ht="128.1">
      <c r="B484" s="14" t="s">
        <v>302</v>
      </c>
    </row>
    <row r="485" spans="2:77" ht="15.95">
      <c r="B485" s="15" t="s">
        <v>16</v>
      </c>
    </row>
    <row r="486" spans="2:77" ht="32.1">
      <c r="B486" s="16" t="s">
        <v>295</v>
      </c>
      <c r="C486" s="17">
        <v>0.27144355456062808</v>
      </c>
      <c r="D486" s="17">
        <v>0.28548330781433018</v>
      </c>
      <c r="E486" s="17">
        <v>0.2341631852909811</v>
      </c>
      <c r="F486" s="17">
        <v>0.2291121021878659</v>
      </c>
      <c r="H486" s="17">
        <v>0.28991634117501558</v>
      </c>
      <c r="I486" s="17">
        <v>0.2726320164306838</v>
      </c>
      <c r="J486" s="17">
        <v>0.2303698770601216</v>
      </c>
      <c r="K486" s="17">
        <v>0.25873559547909331</v>
      </c>
      <c r="L486" s="17">
        <v>0.26973978421506523</v>
      </c>
      <c r="M486" s="17">
        <v>0.19721065045927699</v>
      </c>
      <c r="N486" s="17">
        <v>0.27498482371175192</v>
      </c>
      <c r="O486" s="17">
        <v>0.2610816103425358</v>
      </c>
      <c r="P486" s="17">
        <v>0.31804517561066531</v>
      </c>
      <c r="Q486" s="17">
        <v>0.28798702792646902</v>
      </c>
      <c r="R486" s="17">
        <v>0.28346579223201912</v>
      </c>
      <c r="S486" s="17">
        <v>0.29278664392960407</v>
      </c>
      <c r="U486" s="17">
        <v>0.23477943103397</v>
      </c>
      <c r="V486" s="17">
        <v>0.24989769176832219</v>
      </c>
      <c r="W486" s="17">
        <v>0.25793157746644702</v>
      </c>
      <c r="X486" s="17">
        <v>0.2358610860864345</v>
      </c>
      <c r="Y486" s="17">
        <v>0.27395098687971298</v>
      </c>
      <c r="Z486" s="17">
        <v>0.2869774265784128</v>
      </c>
      <c r="AA486" s="17">
        <v>0.3463559107520861</v>
      </c>
      <c r="AB486" s="17">
        <v>0.30340475673484668</v>
      </c>
      <c r="AC486" s="17">
        <v>0.28205852200744858</v>
      </c>
      <c r="AD486" s="17">
        <v>0.2231413179866861</v>
      </c>
      <c r="AE486" s="17">
        <v>3.7888075136727109E-2</v>
      </c>
      <c r="AG486" s="17">
        <v>0.29103296585258548</v>
      </c>
      <c r="AH486" s="17">
        <v>0.25614091458500998</v>
      </c>
      <c r="AJ486" s="17">
        <v>0.28685259375568478</v>
      </c>
      <c r="AK486" s="17">
        <v>0.26226967522315042</v>
      </c>
      <c r="AL486" s="17">
        <v>0.22529754913106589</v>
      </c>
      <c r="AM486" s="17">
        <v>0.2323621990789623</v>
      </c>
      <c r="AN486" s="17">
        <v>0.2238018440668102</v>
      </c>
      <c r="AO486" s="17">
        <v>0.20162390699595531</v>
      </c>
      <c r="AP486" s="17">
        <v>0.233845952707737</v>
      </c>
      <c r="AQ486" s="17">
        <v>0.25127764504120709</v>
      </c>
      <c r="AR486" s="17">
        <v>0.25311207894061383</v>
      </c>
      <c r="AS486" s="17">
        <v>0.21973974557199491</v>
      </c>
      <c r="AT486" s="17">
        <v>0.24472662814476101</v>
      </c>
      <c r="AU486" s="17">
        <v>0.15002164676253091</v>
      </c>
      <c r="AV486" s="17">
        <v>0.20907838153786651</v>
      </c>
      <c r="AX486" s="17">
        <v>0.2766146482475072</v>
      </c>
      <c r="AY486" s="17">
        <v>0.21973974557199491</v>
      </c>
      <c r="AZ486" s="17">
        <v>0.24472662814476101</v>
      </c>
      <c r="BA486" s="17">
        <v>0.15002164676253091</v>
      </c>
      <c r="BC486" s="17">
        <v>0.28164483860555839</v>
      </c>
      <c r="BD486" s="17">
        <v>0.31385589593118512</v>
      </c>
      <c r="BE486" s="17">
        <v>0.33176449728059432</v>
      </c>
      <c r="BF486" s="17">
        <v>0.28464727342696489</v>
      </c>
      <c r="BG486" s="17">
        <v>0.31810441386030419</v>
      </c>
      <c r="BH486" s="17">
        <v>0.31126080498510322</v>
      </c>
      <c r="BI486" s="17">
        <v>0.33105142071508298</v>
      </c>
      <c r="BJ486" s="17">
        <v>0.25502366600936432</v>
      </c>
      <c r="BK486" s="17">
        <v>0.25782713430160281</v>
      </c>
      <c r="BL486" s="17">
        <v>0.26391495829227568</v>
      </c>
      <c r="BM486" s="17">
        <v>0.28353713238118861</v>
      </c>
      <c r="BN486" s="17">
        <v>0.22885009763781641</v>
      </c>
      <c r="BP486" s="17">
        <v>0.26197288140060287</v>
      </c>
      <c r="BQ486" s="17">
        <v>0.23508829316140969</v>
      </c>
      <c r="BR486" s="17">
        <v>0.21141501688001829</v>
      </c>
      <c r="BS486" s="17">
        <v>0.28914196990907409</v>
      </c>
      <c r="BT486" s="17">
        <v>0.35493646387484512</v>
      </c>
      <c r="BU486" s="17">
        <v>0.2204955203196648</v>
      </c>
      <c r="BV486" s="17">
        <v>0.37742124194390531</v>
      </c>
      <c r="BW486" s="17">
        <v>0.21824235556737329</v>
      </c>
      <c r="BX486" s="17">
        <v>0.2994389172305737</v>
      </c>
      <c r="BY486" s="17">
        <v>0.27331680155134341</v>
      </c>
    </row>
    <row r="487" spans="2:77" ht="32.1">
      <c r="B487" s="16" t="s">
        <v>296</v>
      </c>
      <c r="C487" s="17">
        <v>0.45658421106658942</v>
      </c>
      <c r="D487" s="17">
        <v>0.45230029680342893</v>
      </c>
      <c r="E487" s="17">
        <v>0.47449101206131528</v>
      </c>
      <c r="F487" s="17">
        <v>0.43531246887513442</v>
      </c>
      <c r="H487" s="17">
        <v>0.36872699971895739</v>
      </c>
      <c r="I487" s="17">
        <v>0.39965404834716728</v>
      </c>
      <c r="J487" s="17">
        <v>0.46473752665898299</v>
      </c>
      <c r="K487" s="17">
        <v>0.43398515263386611</v>
      </c>
      <c r="L487" s="17">
        <v>0.47462512949820063</v>
      </c>
      <c r="M487" s="17">
        <v>0.53133279656315857</v>
      </c>
      <c r="N487" s="17">
        <v>0.51805221327032724</v>
      </c>
      <c r="O487" s="17">
        <v>0.42923336839352388</v>
      </c>
      <c r="P487" s="17">
        <v>0.48122928545331201</v>
      </c>
      <c r="Q487" s="17">
        <v>0.44386743452574901</v>
      </c>
      <c r="R487" s="17">
        <v>0.50781635544419224</v>
      </c>
      <c r="S487" s="17">
        <v>0.44702932221809699</v>
      </c>
      <c r="U487" s="17">
        <v>0.41478876478351362</v>
      </c>
      <c r="V487" s="17">
        <v>0.3441616511958136</v>
      </c>
      <c r="W487" s="17">
        <v>0.44552204336798967</v>
      </c>
      <c r="X487" s="17">
        <v>0.52011437801863103</v>
      </c>
      <c r="Y487" s="17">
        <v>0.46872897597366842</v>
      </c>
      <c r="Z487" s="17">
        <v>0.49990553198589371</v>
      </c>
      <c r="AA487" s="17">
        <v>0.43551036054656572</v>
      </c>
      <c r="AB487" s="17">
        <v>0.515971880844866</v>
      </c>
      <c r="AC487" s="17">
        <v>0.44877008920532901</v>
      </c>
      <c r="AD487" s="17">
        <v>0.46097953647731438</v>
      </c>
      <c r="AE487" s="17">
        <v>0.70263935250901999</v>
      </c>
      <c r="AG487" s="17">
        <v>0.46191445960471111</v>
      </c>
      <c r="AH487" s="17">
        <v>0.45242038637866072</v>
      </c>
      <c r="AJ487" s="17">
        <v>0.48875009069395919</v>
      </c>
      <c r="AK487" s="17">
        <v>0.47212557229859259</v>
      </c>
      <c r="AL487" s="17">
        <v>0.417802509163338</v>
      </c>
      <c r="AM487" s="17">
        <v>0.46262470591523441</v>
      </c>
      <c r="AN487" s="17">
        <v>0.45333549493572312</v>
      </c>
      <c r="AO487" s="17">
        <v>0.50596234353588843</v>
      </c>
      <c r="AP487" s="17">
        <v>0.49613643699403043</v>
      </c>
      <c r="AQ487" s="17">
        <v>0.48865351228064863</v>
      </c>
      <c r="AR487" s="17">
        <v>0.47332592138916268</v>
      </c>
      <c r="AS487" s="17">
        <v>0.53626242140972979</v>
      </c>
      <c r="AT487" s="17">
        <v>0.48440567398012552</v>
      </c>
      <c r="AU487" s="17">
        <v>0.52780201029346019</v>
      </c>
      <c r="AV487" s="17">
        <v>0.5144360723663024</v>
      </c>
      <c r="AX487" s="17">
        <v>0.45338989553787018</v>
      </c>
      <c r="AY487" s="17">
        <v>0.53626242140972979</v>
      </c>
      <c r="AZ487" s="17">
        <v>0.48440567398012552</v>
      </c>
      <c r="BA487" s="17">
        <v>0.52780201029346019</v>
      </c>
      <c r="BC487" s="17">
        <v>0.52632560937006356</v>
      </c>
      <c r="BD487" s="17">
        <v>0.39355879240941011</v>
      </c>
      <c r="BE487" s="17">
        <v>0.38771410528797151</v>
      </c>
      <c r="BF487" s="17">
        <v>0.42834971532625282</v>
      </c>
      <c r="BG487" s="17">
        <v>0.44152955255565712</v>
      </c>
      <c r="BH487" s="17">
        <v>0.46367815368863058</v>
      </c>
      <c r="BI487" s="17">
        <v>0.45403005975608363</v>
      </c>
      <c r="BJ487" s="17">
        <v>0.42410240008526418</v>
      </c>
      <c r="BK487" s="17">
        <v>0.4648953027353821</v>
      </c>
      <c r="BL487" s="17">
        <v>0.406548073510269</v>
      </c>
      <c r="BM487" s="17">
        <v>0.45097045282037418</v>
      </c>
      <c r="BN487" s="17">
        <v>0.47516066992510669</v>
      </c>
      <c r="BP487" s="17">
        <v>0.44327383030879042</v>
      </c>
      <c r="BQ487" s="17">
        <v>0.53859923008038857</v>
      </c>
      <c r="BR487" s="17">
        <v>0.49195967913133359</v>
      </c>
      <c r="BS487" s="17">
        <v>0.44537733279045821</v>
      </c>
      <c r="BT487" s="17">
        <v>0.46313811780498287</v>
      </c>
      <c r="BU487" s="17">
        <v>0.50195710210463251</v>
      </c>
      <c r="BV487" s="17">
        <v>0.42306799140908541</v>
      </c>
      <c r="BW487" s="17">
        <v>0.52324622666073151</v>
      </c>
      <c r="BX487" s="17">
        <v>0.43015371671902047</v>
      </c>
      <c r="BY487" s="17">
        <v>0.42847892656504638</v>
      </c>
    </row>
    <row r="488" spans="2:77" ht="32.1">
      <c r="B488" s="16" t="s">
        <v>297</v>
      </c>
      <c r="C488" s="17">
        <v>0.1997428774334277</v>
      </c>
      <c r="D488" s="17">
        <v>0.19431263593723441</v>
      </c>
      <c r="E488" s="17">
        <v>0.20609338575596831</v>
      </c>
      <c r="F488" s="17">
        <v>0.27365427462896491</v>
      </c>
      <c r="H488" s="17">
        <v>0.22301916780573811</v>
      </c>
      <c r="I488" s="17">
        <v>0.25766028688307091</v>
      </c>
      <c r="J488" s="17">
        <v>0.21481202940852959</v>
      </c>
      <c r="K488" s="17">
        <v>0.22981442713493219</v>
      </c>
      <c r="L488" s="17">
        <v>0.1909986749595865</v>
      </c>
      <c r="M488" s="17">
        <v>0.21258675841070171</v>
      </c>
      <c r="N488" s="17">
        <v>0.16865063216409601</v>
      </c>
      <c r="O488" s="17">
        <v>0.29932158242334322</v>
      </c>
      <c r="P488" s="17">
        <v>0.17450982858927899</v>
      </c>
      <c r="Q488" s="17">
        <v>0.19912429164432821</v>
      </c>
      <c r="R488" s="17">
        <v>0.1236642680390149</v>
      </c>
      <c r="S488" s="17">
        <v>0.17153079464981891</v>
      </c>
      <c r="U488" s="17">
        <v>0.22402061010766261</v>
      </c>
      <c r="V488" s="17">
        <v>0.34784698780564599</v>
      </c>
      <c r="W488" s="17">
        <v>0.20934736182915389</v>
      </c>
      <c r="X488" s="17">
        <v>0.19235634641760169</v>
      </c>
      <c r="Y488" s="17">
        <v>0.19188264192047999</v>
      </c>
      <c r="Z488" s="17">
        <v>0.17064753438073829</v>
      </c>
      <c r="AA488" s="17">
        <v>0.17575487306354701</v>
      </c>
      <c r="AB488" s="17">
        <v>0.14196235366035179</v>
      </c>
      <c r="AC488" s="17">
        <v>0.19312519773587239</v>
      </c>
      <c r="AD488" s="17">
        <v>0.19089384827204511</v>
      </c>
      <c r="AE488" s="17">
        <v>0</v>
      </c>
      <c r="AG488" s="17">
        <v>0.18135529177397461</v>
      </c>
      <c r="AH488" s="17">
        <v>0.21410668853391579</v>
      </c>
      <c r="AJ488" s="17">
        <v>0.16981717843225469</v>
      </c>
      <c r="AK488" s="17">
        <v>0.2206833737722059</v>
      </c>
      <c r="AL488" s="17">
        <v>0.28497010530476202</v>
      </c>
      <c r="AM488" s="17">
        <v>0.2408245904169741</v>
      </c>
      <c r="AN488" s="17">
        <v>0.22778168957881331</v>
      </c>
      <c r="AO488" s="17">
        <v>0.20295182333489731</v>
      </c>
      <c r="AP488" s="17">
        <v>0.2302458906651125</v>
      </c>
      <c r="AQ488" s="17">
        <v>0.20512342810606549</v>
      </c>
      <c r="AR488" s="17">
        <v>0.2037391745530672</v>
      </c>
      <c r="AS488" s="17">
        <v>0.19686924591315669</v>
      </c>
      <c r="AT488" s="17">
        <v>0.22375885075831481</v>
      </c>
      <c r="AU488" s="17">
        <v>0.22227882731745791</v>
      </c>
      <c r="AV488" s="17">
        <v>0.2606119315410122</v>
      </c>
      <c r="AX488" s="17">
        <v>0.19856389115077139</v>
      </c>
      <c r="AY488" s="17">
        <v>0.19686924591315669</v>
      </c>
      <c r="AZ488" s="17">
        <v>0.22375885075831481</v>
      </c>
      <c r="BA488" s="17">
        <v>0.22227882731745791</v>
      </c>
      <c r="BC488" s="17">
        <v>0.16537445826205591</v>
      </c>
      <c r="BD488" s="17">
        <v>0.25096029161162492</v>
      </c>
      <c r="BE488" s="17">
        <v>0.21147527519990419</v>
      </c>
      <c r="BF488" s="17">
        <v>0.23992434392877901</v>
      </c>
      <c r="BG488" s="17">
        <v>0.12679626569948149</v>
      </c>
      <c r="BH488" s="17">
        <v>0.16551632516010939</v>
      </c>
      <c r="BI488" s="17">
        <v>0.1453816570016695</v>
      </c>
      <c r="BJ488" s="17">
        <v>0.22440201733367901</v>
      </c>
      <c r="BK488" s="17">
        <v>0.2233434601385117</v>
      </c>
      <c r="BL488" s="17">
        <v>0.21370881750082649</v>
      </c>
      <c r="BM488" s="17">
        <v>0.19663222657885071</v>
      </c>
      <c r="BN488" s="17">
        <v>0.22043615223068341</v>
      </c>
      <c r="BP488" s="17">
        <v>0.1944539366587274</v>
      </c>
      <c r="BQ488" s="17">
        <v>0.1417015403349208</v>
      </c>
      <c r="BR488" s="17">
        <v>0.2460821457869756</v>
      </c>
      <c r="BS488" s="17">
        <v>0.2232216942017182</v>
      </c>
      <c r="BT488" s="17">
        <v>0.1354781786365003</v>
      </c>
      <c r="BU488" s="17">
        <v>0.167911472124853</v>
      </c>
      <c r="BV488" s="17">
        <v>0.16500617760133979</v>
      </c>
      <c r="BW488" s="17">
        <v>0.15962958585253359</v>
      </c>
      <c r="BX488" s="17">
        <v>0.20250486606303719</v>
      </c>
      <c r="BY488" s="17">
        <v>0.21616729635542051</v>
      </c>
    </row>
    <row r="489" spans="2:77" ht="32.1">
      <c r="B489" s="16" t="s">
        <v>298</v>
      </c>
      <c r="C489" s="17">
        <v>4.2459017062898889E-2</v>
      </c>
      <c r="D489" s="17">
        <v>3.8056751628260298E-2</v>
      </c>
      <c r="E489" s="17">
        <v>5.4939387413792971E-2</v>
      </c>
      <c r="F489" s="17">
        <v>3.2645562876419412E-2</v>
      </c>
      <c r="H489" s="17">
        <v>3.8455677886790857E-2</v>
      </c>
      <c r="I489" s="17">
        <v>2.042639752092117E-2</v>
      </c>
      <c r="J489" s="17">
        <v>5.6220635166848609E-2</v>
      </c>
      <c r="K489" s="17">
        <v>5.0830559055768818E-2</v>
      </c>
      <c r="L489" s="17">
        <v>5.6207298362153872E-2</v>
      </c>
      <c r="M489" s="17">
        <v>3.95341525305829E-2</v>
      </c>
      <c r="N489" s="17">
        <v>3.061749302111768E-2</v>
      </c>
      <c r="O489" s="17">
        <v>3.7331238249238038E-3</v>
      </c>
      <c r="P489" s="17">
        <v>1.8294554080150779E-2</v>
      </c>
      <c r="Q489" s="17">
        <v>4.173975266264799E-2</v>
      </c>
      <c r="R489" s="17">
        <v>5.3036251149027193E-2</v>
      </c>
      <c r="S489" s="17">
        <v>5.6884788642331541E-2</v>
      </c>
      <c r="U489" s="17">
        <v>5.4493555515849709E-2</v>
      </c>
      <c r="V489" s="17">
        <v>2.3720478592787149E-2</v>
      </c>
      <c r="W489" s="17">
        <v>4.9968080375974083E-2</v>
      </c>
      <c r="X489" s="17">
        <v>2.799477022322713E-2</v>
      </c>
      <c r="Y489" s="17">
        <v>4.8182397452058483E-2</v>
      </c>
      <c r="Z489" s="17">
        <v>3.8928910885280381E-2</v>
      </c>
      <c r="AA489" s="17">
        <v>3.0872498571904831E-2</v>
      </c>
      <c r="AB489" s="17">
        <v>2.5136009226909221E-2</v>
      </c>
      <c r="AC489" s="17">
        <v>4.7327982367749703E-2</v>
      </c>
      <c r="AD489" s="17">
        <v>7.9854176517404146E-2</v>
      </c>
      <c r="AE489" s="17">
        <v>3.7888075136727109E-2</v>
      </c>
      <c r="AG489" s="17">
        <v>4.1331839376099931E-2</v>
      </c>
      <c r="AH489" s="17">
        <v>4.3339533280183883E-2</v>
      </c>
      <c r="AJ489" s="17">
        <v>3.9644445906109653E-2</v>
      </c>
      <c r="AK489" s="17">
        <v>2.9802983377179432E-2</v>
      </c>
      <c r="AL489" s="17">
        <v>6.2502932536280684E-2</v>
      </c>
      <c r="AM489" s="17">
        <v>4.5752905741804531E-2</v>
      </c>
      <c r="AN489" s="17">
        <v>5.3363002957357908E-2</v>
      </c>
      <c r="AO489" s="17">
        <v>3.700094055251759E-2</v>
      </c>
      <c r="AP489" s="17">
        <v>3.0743847077038831E-2</v>
      </c>
      <c r="AQ489" s="17">
        <v>4.5683016637857669E-2</v>
      </c>
      <c r="AR489" s="17">
        <v>3.6263452537901517E-2</v>
      </c>
      <c r="AS489" s="17">
        <v>3.1798139440733598E-2</v>
      </c>
      <c r="AT489" s="17">
        <v>2.9058222503978139E-2</v>
      </c>
      <c r="AU489" s="17">
        <v>4.7185889182262533E-2</v>
      </c>
      <c r="AV489" s="17">
        <v>1.1200445634746699E-2</v>
      </c>
      <c r="AX489" s="17">
        <v>4.386327635721364E-2</v>
      </c>
      <c r="AY489" s="17">
        <v>3.1798139440733598E-2</v>
      </c>
      <c r="AZ489" s="17">
        <v>2.9058222503978139E-2</v>
      </c>
      <c r="BA489" s="17">
        <v>4.7185889182262533E-2</v>
      </c>
      <c r="BC489" s="17">
        <v>1.570694258299762E-2</v>
      </c>
      <c r="BD489" s="17">
        <v>1.434954430679633E-2</v>
      </c>
      <c r="BE489" s="17">
        <v>4.982704373805022E-2</v>
      </c>
      <c r="BF489" s="17">
        <v>3.863901824156768E-2</v>
      </c>
      <c r="BG489" s="17">
        <v>0.1068145667580742</v>
      </c>
      <c r="BH489" s="17">
        <v>4.1783367117277433E-2</v>
      </c>
      <c r="BI489" s="17">
        <v>3.3969786564496479E-2</v>
      </c>
      <c r="BJ489" s="17">
        <v>4.7152094070059963E-2</v>
      </c>
      <c r="BK489" s="17">
        <v>4.1427024849031747E-2</v>
      </c>
      <c r="BL489" s="17">
        <v>7.9530917137688076E-2</v>
      </c>
      <c r="BM489" s="17">
        <v>3.8612512730566741E-2</v>
      </c>
      <c r="BN489" s="17">
        <v>3.057666807041888E-2</v>
      </c>
      <c r="BP489" s="17">
        <v>5.0017984488501498E-2</v>
      </c>
      <c r="BQ489" s="17">
        <v>4.9930015674651183E-2</v>
      </c>
      <c r="BR489" s="17">
        <v>3.3100098540887288E-2</v>
      </c>
      <c r="BS489" s="17">
        <v>2.9257487087890648E-2</v>
      </c>
      <c r="BT489" s="17">
        <v>3.8358353702624123E-2</v>
      </c>
      <c r="BU489" s="17">
        <v>9.7458540109588376E-2</v>
      </c>
      <c r="BV489" s="17">
        <v>3.450458904566972E-2</v>
      </c>
      <c r="BW489" s="17">
        <v>5.2012245667585742E-2</v>
      </c>
      <c r="BX489" s="17">
        <v>6.7902499987368761E-2</v>
      </c>
      <c r="BY489" s="17">
        <v>3.5783497173336412E-2</v>
      </c>
    </row>
    <row r="490" spans="2:77" ht="15.95">
      <c r="B490" s="16" t="s">
        <v>247</v>
      </c>
      <c r="C490" s="17">
        <v>2.9770339876456109E-2</v>
      </c>
      <c r="D490" s="17">
        <v>2.984700781674627E-2</v>
      </c>
      <c r="E490" s="17">
        <v>3.0313029477942479E-2</v>
      </c>
      <c r="F490" s="17">
        <v>2.9275591431615289E-2</v>
      </c>
      <c r="H490" s="17">
        <v>7.9881813413497968E-2</v>
      </c>
      <c r="I490" s="17">
        <v>4.9627250818156783E-2</v>
      </c>
      <c r="J490" s="17">
        <v>3.385993170551721E-2</v>
      </c>
      <c r="K490" s="17">
        <v>2.6634265696339449E-2</v>
      </c>
      <c r="L490" s="17">
        <v>8.4291129649936725E-3</v>
      </c>
      <c r="M490" s="17">
        <v>1.9335642036279702E-2</v>
      </c>
      <c r="N490" s="17">
        <v>7.6948378327071354E-3</v>
      </c>
      <c r="O490" s="17">
        <v>6.630315015673279E-3</v>
      </c>
      <c r="P490" s="17">
        <v>7.9211562665928593E-3</v>
      </c>
      <c r="Q490" s="17">
        <v>2.728149324080572E-2</v>
      </c>
      <c r="R490" s="17">
        <v>3.2017333135746819E-2</v>
      </c>
      <c r="S490" s="17">
        <v>3.1768450560148272E-2</v>
      </c>
      <c r="U490" s="17">
        <v>7.1917638559004043E-2</v>
      </c>
      <c r="V490" s="17">
        <v>3.4373190637430821E-2</v>
      </c>
      <c r="W490" s="17">
        <v>3.7230936960435397E-2</v>
      </c>
      <c r="X490" s="17">
        <v>2.367341925410562E-2</v>
      </c>
      <c r="Y490" s="17">
        <v>1.725499777408027E-2</v>
      </c>
      <c r="Z490" s="17">
        <v>3.5405961696749191E-3</v>
      </c>
      <c r="AA490" s="17">
        <v>1.1506357065896471E-2</v>
      </c>
      <c r="AB490" s="17">
        <v>1.352499953302636E-2</v>
      </c>
      <c r="AC490" s="17">
        <v>2.871820868360048E-2</v>
      </c>
      <c r="AD490" s="17">
        <v>4.513112074655027E-2</v>
      </c>
      <c r="AE490" s="17">
        <v>0.22158449721752571</v>
      </c>
      <c r="AG490" s="17">
        <v>2.4365443392628892E-2</v>
      </c>
      <c r="AH490" s="17">
        <v>3.3992477222229631E-2</v>
      </c>
      <c r="AJ490" s="17">
        <v>1.4935691211991569E-2</v>
      </c>
      <c r="AK490" s="17">
        <v>1.511839532887168E-2</v>
      </c>
      <c r="AL490" s="17">
        <v>9.4269038645534379E-3</v>
      </c>
      <c r="AM490" s="17">
        <v>1.8435598847024771E-2</v>
      </c>
      <c r="AN490" s="17">
        <v>4.1717968461295683E-2</v>
      </c>
      <c r="AO490" s="17">
        <v>5.2460985580741401E-2</v>
      </c>
      <c r="AP490" s="17">
        <v>9.0278725560811891E-3</v>
      </c>
      <c r="AQ490" s="17">
        <v>9.2623979342213152E-3</v>
      </c>
      <c r="AR490" s="17">
        <v>3.3559372579254863E-2</v>
      </c>
      <c r="AS490" s="17">
        <v>1.5330447664385009E-2</v>
      </c>
      <c r="AT490" s="17">
        <v>1.8050624612820729E-2</v>
      </c>
      <c r="AU490" s="17">
        <v>5.2711626444288583E-2</v>
      </c>
      <c r="AV490" s="17">
        <v>4.6731689200723266E-3</v>
      </c>
      <c r="AX490" s="17">
        <v>2.7568288706637519E-2</v>
      </c>
      <c r="AY490" s="17">
        <v>1.5330447664385009E-2</v>
      </c>
      <c r="AZ490" s="17">
        <v>1.8050624612820729E-2</v>
      </c>
      <c r="BA490" s="17">
        <v>5.2711626444288583E-2</v>
      </c>
      <c r="BC490" s="17">
        <v>1.094815117932455E-2</v>
      </c>
      <c r="BD490" s="17">
        <v>2.727547574098349E-2</v>
      </c>
      <c r="BE490" s="17">
        <v>1.9219078493479869E-2</v>
      </c>
      <c r="BF490" s="17">
        <v>8.4396490764356048E-3</v>
      </c>
      <c r="BG490" s="17">
        <v>6.7552011264830356E-3</v>
      </c>
      <c r="BH490" s="17">
        <v>1.7761349048879379E-2</v>
      </c>
      <c r="BI490" s="17">
        <v>3.5567075962667442E-2</v>
      </c>
      <c r="BJ490" s="17">
        <v>4.931982250163252E-2</v>
      </c>
      <c r="BK490" s="17">
        <v>1.25070779754717E-2</v>
      </c>
      <c r="BL490" s="17">
        <v>3.6297233558940559E-2</v>
      </c>
      <c r="BM490" s="17">
        <v>3.024767548901967E-2</v>
      </c>
      <c r="BN490" s="17">
        <v>4.4976412135974683E-2</v>
      </c>
      <c r="BP490" s="17">
        <v>5.028136714337772E-2</v>
      </c>
      <c r="BQ490" s="17">
        <v>3.4680920748629912E-2</v>
      </c>
      <c r="BR490" s="17">
        <v>1.7443059660785219E-2</v>
      </c>
      <c r="BS490" s="17">
        <v>1.300151601085872E-2</v>
      </c>
      <c r="BT490" s="17">
        <v>8.0888859810476915E-3</v>
      </c>
      <c r="BU490" s="17">
        <v>1.217736534126126E-2</v>
      </c>
      <c r="BV490" s="17">
        <v>0</v>
      </c>
      <c r="BW490" s="17">
        <v>4.686958625177623E-2</v>
      </c>
      <c r="BX490" s="17">
        <v>0</v>
      </c>
      <c r="BY490" s="17">
        <v>4.6253478354853481E-2</v>
      </c>
    </row>
    <row r="492" spans="2:77" ht="111.95">
      <c r="B492" s="14" t="s">
        <v>303</v>
      </c>
    </row>
    <row r="493" spans="2:77" ht="15.95">
      <c r="B493" s="15" t="s">
        <v>16</v>
      </c>
    </row>
    <row r="494" spans="2:77" ht="32.1">
      <c r="B494" s="16" t="s">
        <v>295</v>
      </c>
      <c r="C494" s="17">
        <v>0.2982243494461097</v>
      </c>
      <c r="D494" s="17">
        <v>0.32207497139527952</v>
      </c>
      <c r="E494" s="17">
        <v>0.24324551415393419</v>
      </c>
      <c r="F494" s="17">
        <v>0.1617824681048694</v>
      </c>
      <c r="H494" s="17">
        <v>0.23148585731160259</v>
      </c>
      <c r="I494" s="17">
        <v>0.2623334726736295</v>
      </c>
      <c r="J494" s="17">
        <v>0.28402542222599281</v>
      </c>
      <c r="K494" s="17">
        <v>0.26580304565586083</v>
      </c>
      <c r="L494" s="17">
        <v>0.22972301239689291</v>
      </c>
      <c r="M494" s="17">
        <v>0.2457847125042153</v>
      </c>
      <c r="N494" s="17">
        <v>0.38075700243170052</v>
      </c>
      <c r="O494" s="17">
        <v>0.26830766383182908</v>
      </c>
      <c r="P494" s="17">
        <v>0.32354379237183511</v>
      </c>
      <c r="Q494" s="17">
        <v>0.34530799061831807</v>
      </c>
      <c r="R494" s="17">
        <v>0.44396878699297482</v>
      </c>
      <c r="S494" s="17">
        <v>0.31977017198946289</v>
      </c>
      <c r="U494" s="17">
        <v>0.23975898233566861</v>
      </c>
      <c r="V494" s="17">
        <v>0.20885718021296279</v>
      </c>
      <c r="W494" s="17">
        <v>0.25130192986247463</v>
      </c>
      <c r="X494" s="17">
        <v>0.2334474199244056</v>
      </c>
      <c r="Y494" s="17">
        <v>0.32530750321084823</v>
      </c>
      <c r="Z494" s="17">
        <v>0.34087189367898568</v>
      </c>
      <c r="AA494" s="17">
        <v>0.38505445004624428</v>
      </c>
      <c r="AB494" s="17">
        <v>0.38551648657170101</v>
      </c>
      <c r="AC494" s="17">
        <v>0.32038741705545259</v>
      </c>
      <c r="AD494" s="17">
        <v>0.25879866059567219</v>
      </c>
      <c r="AE494" s="17">
        <v>0</v>
      </c>
      <c r="AG494" s="17">
        <v>0.34345173881533281</v>
      </c>
      <c r="AH494" s="17">
        <v>0.26289411689142039</v>
      </c>
      <c r="AJ494" s="17">
        <v>0.34831843605125062</v>
      </c>
      <c r="AK494" s="17">
        <v>0.35477507125067897</v>
      </c>
      <c r="AL494" s="17">
        <v>0.31007487154690189</v>
      </c>
      <c r="AM494" s="17">
        <v>0.29835177604788288</v>
      </c>
      <c r="AN494" s="17">
        <v>0.290547974043804</v>
      </c>
      <c r="AO494" s="17">
        <v>0.28236279705803918</v>
      </c>
      <c r="AP494" s="17">
        <v>0.31286929555079329</v>
      </c>
      <c r="AQ494" s="17">
        <v>0.36750398677398788</v>
      </c>
      <c r="AR494" s="17">
        <v>0.30089366172620668</v>
      </c>
      <c r="AS494" s="17">
        <v>0.3474387138804032</v>
      </c>
      <c r="AT494" s="17">
        <v>0.33915995912727592</v>
      </c>
      <c r="AU494" s="17">
        <v>0.3656670303858427</v>
      </c>
      <c r="AV494" s="17">
        <v>0.39213933682892521</v>
      </c>
      <c r="AX494" s="17">
        <v>0.30195624064565829</v>
      </c>
      <c r="AY494" s="17">
        <v>0.3474387138804032</v>
      </c>
      <c r="AZ494" s="17">
        <v>0.33915995912727592</v>
      </c>
      <c r="BA494" s="17">
        <v>0.3656670303858427</v>
      </c>
      <c r="BC494" s="17">
        <v>0.36273011768418972</v>
      </c>
      <c r="BD494" s="17">
        <v>0.30712887755517682</v>
      </c>
      <c r="BE494" s="17">
        <v>0.32842826833285282</v>
      </c>
      <c r="BF494" s="17">
        <v>0.40369434238130641</v>
      </c>
      <c r="BG494" s="17">
        <v>0.31915748443364023</v>
      </c>
      <c r="BH494" s="17">
        <v>0.41596047159804178</v>
      </c>
      <c r="BI494" s="17">
        <v>0.36228291481628511</v>
      </c>
      <c r="BJ494" s="17">
        <v>0.29351864976762498</v>
      </c>
      <c r="BK494" s="17">
        <v>0.20899393542373579</v>
      </c>
      <c r="BL494" s="17">
        <v>0.35170113518695179</v>
      </c>
      <c r="BM494" s="17">
        <v>0.321933330309006</v>
      </c>
      <c r="BN494" s="17">
        <v>0.26725327590352232</v>
      </c>
      <c r="BP494" s="17">
        <v>0.29381075204967749</v>
      </c>
      <c r="BQ494" s="17">
        <v>0.31849395206652459</v>
      </c>
      <c r="BR494" s="17">
        <v>0.2168909273104305</v>
      </c>
      <c r="BS494" s="17">
        <v>0.32099279909846862</v>
      </c>
      <c r="BT494" s="17">
        <v>0.42793777502313279</v>
      </c>
      <c r="BU494" s="17">
        <v>0.28529655123523628</v>
      </c>
      <c r="BV494" s="17">
        <v>0.23368442703092659</v>
      </c>
      <c r="BW494" s="17">
        <v>0.26437944893162602</v>
      </c>
      <c r="BX494" s="17">
        <v>0.42657466504775632</v>
      </c>
      <c r="BY494" s="17">
        <v>0.30594630890643382</v>
      </c>
    </row>
    <row r="495" spans="2:77" ht="32.1">
      <c r="B495" s="16" t="s">
        <v>296</v>
      </c>
      <c r="C495" s="17">
        <v>0.4757289187339534</v>
      </c>
      <c r="D495" s="17">
        <v>0.46779649040085203</v>
      </c>
      <c r="E495" s="17">
        <v>0.49185713989440888</v>
      </c>
      <c r="F495" s="17">
        <v>0.53034769256357506</v>
      </c>
      <c r="H495" s="17">
        <v>0.42145079185770867</v>
      </c>
      <c r="I495" s="17">
        <v>0.46997452535788209</v>
      </c>
      <c r="J495" s="17">
        <v>0.391959284334295</v>
      </c>
      <c r="K495" s="17">
        <v>0.51894499384678339</v>
      </c>
      <c r="L495" s="17">
        <v>0.55046759476601559</v>
      </c>
      <c r="M495" s="17">
        <v>0.51140688767108056</v>
      </c>
      <c r="N495" s="17">
        <v>0.42135734181234291</v>
      </c>
      <c r="O495" s="17">
        <v>0.51322169555984198</v>
      </c>
      <c r="P495" s="17">
        <v>0.50523088375609959</v>
      </c>
      <c r="Q495" s="17">
        <v>0.45788708220161339</v>
      </c>
      <c r="R495" s="17">
        <v>0.39253418775057081</v>
      </c>
      <c r="S495" s="17">
        <v>0.5138295160990175</v>
      </c>
      <c r="U495" s="17">
        <v>0.42689669686280401</v>
      </c>
      <c r="V495" s="17">
        <v>0.47411461112108888</v>
      </c>
      <c r="W495" s="17">
        <v>0.52334194141696466</v>
      </c>
      <c r="X495" s="17">
        <v>0.55615755891675311</v>
      </c>
      <c r="Y495" s="17">
        <v>0.47346751113582791</v>
      </c>
      <c r="Z495" s="17">
        <v>0.4398888813638106</v>
      </c>
      <c r="AA495" s="17">
        <v>0.42177068470856782</v>
      </c>
      <c r="AB495" s="17">
        <v>0.43086690563375257</v>
      </c>
      <c r="AC495" s="17">
        <v>0.52740395040920141</v>
      </c>
      <c r="AD495" s="17">
        <v>0.50452914314324682</v>
      </c>
      <c r="AE495" s="17">
        <v>0.56684124208319719</v>
      </c>
      <c r="AG495" s="17">
        <v>0.47882929937521401</v>
      </c>
      <c r="AH495" s="17">
        <v>0.47330699762394701</v>
      </c>
      <c r="AJ495" s="17">
        <v>0.47879706055053228</v>
      </c>
      <c r="AK495" s="17">
        <v>0.41391542830826328</v>
      </c>
      <c r="AL495" s="17">
        <v>0.45978719274393431</v>
      </c>
      <c r="AM495" s="17">
        <v>0.48970102184847841</v>
      </c>
      <c r="AN495" s="17">
        <v>0.45738620562491528</v>
      </c>
      <c r="AO495" s="17">
        <v>0.49659369879415233</v>
      </c>
      <c r="AP495" s="17">
        <v>0.46295362459593842</v>
      </c>
      <c r="AQ495" s="17">
        <v>0.42578246743436737</v>
      </c>
      <c r="AR495" s="17">
        <v>0.48931645586992739</v>
      </c>
      <c r="AS495" s="17">
        <v>0.45987238547057141</v>
      </c>
      <c r="AT495" s="17">
        <v>0.46773993776110612</v>
      </c>
      <c r="AU495" s="17">
        <v>0.4462914173825242</v>
      </c>
      <c r="AV495" s="17">
        <v>0.48458253559056469</v>
      </c>
      <c r="AX495" s="17">
        <v>0.4707410142560769</v>
      </c>
      <c r="AY495" s="17">
        <v>0.45987238547057141</v>
      </c>
      <c r="AZ495" s="17">
        <v>0.46773993776110612</v>
      </c>
      <c r="BA495" s="17">
        <v>0.4462914173825242</v>
      </c>
      <c r="BC495" s="17">
        <v>0.49775647133821038</v>
      </c>
      <c r="BD495" s="17">
        <v>0.57758140169037708</v>
      </c>
      <c r="BE495" s="17">
        <v>0.46946000633500418</v>
      </c>
      <c r="BF495" s="17">
        <v>0.39776093407989949</v>
      </c>
      <c r="BG495" s="17">
        <v>0.47207738957632778</v>
      </c>
      <c r="BH495" s="17">
        <v>0.40383098139356188</v>
      </c>
      <c r="BI495" s="17">
        <v>0.43971348469368859</v>
      </c>
      <c r="BJ495" s="17">
        <v>0.47921808748532652</v>
      </c>
      <c r="BK495" s="17">
        <v>0.55058963744013023</v>
      </c>
      <c r="BL495" s="17">
        <v>0.43329967985920481</v>
      </c>
      <c r="BM495" s="17">
        <v>0.52667400799107722</v>
      </c>
      <c r="BN495" s="17">
        <v>0.42681470117115772</v>
      </c>
      <c r="BP495" s="17">
        <v>0.51375435577548456</v>
      </c>
      <c r="BQ495" s="17">
        <v>0.44901685257582469</v>
      </c>
      <c r="BR495" s="17">
        <v>0.51571339820160289</v>
      </c>
      <c r="BS495" s="17">
        <v>0.46548260911508588</v>
      </c>
      <c r="BT495" s="17">
        <v>0.45230660136582779</v>
      </c>
      <c r="BU495" s="17">
        <v>0.47376740197184147</v>
      </c>
      <c r="BV495" s="17">
        <v>0.57095303193968827</v>
      </c>
      <c r="BW495" s="17">
        <v>0.43731256246960348</v>
      </c>
      <c r="BX495" s="17">
        <v>0.32837240569756632</v>
      </c>
      <c r="BY495" s="17">
        <v>0.45498040798211969</v>
      </c>
    </row>
    <row r="496" spans="2:77" ht="32.1">
      <c r="B496" s="16" t="s">
        <v>297</v>
      </c>
      <c r="C496" s="17">
        <v>0.1668077407765518</v>
      </c>
      <c r="D496" s="17">
        <v>0.15474236623109619</v>
      </c>
      <c r="E496" s="17">
        <v>0.1932080691494788</v>
      </c>
      <c r="F496" s="17">
        <v>0.23944923718725061</v>
      </c>
      <c r="H496" s="17">
        <v>0.24265449446001591</v>
      </c>
      <c r="I496" s="17">
        <v>0.21312234433866681</v>
      </c>
      <c r="J496" s="17">
        <v>0.2381559708552014</v>
      </c>
      <c r="K496" s="17">
        <v>0.16942704690163879</v>
      </c>
      <c r="L496" s="17">
        <v>0.2042243975833303</v>
      </c>
      <c r="M496" s="17">
        <v>0.1632636660234188</v>
      </c>
      <c r="N496" s="17">
        <v>0.16846094676235321</v>
      </c>
      <c r="O496" s="17">
        <v>0.14342274395825361</v>
      </c>
      <c r="P496" s="17">
        <v>0.1401812669548661</v>
      </c>
      <c r="Q496" s="17">
        <v>0.14281393552805341</v>
      </c>
      <c r="R496" s="17">
        <v>9.0367654027409733E-2</v>
      </c>
      <c r="S496" s="17">
        <v>0.11216468014502461</v>
      </c>
      <c r="U496" s="17">
        <v>0.2289909931803831</v>
      </c>
      <c r="V496" s="17">
        <v>0.2208039554156884</v>
      </c>
      <c r="W496" s="17">
        <v>0.16630038474424319</v>
      </c>
      <c r="X496" s="17">
        <v>0.18044760588000161</v>
      </c>
      <c r="Y496" s="17">
        <v>0.12971419104919829</v>
      </c>
      <c r="Z496" s="17">
        <v>0.18697775618294771</v>
      </c>
      <c r="AA496" s="17">
        <v>0.14843428274520859</v>
      </c>
      <c r="AB496" s="17">
        <v>0.1507232260167608</v>
      </c>
      <c r="AC496" s="17">
        <v>0.1082217483169905</v>
      </c>
      <c r="AD496" s="17">
        <v>0.15261744098424451</v>
      </c>
      <c r="AE496" s="17">
        <v>0.21157426069927701</v>
      </c>
      <c r="AG496" s="17">
        <v>0.12162749708908541</v>
      </c>
      <c r="AH496" s="17">
        <v>0.2021011445882239</v>
      </c>
      <c r="AJ496" s="17">
        <v>0.1337103890265938</v>
      </c>
      <c r="AK496" s="17">
        <v>0.18208901035179209</v>
      </c>
      <c r="AL496" s="17">
        <v>0.1705809896510678</v>
      </c>
      <c r="AM496" s="17">
        <v>0.1702325934420843</v>
      </c>
      <c r="AN496" s="17">
        <v>0.1927142247613228</v>
      </c>
      <c r="AO496" s="17">
        <v>0.15802401970339441</v>
      </c>
      <c r="AP496" s="17">
        <v>0.13875656414349841</v>
      </c>
      <c r="AQ496" s="17">
        <v>0.16851126166438599</v>
      </c>
      <c r="AR496" s="17">
        <v>0.128914697454074</v>
      </c>
      <c r="AS496" s="17">
        <v>0.15380597372735319</v>
      </c>
      <c r="AT496" s="17">
        <v>0.14209926061021949</v>
      </c>
      <c r="AU496" s="17">
        <v>0.1144298763621117</v>
      </c>
      <c r="AV496" s="17">
        <v>0.1018598855279759</v>
      </c>
      <c r="AX496" s="17">
        <v>0.16831567742703279</v>
      </c>
      <c r="AY496" s="17">
        <v>0.15380597372735319</v>
      </c>
      <c r="AZ496" s="17">
        <v>0.14209926061021949</v>
      </c>
      <c r="BA496" s="17">
        <v>0.1144298763621117</v>
      </c>
      <c r="BC496" s="17">
        <v>9.9931990453163491E-2</v>
      </c>
      <c r="BD496" s="17">
        <v>4.566912865624654E-2</v>
      </c>
      <c r="BE496" s="17">
        <v>0.14271060287822401</v>
      </c>
      <c r="BF496" s="17">
        <v>0.1833780423350741</v>
      </c>
      <c r="BG496" s="17">
        <v>0.1455797917222027</v>
      </c>
      <c r="BH496" s="17">
        <v>0.14364728576515801</v>
      </c>
      <c r="BI496" s="17">
        <v>0.1483342109566011</v>
      </c>
      <c r="BJ496" s="17">
        <v>0.17159785741028141</v>
      </c>
      <c r="BK496" s="17">
        <v>0.21414293493913711</v>
      </c>
      <c r="BL496" s="17">
        <v>0.1691411964295407</v>
      </c>
      <c r="BM496" s="17">
        <v>9.746961177210256E-2</v>
      </c>
      <c r="BN496" s="17">
        <v>0.21755755854676509</v>
      </c>
      <c r="BP496" s="17">
        <v>0.14049558635715781</v>
      </c>
      <c r="BQ496" s="17">
        <v>0.1837791836162376</v>
      </c>
      <c r="BR496" s="17">
        <v>0.1931039923233768</v>
      </c>
      <c r="BS496" s="17">
        <v>0.15850691337795539</v>
      </c>
      <c r="BT496" s="17">
        <v>0.10653519931934009</v>
      </c>
      <c r="BU496" s="17">
        <v>0.180049220086616</v>
      </c>
      <c r="BV496" s="17">
        <v>0.14058849165857459</v>
      </c>
      <c r="BW496" s="17">
        <v>0.19236211671353859</v>
      </c>
      <c r="BX496" s="17">
        <v>0.1527726192052738</v>
      </c>
      <c r="BY496" s="17">
        <v>0.1833502404595338</v>
      </c>
    </row>
    <row r="497" spans="2:77" ht="32.1">
      <c r="B497" s="16" t="s">
        <v>298</v>
      </c>
      <c r="C497" s="17">
        <v>2.662508474749482E-2</v>
      </c>
      <c r="D497" s="17">
        <v>2.4593008453181651E-2</v>
      </c>
      <c r="E497" s="17">
        <v>2.9253504572492969E-2</v>
      </c>
      <c r="F497" s="17">
        <v>5.3810951535572159E-2</v>
      </c>
      <c r="H497" s="17">
        <v>5.2619070748767101E-2</v>
      </c>
      <c r="I497" s="17">
        <v>1.724711172063724E-2</v>
      </c>
      <c r="J497" s="17">
        <v>2.4385618147370329E-2</v>
      </c>
      <c r="K497" s="17">
        <v>2.1153145639894389E-2</v>
      </c>
      <c r="L497" s="17">
        <v>8.0703693462981473E-3</v>
      </c>
      <c r="M497" s="17">
        <v>4.6119201318031537E-2</v>
      </c>
      <c r="N497" s="17">
        <v>2.942470899360335E-2</v>
      </c>
      <c r="O497" s="17">
        <v>3.8946143287966153E-2</v>
      </c>
      <c r="P497" s="17">
        <v>2.4321419417131711E-2</v>
      </c>
      <c r="Q497" s="17">
        <v>1.478077467199829E-2</v>
      </c>
      <c r="R497" s="17">
        <v>4.0109724076653898E-2</v>
      </c>
      <c r="S497" s="17">
        <v>1.224549477611166E-2</v>
      </c>
      <c r="U497" s="17">
        <v>3.2817030575078468E-2</v>
      </c>
      <c r="V497" s="17">
        <v>5.1755434285841631E-2</v>
      </c>
      <c r="W497" s="17">
        <v>3.8627000273931372E-2</v>
      </c>
      <c r="X497" s="17">
        <v>1.0791787014055639E-2</v>
      </c>
      <c r="Y497" s="17">
        <v>4.7706085325715311E-2</v>
      </c>
      <c r="Z497" s="17">
        <v>1.279701333161604E-2</v>
      </c>
      <c r="AA497" s="17">
        <v>2.682094537539138E-2</v>
      </c>
      <c r="AB497" s="17">
        <v>2.3397326977833831E-2</v>
      </c>
      <c r="AC497" s="17">
        <v>2.1791183664408222E-2</v>
      </c>
      <c r="AD497" s="17">
        <v>4.7429697257722076E-3</v>
      </c>
      <c r="AE497" s="17">
        <v>0</v>
      </c>
      <c r="AG497" s="17">
        <v>2.284772012299878E-2</v>
      </c>
      <c r="AH497" s="17">
        <v>2.9575844729191138E-2</v>
      </c>
      <c r="AJ497" s="17">
        <v>2.2058149993418579E-2</v>
      </c>
      <c r="AK497" s="17">
        <v>3.5761057124089779E-2</v>
      </c>
      <c r="AL497" s="17">
        <v>5.0130042193542453E-2</v>
      </c>
      <c r="AM497" s="17">
        <v>2.381276864500572E-2</v>
      </c>
      <c r="AN497" s="17">
        <v>2.4728195528379231E-2</v>
      </c>
      <c r="AO497" s="17">
        <v>2.0963764333458808E-2</v>
      </c>
      <c r="AP497" s="17">
        <v>5.1288090963525178E-2</v>
      </c>
      <c r="AQ497" s="17">
        <v>1.270857565575996E-2</v>
      </c>
      <c r="AR497" s="17">
        <v>4.219852420007851E-2</v>
      </c>
      <c r="AS497" s="17">
        <v>3.3441989131524912E-3</v>
      </c>
      <c r="AT497" s="17">
        <v>2.207761167351165E-2</v>
      </c>
      <c r="AU497" s="17">
        <v>3.1432994621979113E-2</v>
      </c>
      <c r="AV497" s="17">
        <v>0</v>
      </c>
      <c r="AX497" s="17">
        <v>2.8662178235521751E-2</v>
      </c>
      <c r="AY497" s="17">
        <v>3.3441989131524912E-3</v>
      </c>
      <c r="AZ497" s="17">
        <v>2.207761167351165E-2</v>
      </c>
      <c r="BA497" s="17">
        <v>3.1432994621979113E-2</v>
      </c>
      <c r="BC497" s="17">
        <v>2.6597688756857241E-2</v>
      </c>
      <c r="BD497" s="17">
        <v>4.2345116357215787E-2</v>
      </c>
      <c r="BE497" s="17">
        <v>4.0182043960439152E-2</v>
      </c>
      <c r="BF497" s="17">
        <v>9.3151728396369347E-3</v>
      </c>
      <c r="BG497" s="17">
        <v>2.821506657067311E-2</v>
      </c>
      <c r="BH497" s="17">
        <v>2.3375573676379321E-2</v>
      </c>
      <c r="BI497" s="17">
        <v>2.7823264161507981E-2</v>
      </c>
      <c r="BJ497" s="17">
        <v>1.972971779236633E-2</v>
      </c>
      <c r="BK497" s="17">
        <v>1.9612995045410121E-2</v>
      </c>
      <c r="BL497" s="17">
        <v>8.0484054408777213E-3</v>
      </c>
      <c r="BM497" s="17">
        <v>2.1102380509797049E-2</v>
      </c>
      <c r="BN497" s="17">
        <v>3.195270125039712E-2</v>
      </c>
      <c r="BP497" s="17">
        <v>2.000852091778707E-2</v>
      </c>
      <c r="BQ497" s="17">
        <v>1.159163148532657E-2</v>
      </c>
      <c r="BR497" s="17">
        <v>3.8852631708438612E-2</v>
      </c>
      <c r="BS497" s="17">
        <v>2.9257487087890648E-2</v>
      </c>
      <c r="BT497" s="17">
        <v>2.741091246473544E-3</v>
      </c>
      <c r="BU497" s="17">
        <v>2.435473068252253E-2</v>
      </c>
      <c r="BV497" s="17">
        <v>2.2117660054157589E-2</v>
      </c>
      <c r="BW497" s="17">
        <v>5.3201133330122739E-2</v>
      </c>
      <c r="BX497" s="17">
        <v>7.9482691998452204E-2</v>
      </c>
      <c r="BY497" s="17">
        <v>2.11275206603877E-2</v>
      </c>
    </row>
    <row r="498" spans="2:77" ht="15.95">
      <c r="B498" s="16" t="s">
        <v>247</v>
      </c>
      <c r="C498" s="17">
        <v>3.2613906295890421E-2</v>
      </c>
      <c r="D498" s="17">
        <v>3.0793163519590619E-2</v>
      </c>
      <c r="E498" s="17">
        <v>4.2435772229685129E-2</v>
      </c>
      <c r="F498" s="17">
        <v>1.460965060873261E-2</v>
      </c>
      <c r="H498" s="17">
        <v>5.178978562190574E-2</v>
      </c>
      <c r="I498" s="17">
        <v>3.7322545909184428E-2</v>
      </c>
      <c r="J498" s="17">
        <v>6.1473704437140488E-2</v>
      </c>
      <c r="K498" s="17">
        <v>2.4671767955822519E-2</v>
      </c>
      <c r="L498" s="17">
        <v>7.5146259074629108E-3</v>
      </c>
      <c r="M498" s="17">
        <v>3.3425532483253882E-2</v>
      </c>
      <c r="N498" s="17">
        <v>0</v>
      </c>
      <c r="O498" s="17">
        <v>3.6101753362109218E-2</v>
      </c>
      <c r="P498" s="17">
        <v>6.7226375000675794E-3</v>
      </c>
      <c r="Q498" s="17">
        <v>3.9210216980016692E-2</v>
      </c>
      <c r="R498" s="17">
        <v>3.3019647152390863E-2</v>
      </c>
      <c r="S498" s="17">
        <v>4.1990136990383342E-2</v>
      </c>
      <c r="U498" s="17">
        <v>7.15362970460659E-2</v>
      </c>
      <c r="V498" s="17">
        <v>4.4468818964418108E-2</v>
      </c>
      <c r="W498" s="17">
        <v>2.0428743702386051E-2</v>
      </c>
      <c r="X498" s="17">
        <v>1.9155628264784199E-2</v>
      </c>
      <c r="Y498" s="17">
        <v>2.3804709278410371E-2</v>
      </c>
      <c r="Z498" s="17">
        <v>1.946445544264019E-2</v>
      </c>
      <c r="AA498" s="17">
        <v>1.791963712458805E-2</v>
      </c>
      <c r="AB498" s="17">
        <v>9.4960547999519817E-3</v>
      </c>
      <c r="AC498" s="17">
        <v>2.219570055394748E-2</v>
      </c>
      <c r="AD498" s="17">
        <v>7.9311785551064218E-2</v>
      </c>
      <c r="AE498" s="17">
        <v>0.22158449721752571</v>
      </c>
      <c r="AG498" s="17">
        <v>3.3243744597369111E-2</v>
      </c>
      <c r="AH498" s="17">
        <v>3.212189616721748E-2</v>
      </c>
      <c r="AJ498" s="17">
        <v>1.7115964378204718E-2</v>
      </c>
      <c r="AK498" s="17">
        <v>1.345943296517604E-2</v>
      </c>
      <c r="AL498" s="17">
        <v>9.4269038645534379E-3</v>
      </c>
      <c r="AM498" s="17">
        <v>1.7901840016548889E-2</v>
      </c>
      <c r="AN498" s="17">
        <v>3.4623400041578677E-2</v>
      </c>
      <c r="AO498" s="17">
        <v>4.2055720110955257E-2</v>
      </c>
      <c r="AP498" s="17">
        <v>3.413242474624472E-2</v>
      </c>
      <c r="AQ498" s="17">
        <v>2.5493708471499021E-2</v>
      </c>
      <c r="AR498" s="17">
        <v>3.8676660749713619E-2</v>
      </c>
      <c r="AS498" s="17">
        <v>3.553872800851976E-2</v>
      </c>
      <c r="AT498" s="17">
        <v>2.8923230827886771E-2</v>
      </c>
      <c r="AU498" s="17">
        <v>4.2178681247542413E-2</v>
      </c>
      <c r="AV498" s="17">
        <v>2.1418242052534439E-2</v>
      </c>
      <c r="AX498" s="17">
        <v>3.0324889435710281E-2</v>
      </c>
      <c r="AY498" s="17">
        <v>3.553872800851976E-2</v>
      </c>
      <c r="AZ498" s="17">
        <v>2.8923230827886771E-2</v>
      </c>
      <c r="BA498" s="17">
        <v>4.2178681247542413E-2</v>
      </c>
      <c r="BC498" s="17">
        <v>1.298373176757921E-2</v>
      </c>
      <c r="BD498" s="17">
        <v>2.727547574098349E-2</v>
      </c>
      <c r="BE498" s="17">
        <v>1.9219078493479869E-2</v>
      </c>
      <c r="BF498" s="17">
        <v>5.8515083640830676E-3</v>
      </c>
      <c r="BG498" s="17">
        <v>3.4970267697156152E-2</v>
      </c>
      <c r="BH498" s="17">
        <v>1.318568756685917E-2</v>
      </c>
      <c r="BI498" s="17">
        <v>2.1846125371917099E-2</v>
      </c>
      <c r="BJ498" s="17">
        <v>3.5935687544400727E-2</v>
      </c>
      <c r="BK498" s="17">
        <v>6.6604971515867618E-3</v>
      </c>
      <c r="BL498" s="17">
        <v>3.780958308342483E-2</v>
      </c>
      <c r="BM498" s="17">
        <v>3.2820669418017229E-2</v>
      </c>
      <c r="BN498" s="17">
        <v>5.6421763128157838E-2</v>
      </c>
      <c r="BP498" s="17">
        <v>3.1930784899892997E-2</v>
      </c>
      <c r="BQ498" s="17">
        <v>3.7118380256086457E-2</v>
      </c>
      <c r="BR498" s="17">
        <v>3.5439050456151283E-2</v>
      </c>
      <c r="BS498" s="17">
        <v>2.5760191320599209E-2</v>
      </c>
      <c r="BT498" s="17">
        <v>1.0479333045225719E-2</v>
      </c>
      <c r="BU498" s="17">
        <v>3.6532096023783787E-2</v>
      </c>
      <c r="BV498" s="17">
        <v>3.2656389316653267E-2</v>
      </c>
      <c r="BW498" s="17">
        <v>5.2744738555109187E-2</v>
      </c>
      <c r="BX498" s="17">
        <v>1.279761805095163E-2</v>
      </c>
      <c r="BY498" s="17">
        <v>3.4595521991525047E-2</v>
      </c>
    </row>
    <row r="500" spans="2:77" ht="80.099999999999994">
      <c r="B500" s="14" t="s">
        <v>304</v>
      </c>
    </row>
    <row r="501" spans="2:77" ht="15.95">
      <c r="B501" s="15" t="s">
        <v>16</v>
      </c>
    </row>
    <row r="502" spans="2:77" ht="32.1">
      <c r="B502" s="16" t="s">
        <v>305</v>
      </c>
      <c r="C502" s="17">
        <v>0.3484918869966579</v>
      </c>
      <c r="D502" s="17">
        <v>0.36942542907594572</v>
      </c>
      <c r="E502" s="17">
        <v>0.28073136051685288</v>
      </c>
      <c r="F502" s="17">
        <v>0.3191046546894572</v>
      </c>
      <c r="H502" s="17">
        <v>0.31490347291548049</v>
      </c>
      <c r="I502" s="17">
        <v>0.34295172358343051</v>
      </c>
      <c r="J502" s="17">
        <v>0.21706275053922769</v>
      </c>
      <c r="K502" s="17">
        <v>0.31784414877067219</v>
      </c>
      <c r="L502" s="17">
        <v>0.35739410656445819</v>
      </c>
      <c r="M502" s="17">
        <v>0.2696433854981799</v>
      </c>
      <c r="N502" s="17">
        <v>0.32133329500422658</v>
      </c>
      <c r="O502" s="17">
        <v>0.3222266697187452</v>
      </c>
      <c r="P502" s="17">
        <v>0.38673026007245659</v>
      </c>
      <c r="Q502" s="17">
        <v>0.36468820541977781</v>
      </c>
      <c r="R502" s="17">
        <v>0.44723888680306362</v>
      </c>
      <c r="S502" s="17">
        <v>0.43012246037557739</v>
      </c>
      <c r="U502" s="17">
        <v>0.2781682777560216</v>
      </c>
      <c r="V502" s="17">
        <v>0.32142734701298359</v>
      </c>
      <c r="W502" s="17">
        <v>0.35293563471648393</v>
      </c>
      <c r="X502" s="17">
        <v>0.29664609276019999</v>
      </c>
      <c r="Y502" s="17">
        <v>0.36627331891206638</v>
      </c>
      <c r="Z502" s="17">
        <v>0.38335185764465302</v>
      </c>
      <c r="AA502" s="17">
        <v>0.38202947159235873</v>
      </c>
      <c r="AB502" s="17">
        <v>0.37445395699029588</v>
      </c>
      <c r="AC502" s="17">
        <v>0.40347307454498449</v>
      </c>
      <c r="AD502" s="17">
        <v>0.3188195396026508</v>
      </c>
      <c r="AE502" s="17">
        <v>0.35530312816925619</v>
      </c>
      <c r="AG502" s="17">
        <v>0.40275874715766569</v>
      </c>
      <c r="AH502" s="17">
        <v>0.30587143390395038</v>
      </c>
      <c r="AJ502" s="17">
        <v>0.41022687170888422</v>
      </c>
      <c r="AK502" s="17">
        <v>0.38272029771611399</v>
      </c>
      <c r="AL502" s="17">
        <v>0.2664136998173231</v>
      </c>
      <c r="AM502" s="17">
        <v>0.37478520083565231</v>
      </c>
      <c r="AN502" s="17">
        <v>0.32304271465006729</v>
      </c>
      <c r="AO502" s="17">
        <v>0.3322576487458645</v>
      </c>
      <c r="AP502" s="17">
        <v>0.37824478254135763</v>
      </c>
      <c r="AQ502" s="17">
        <v>0.29261123809131728</v>
      </c>
      <c r="AR502" s="17">
        <v>0.34632974322155002</v>
      </c>
      <c r="AS502" s="17">
        <v>0.33169605115355288</v>
      </c>
      <c r="AT502" s="17">
        <v>0.3443574989583425</v>
      </c>
      <c r="AU502" s="17">
        <v>0.32921687734244193</v>
      </c>
      <c r="AV502" s="17">
        <v>0.40880033693286882</v>
      </c>
      <c r="AX502" s="17">
        <v>0.355476976330801</v>
      </c>
      <c r="AY502" s="17">
        <v>0.33169605115355288</v>
      </c>
      <c r="AZ502" s="17">
        <v>0.3443574989583425</v>
      </c>
      <c r="BA502" s="17">
        <v>0.32921687734244193</v>
      </c>
      <c r="BC502" s="17">
        <v>0.42403812566047228</v>
      </c>
      <c r="BD502" s="17">
        <v>0.27484801096847272</v>
      </c>
      <c r="BE502" s="17">
        <v>0.36711407845780802</v>
      </c>
      <c r="BF502" s="17">
        <v>0.43339055556934791</v>
      </c>
      <c r="BG502" s="17">
        <v>0.36214575220704143</v>
      </c>
      <c r="BH502" s="17">
        <v>0.44942760908881429</v>
      </c>
      <c r="BI502" s="17">
        <v>0.31485255209471102</v>
      </c>
      <c r="BJ502" s="17">
        <v>0.2917724143790581</v>
      </c>
      <c r="BK502" s="17">
        <v>0.2972773373070608</v>
      </c>
      <c r="BL502" s="17">
        <v>0.31830048687919132</v>
      </c>
      <c r="BM502" s="17">
        <v>0.38578228633338069</v>
      </c>
      <c r="BN502" s="17">
        <v>0.34015973419876522</v>
      </c>
      <c r="BP502" s="17">
        <v>0.27940293018568901</v>
      </c>
      <c r="BQ502" s="17">
        <v>0.40047230364452918</v>
      </c>
      <c r="BR502" s="17">
        <v>0.24765485721762431</v>
      </c>
      <c r="BS502" s="17">
        <v>0.3608146191686244</v>
      </c>
      <c r="BT502" s="17">
        <v>0.44781092393779021</v>
      </c>
      <c r="BU502" s="17">
        <v>0.32948799051504818</v>
      </c>
      <c r="BV502" s="17">
        <v>0.43234176769914989</v>
      </c>
      <c r="BW502" s="17">
        <v>0.29735211675441892</v>
      </c>
      <c r="BX502" s="17">
        <v>0.33206975476961198</v>
      </c>
      <c r="BY502" s="17">
        <v>0.38541052808760262</v>
      </c>
    </row>
    <row r="503" spans="2:77" ht="32.1">
      <c r="B503" s="16" t="s">
        <v>306</v>
      </c>
      <c r="C503" s="17">
        <v>0.52990266204751002</v>
      </c>
      <c r="D503" s="17">
        <v>0.54512581514003922</v>
      </c>
      <c r="E503" s="17">
        <v>0.47903065997095778</v>
      </c>
      <c r="F503" s="17">
        <v>0.52564976816673814</v>
      </c>
      <c r="H503" s="17">
        <v>0.41345224648326973</v>
      </c>
      <c r="I503" s="17">
        <v>0.4681380955124213</v>
      </c>
      <c r="J503" s="17">
        <v>0.51395669414379053</v>
      </c>
      <c r="K503" s="17">
        <v>0.4953773339811996</v>
      </c>
      <c r="L503" s="17">
        <v>0.51094185679911774</v>
      </c>
      <c r="M503" s="17">
        <v>0.54091339569611818</v>
      </c>
      <c r="N503" s="17">
        <v>0.58114342843449396</v>
      </c>
      <c r="O503" s="17">
        <v>0.41557796597635138</v>
      </c>
      <c r="P503" s="17">
        <v>0.51841479443353611</v>
      </c>
      <c r="Q503" s="17">
        <v>0.60046097430655165</v>
      </c>
      <c r="R503" s="17">
        <v>0.63433644285665547</v>
      </c>
      <c r="S503" s="17">
        <v>0.59442875991512412</v>
      </c>
      <c r="U503" s="17">
        <v>0.48885213290631813</v>
      </c>
      <c r="V503" s="17">
        <v>0.51239276024107605</v>
      </c>
      <c r="W503" s="17">
        <v>0.48486933672397042</v>
      </c>
      <c r="X503" s="17">
        <v>0.50945293336168196</v>
      </c>
      <c r="Y503" s="17">
        <v>0.55015484851545449</v>
      </c>
      <c r="Z503" s="17">
        <v>0.56912229779773105</v>
      </c>
      <c r="AA503" s="17">
        <v>0.54449456928316131</v>
      </c>
      <c r="AB503" s="17">
        <v>0.57184952089235475</v>
      </c>
      <c r="AC503" s="17">
        <v>0.55958831264299491</v>
      </c>
      <c r="AD503" s="17">
        <v>0.51316194105734303</v>
      </c>
      <c r="AE503" s="17">
        <v>0.21157426069927701</v>
      </c>
      <c r="AG503" s="17">
        <v>0.57157960456034029</v>
      </c>
      <c r="AH503" s="17">
        <v>0.49717015885596072</v>
      </c>
      <c r="AJ503" s="17">
        <v>0.57871292472936098</v>
      </c>
      <c r="AK503" s="17">
        <v>0.50160106892001133</v>
      </c>
      <c r="AL503" s="17">
        <v>0.51551844735028862</v>
      </c>
      <c r="AM503" s="17">
        <v>0.52900488521851852</v>
      </c>
      <c r="AN503" s="17">
        <v>0.5568812906509466</v>
      </c>
      <c r="AO503" s="17">
        <v>0.57822922333563564</v>
      </c>
      <c r="AP503" s="17">
        <v>0.54830624129160288</v>
      </c>
      <c r="AQ503" s="17">
        <v>0.53496202934849313</v>
      </c>
      <c r="AR503" s="17">
        <v>0.55622192366016765</v>
      </c>
      <c r="AS503" s="17">
        <v>0.59361545354545953</v>
      </c>
      <c r="AT503" s="17">
        <v>0.57290948954798171</v>
      </c>
      <c r="AU503" s="17">
        <v>0.55429792015256951</v>
      </c>
      <c r="AV503" s="17">
        <v>0.54809097266252382</v>
      </c>
      <c r="AX503" s="17">
        <v>0.52901084027235712</v>
      </c>
      <c r="AY503" s="17">
        <v>0.59361545354545953</v>
      </c>
      <c r="AZ503" s="17">
        <v>0.57290948954798171</v>
      </c>
      <c r="BA503" s="17">
        <v>0.55429792015256951</v>
      </c>
      <c r="BC503" s="17">
        <v>0.58527041814127423</v>
      </c>
      <c r="BD503" s="17">
        <v>0.56922408200933805</v>
      </c>
      <c r="BE503" s="17">
        <v>0.50688222173177744</v>
      </c>
      <c r="BF503" s="17">
        <v>0.48384241296584701</v>
      </c>
      <c r="BG503" s="17">
        <v>0.42547857235019038</v>
      </c>
      <c r="BH503" s="17">
        <v>0.5511238488756971</v>
      </c>
      <c r="BI503" s="17">
        <v>0.55009602554247794</v>
      </c>
      <c r="BJ503" s="17">
        <v>0.53127322852016479</v>
      </c>
      <c r="BK503" s="17">
        <v>0.47245731928454399</v>
      </c>
      <c r="BL503" s="17">
        <v>0.47946658573626239</v>
      </c>
      <c r="BM503" s="17">
        <v>0.54535211742654777</v>
      </c>
      <c r="BN503" s="17">
        <v>0.52812431962240158</v>
      </c>
      <c r="BP503" s="17">
        <v>0.58905832836476868</v>
      </c>
      <c r="BQ503" s="17">
        <v>0.52781554250908547</v>
      </c>
      <c r="BR503" s="17">
        <v>0.53787205737916177</v>
      </c>
      <c r="BS503" s="17">
        <v>0.57372327242495125</v>
      </c>
      <c r="BT503" s="17">
        <v>0.6562212417164327</v>
      </c>
      <c r="BU503" s="17">
        <v>0.48792178368708872</v>
      </c>
      <c r="BV503" s="17">
        <v>0.56562355045249169</v>
      </c>
      <c r="BW503" s="17">
        <v>0.48198788839623691</v>
      </c>
      <c r="BX503" s="17">
        <v>0.41229672631492259</v>
      </c>
      <c r="BY503" s="17">
        <v>0.46281486154717272</v>
      </c>
    </row>
    <row r="504" spans="2:77" ht="32.1">
      <c r="B504" s="16" t="s">
        <v>287</v>
      </c>
      <c r="C504" s="17">
        <v>0.35714413571855907</v>
      </c>
      <c r="D504" s="17">
        <v>0.367852707530613</v>
      </c>
      <c r="E504" s="17">
        <v>0.33064274885275319</v>
      </c>
      <c r="F504" s="17">
        <v>0.31283569061420707</v>
      </c>
      <c r="H504" s="17">
        <v>0.3257315056653845</v>
      </c>
      <c r="I504" s="17">
        <v>0.29167650684235757</v>
      </c>
      <c r="J504" s="17">
        <v>0.37161320399749098</v>
      </c>
      <c r="K504" s="17">
        <v>0.35364569170282639</v>
      </c>
      <c r="L504" s="17">
        <v>0.34192094687255448</v>
      </c>
      <c r="M504" s="17">
        <v>0.41508581791336141</v>
      </c>
      <c r="N504" s="17">
        <v>0.32198739238223689</v>
      </c>
      <c r="O504" s="17">
        <v>0.38214823046921509</v>
      </c>
      <c r="P504" s="17">
        <v>0.36512589733528389</v>
      </c>
      <c r="Q504" s="17">
        <v>0.37684236441210772</v>
      </c>
      <c r="R504" s="17">
        <v>0.35259758527770207</v>
      </c>
      <c r="S504" s="17">
        <v>0.36799308815925719</v>
      </c>
      <c r="U504" s="17">
        <v>0.31520621617767031</v>
      </c>
      <c r="V504" s="17">
        <v>0.37013145292107258</v>
      </c>
      <c r="W504" s="17">
        <v>0.38981222237200608</v>
      </c>
      <c r="X504" s="17">
        <v>0.33997147279237588</v>
      </c>
      <c r="Y504" s="17">
        <v>0.43028368267880768</v>
      </c>
      <c r="Z504" s="17">
        <v>0.35983227807743329</v>
      </c>
      <c r="AA504" s="17">
        <v>0.38568550922759531</v>
      </c>
      <c r="AB504" s="17">
        <v>0.35091050986185918</v>
      </c>
      <c r="AC504" s="17">
        <v>0.37402001691756198</v>
      </c>
      <c r="AD504" s="17">
        <v>0.26808704801118199</v>
      </c>
      <c r="AE504" s="17">
        <v>0.26445851008056698</v>
      </c>
      <c r="AG504" s="17">
        <v>0.36769860588319342</v>
      </c>
      <c r="AH504" s="17">
        <v>0.34885479855706619</v>
      </c>
      <c r="AJ504" s="17">
        <v>0.35693164083654322</v>
      </c>
      <c r="AK504" s="17">
        <v>0.41172679957921721</v>
      </c>
      <c r="AL504" s="17">
        <v>0.35901215307421658</v>
      </c>
      <c r="AM504" s="17">
        <v>0.36396573133331778</v>
      </c>
      <c r="AN504" s="17">
        <v>0.39358741770310812</v>
      </c>
      <c r="AO504" s="17">
        <v>0.39334724466467769</v>
      </c>
      <c r="AP504" s="17">
        <v>0.37215376785367132</v>
      </c>
      <c r="AQ504" s="17">
        <v>0.38184234590162558</v>
      </c>
      <c r="AR504" s="17">
        <v>0.39214352067186659</v>
      </c>
      <c r="AS504" s="17">
        <v>0.36661632965603502</v>
      </c>
      <c r="AT504" s="17">
        <v>0.3227794858460532</v>
      </c>
      <c r="AU504" s="17">
        <v>0.35521954227888031</v>
      </c>
      <c r="AV504" s="17">
        <v>0.36436339055991962</v>
      </c>
      <c r="AX504" s="17">
        <v>0.36577559470029708</v>
      </c>
      <c r="AY504" s="17">
        <v>0.36661632965603502</v>
      </c>
      <c r="AZ504" s="17">
        <v>0.3227794858460532</v>
      </c>
      <c r="BA504" s="17">
        <v>0.35521954227888031</v>
      </c>
      <c r="BC504" s="17">
        <v>0.32585274918119161</v>
      </c>
      <c r="BD504" s="17">
        <v>0.27772202090978659</v>
      </c>
      <c r="BE504" s="17">
        <v>0.3655664194422753</v>
      </c>
      <c r="BF504" s="17">
        <v>0.43201350987720949</v>
      </c>
      <c r="BG504" s="17">
        <v>0.27793074031108222</v>
      </c>
      <c r="BH504" s="17">
        <v>0.35346838780144962</v>
      </c>
      <c r="BI504" s="17">
        <v>0.32119304180374192</v>
      </c>
      <c r="BJ504" s="17">
        <v>0.3767780094952996</v>
      </c>
      <c r="BK504" s="17">
        <v>0.27816427490673101</v>
      </c>
      <c r="BL504" s="17">
        <v>0.37882118913199458</v>
      </c>
      <c r="BM504" s="17">
        <v>0.39387491830719018</v>
      </c>
      <c r="BN504" s="17">
        <v>0.35184163719358519</v>
      </c>
      <c r="BP504" s="17">
        <v>0.40794453760075672</v>
      </c>
      <c r="BQ504" s="17">
        <v>0.39188273985634492</v>
      </c>
      <c r="BR504" s="17">
        <v>0.3830648896777949</v>
      </c>
      <c r="BS504" s="17">
        <v>0.33326747830664188</v>
      </c>
      <c r="BT504" s="17">
        <v>0.43614154287210632</v>
      </c>
      <c r="BU504" s="17">
        <v>0.29256304923495358</v>
      </c>
      <c r="BV504" s="17">
        <v>0.38086932419591701</v>
      </c>
      <c r="BW504" s="17">
        <v>0.3199814750529954</v>
      </c>
      <c r="BX504" s="17">
        <v>0.39464896770768171</v>
      </c>
      <c r="BY504" s="17">
        <v>0.3408761411670137</v>
      </c>
    </row>
    <row r="505" spans="2:77" ht="48">
      <c r="B505" s="16" t="s">
        <v>307</v>
      </c>
      <c r="C505" s="17">
        <v>0.40471168192651791</v>
      </c>
      <c r="D505" s="17">
        <v>0.42233922557079961</v>
      </c>
      <c r="E505" s="17">
        <v>0.34481805556089939</v>
      </c>
      <c r="F505" s="17">
        <v>0.41303442111428917</v>
      </c>
      <c r="H505" s="17">
        <v>0.42468469020853972</v>
      </c>
      <c r="I505" s="17">
        <v>0.35875628537355431</v>
      </c>
      <c r="J505" s="17">
        <v>0.39477640142604442</v>
      </c>
      <c r="K505" s="17">
        <v>0.32434077923046711</v>
      </c>
      <c r="L505" s="17">
        <v>0.35424940737194371</v>
      </c>
      <c r="M505" s="17">
        <v>0.44213832881013571</v>
      </c>
      <c r="N505" s="17">
        <v>0.5149015784045009</v>
      </c>
      <c r="O505" s="17">
        <v>0.31770556097310032</v>
      </c>
      <c r="P505" s="17">
        <v>0.44554585104451511</v>
      </c>
      <c r="Q505" s="17">
        <v>0.47419446518800029</v>
      </c>
      <c r="R505" s="17">
        <v>0.43494009721289578</v>
      </c>
      <c r="S505" s="17">
        <v>0.38333110497976702</v>
      </c>
      <c r="U505" s="17">
        <v>0.39647406609229552</v>
      </c>
      <c r="V505" s="17">
        <v>0.38703498995929159</v>
      </c>
      <c r="W505" s="17">
        <v>0.4046756217952428</v>
      </c>
      <c r="X505" s="17">
        <v>0.45219786623937619</v>
      </c>
      <c r="Y505" s="17">
        <v>0.36889641423202663</v>
      </c>
      <c r="Z505" s="17">
        <v>0.46110916441559391</v>
      </c>
      <c r="AA505" s="17">
        <v>0.42209369942329122</v>
      </c>
      <c r="AB505" s="17">
        <v>0.41309654454530742</v>
      </c>
      <c r="AC505" s="17">
        <v>0.37310767909388298</v>
      </c>
      <c r="AD505" s="17">
        <v>0.36666989640520042</v>
      </c>
      <c r="AE505" s="17">
        <v>0.17368618556254989</v>
      </c>
      <c r="AG505" s="17">
        <v>0.41327230476831589</v>
      </c>
      <c r="AH505" s="17">
        <v>0.39798828530488362</v>
      </c>
      <c r="AJ505" s="17">
        <v>0.39918877656382967</v>
      </c>
      <c r="AK505" s="17">
        <v>0.43739938604753009</v>
      </c>
      <c r="AL505" s="17">
        <v>0.45795545899635942</v>
      </c>
      <c r="AM505" s="17">
        <v>0.43966740618173927</v>
      </c>
      <c r="AN505" s="17">
        <v>0.42352645077401391</v>
      </c>
      <c r="AO505" s="17">
        <v>0.43655012532369808</v>
      </c>
      <c r="AP505" s="17">
        <v>0.40605010965524302</v>
      </c>
      <c r="AQ505" s="17">
        <v>0.40507692342733431</v>
      </c>
      <c r="AR505" s="17">
        <v>0.47144892028090529</v>
      </c>
      <c r="AS505" s="17">
        <v>0.48054545052605568</v>
      </c>
      <c r="AT505" s="17">
        <v>0.44913518110713918</v>
      </c>
      <c r="AU505" s="17">
        <v>0.38996480060078059</v>
      </c>
      <c r="AV505" s="17">
        <v>0.42537299921432858</v>
      </c>
      <c r="AX505" s="17">
        <v>0.40656013735404811</v>
      </c>
      <c r="AY505" s="17">
        <v>0.48054545052605568</v>
      </c>
      <c r="AZ505" s="17">
        <v>0.44913518110713918</v>
      </c>
      <c r="BA505" s="17">
        <v>0.38996480060078059</v>
      </c>
      <c r="BC505" s="17">
        <v>0.38094561666031213</v>
      </c>
      <c r="BD505" s="17">
        <v>0.47414663927226092</v>
      </c>
      <c r="BE505" s="17">
        <v>0.43804095155531542</v>
      </c>
      <c r="BF505" s="17">
        <v>0.42375520206041639</v>
      </c>
      <c r="BG505" s="17">
        <v>0.41954230791578428</v>
      </c>
      <c r="BH505" s="17">
        <v>0.4469604956809845</v>
      </c>
      <c r="BI505" s="17">
        <v>0.45969161587648821</v>
      </c>
      <c r="BJ505" s="17">
        <v>0.43837115763682449</v>
      </c>
      <c r="BK505" s="17">
        <v>0.41771292606037419</v>
      </c>
      <c r="BL505" s="17">
        <v>0.46729776089057701</v>
      </c>
      <c r="BM505" s="17">
        <v>0.44025564253109312</v>
      </c>
      <c r="BN505" s="17">
        <v>0.38116223775519958</v>
      </c>
      <c r="BP505" s="17">
        <v>0.44636656799833441</v>
      </c>
      <c r="BQ505" s="17">
        <v>0.41772236208384272</v>
      </c>
      <c r="BR505" s="17">
        <v>0.43348971666193842</v>
      </c>
      <c r="BS505" s="17">
        <v>0.3860597360939988</v>
      </c>
      <c r="BT505" s="17">
        <v>0.51122864608831942</v>
      </c>
      <c r="BU505" s="17">
        <v>0.31667405827610479</v>
      </c>
      <c r="BV505" s="17">
        <v>0.40326530420343798</v>
      </c>
      <c r="BW505" s="17">
        <v>0.34946402901432849</v>
      </c>
      <c r="BX505" s="17">
        <v>0.4001607533915168</v>
      </c>
      <c r="BY505" s="17">
        <v>0.40502903142439889</v>
      </c>
    </row>
    <row r="506" spans="2:77" ht="80.099999999999994">
      <c r="B506" s="16" t="s">
        <v>308</v>
      </c>
      <c r="C506" s="17">
        <v>0.34490102504993359</v>
      </c>
      <c r="D506" s="17">
        <v>0.32829885569346562</v>
      </c>
      <c r="E506" s="17">
        <v>0.40267036333922102</v>
      </c>
      <c r="F506" s="17">
        <v>0.30639811213893903</v>
      </c>
      <c r="H506" s="17">
        <v>0.33012113677281818</v>
      </c>
      <c r="I506" s="17">
        <v>0.36051478834416772</v>
      </c>
      <c r="J506" s="17">
        <v>0.31063758617251469</v>
      </c>
      <c r="K506" s="17">
        <v>0.25377375711683797</v>
      </c>
      <c r="L506" s="17">
        <v>0.3821293587663066</v>
      </c>
      <c r="M506" s="17">
        <v>0.33279314924585002</v>
      </c>
      <c r="N506" s="17">
        <v>0.33566336903463689</v>
      </c>
      <c r="O506" s="17">
        <v>0.41885344672691888</v>
      </c>
      <c r="P506" s="17">
        <v>0.31555462512051158</v>
      </c>
      <c r="Q506" s="17">
        <v>0.36687833902107048</v>
      </c>
      <c r="R506" s="17">
        <v>0.37641799297709888</v>
      </c>
      <c r="S506" s="17">
        <v>0.36495356455378802</v>
      </c>
      <c r="U506" s="17">
        <v>0.37656582695452723</v>
      </c>
      <c r="V506" s="17">
        <v>0.23909278293693559</v>
      </c>
      <c r="W506" s="17">
        <v>0.34171948234715099</v>
      </c>
      <c r="X506" s="17">
        <v>0.2952261399008474</v>
      </c>
      <c r="Y506" s="17">
        <v>0.34342101896121258</v>
      </c>
      <c r="Z506" s="17">
        <v>0.33628328314650252</v>
      </c>
      <c r="AA506" s="17">
        <v>0.34917547407705962</v>
      </c>
      <c r="AB506" s="17">
        <v>0.34588734175720032</v>
      </c>
      <c r="AC506" s="17">
        <v>0.39222404696352092</v>
      </c>
      <c r="AD506" s="17">
        <v>0.38535648783895698</v>
      </c>
      <c r="AE506" s="17">
        <v>0.55891048503904084</v>
      </c>
      <c r="AG506" s="17">
        <v>0.36494153490970199</v>
      </c>
      <c r="AH506" s="17">
        <v>0.32916148147033419</v>
      </c>
      <c r="AJ506" s="17">
        <v>0.34545801383839231</v>
      </c>
      <c r="AK506" s="17">
        <v>0.39028157792622881</v>
      </c>
      <c r="AL506" s="17">
        <v>0.40844148791392199</v>
      </c>
      <c r="AM506" s="17">
        <v>0.34728876128530428</v>
      </c>
      <c r="AN506" s="17">
        <v>0.35666733973705322</v>
      </c>
      <c r="AO506" s="17">
        <v>0.41967006327631262</v>
      </c>
      <c r="AP506" s="17">
        <v>0.36397349236785231</v>
      </c>
      <c r="AQ506" s="17">
        <v>0.36687581350434401</v>
      </c>
      <c r="AR506" s="17">
        <v>0.36765530071411179</v>
      </c>
      <c r="AS506" s="17">
        <v>0.43272942334160192</v>
      </c>
      <c r="AT506" s="17">
        <v>0.42085527604077161</v>
      </c>
      <c r="AU506" s="17">
        <v>0.33267402114354372</v>
      </c>
      <c r="AV506" s="17">
        <v>0.47725165373071848</v>
      </c>
      <c r="AX506" s="17">
        <v>0.34674608740898638</v>
      </c>
      <c r="AY506" s="17">
        <v>0.43272942334160192</v>
      </c>
      <c r="AZ506" s="17">
        <v>0.42085527604077161</v>
      </c>
      <c r="BA506" s="17">
        <v>0.33267402114354372</v>
      </c>
      <c r="BC506" s="17">
        <v>0.34894510797788192</v>
      </c>
      <c r="BD506" s="17">
        <v>0.35270748798681367</v>
      </c>
      <c r="BE506" s="17">
        <v>0.34383607186461818</v>
      </c>
      <c r="BF506" s="17">
        <v>0.37681445176989659</v>
      </c>
      <c r="BG506" s="17">
        <v>0.3979871874368755</v>
      </c>
      <c r="BH506" s="17">
        <v>0.33730876993318459</v>
      </c>
      <c r="BI506" s="17">
        <v>0.31613069757089762</v>
      </c>
      <c r="BJ506" s="17">
        <v>0.35224945913384248</v>
      </c>
      <c r="BK506" s="17">
        <v>0.30551809345813019</v>
      </c>
      <c r="BL506" s="17">
        <v>0.31479933645460351</v>
      </c>
      <c r="BM506" s="17">
        <v>0.30810209982679698</v>
      </c>
      <c r="BN506" s="17">
        <v>0.36311577819909868</v>
      </c>
      <c r="BP506" s="17">
        <v>0.33776179440447629</v>
      </c>
      <c r="BQ506" s="17">
        <v>0.34975668476100208</v>
      </c>
      <c r="BR506" s="17">
        <v>0.39431506115915133</v>
      </c>
      <c r="BS506" s="17">
        <v>0.36337882614900552</v>
      </c>
      <c r="BT506" s="17">
        <v>0.3387404038430884</v>
      </c>
      <c r="BU506" s="17">
        <v>0.40712988252826959</v>
      </c>
      <c r="BV506" s="17">
        <v>0.29828573534861352</v>
      </c>
      <c r="BW506" s="17">
        <v>0.28436081181472539</v>
      </c>
      <c r="BX506" s="17">
        <v>0.36266297172480028</v>
      </c>
      <c r="BY506" s="17">
        <v>0.33350550261737621</v>
      </c>
    </row>
    <row r="507" spans="2:77" ht="63.95">
      <c r="B507" s="16" t="s">
        <v>309</v>
      </c>
      <c r="C507" s="17">
        <v>0.31988422631466129</v>
      </c>
      <c r="D507" s="17">
        <v>0.30797682988562569</v>
      </c>
      <c r="E507" s="17">
        <v>0.34926624983044879</v>
      </c>
      <c r="F507" s="17">
        <v>0.40620482230401578</v>
      </c>
      <c r="H507" s="17">
        <v>0.209404234431016</v>
      </c>
      <c r="I507" s="17">
        <v>0.34427560799383727</v>
      </c>
      <c r="J507" s="17">
        <v>0.32689034459306282</v>
      </c>
      <c r="K507" s="17">
        <v>0.30427715298177838</v>
      </c>
      <c r="L507" s="17">
        <v>0.37291937370343131</v>
      </c>
      <c r="M507" s="17">
        <v>0.26467563009646972</v>
      </c>
      <c r="N507" s="17">
        <v>0.28971547660339608</v>
      </c>
      <c r="O507" s="17">
        <v>0.34164844174340919</v>
      </c>
      <c r="P507" s="17">
        <v>0.28690596675510799</v>
      </c>
      <c r="Q507" s="17">
        <v>0.32549265888549239</v>
      </c>
      <c r="R507" s="17">
        <v>0.36535057207619531</v>
      </c>
      <c r="S507" s="17">
        <v>0.38182740732078002</v>
      </c>
      <c r="U507" s="17">
        <v>0.28843504857008478</v>
      </c>
      <c r="V507" s="17">
        <v>0.3144699332464489</v>
      </c>
      <c r="W507" s="17">
        <v>0.30969148517524492</v>
      </c>
      <c r="X507" s="17">
        <v>0.2933886611554532</v>
      </c>
      <c r="Y507" s="17">
        <v>0.21140091533920399</v>
      </c>
      <c r="Z507" s="17">
        <v>0.27843820177731471</v>
      </c>
      <c r="AA507" s="17">
        <v>0.38158411486544402</v>
      </c>
      <c r="AB507" s="17">
        <v>0.35297749124335381</v>
      </c>
      <c r="AC507" s="17">
        <v>0.31152204041080322</v>
      </c>
      <c r="AD507" s="17">
        <v>0.42184632336673489</v>
      </c>
      <c r="AE507" s="17">
        <v>0.47603277077984413</v>
      </c>
      <c r="AG507" s="17">
        <v>0.34828621746833982</v>
      </c>
      <c r="AH507" s="17">
        <v>0.29757768917370059</v>
      </c>
      <c r="AJ507" s="17">
        <v>0.31811798229999078</v>
      </c>
      <c r="AK507" s="17">
        <v>0.33539982947825508</v>
      </c>
      <c r="AL507" s="17">
        <v>0.39366075497730257</v>
      </c>
      <c r="AM507" s="17">
        <v>0.3125561414410043</v>
      </c>
      <c r="AN507" s="17">
        <v>0.36075420475049452</v>
      </c>
      <c r="AO507" s="17">
        <v>0.39147483188420701</v>
      </c>
      <c r="AP507" s="17">
        <v>0.32021321146597348</v>
      </c>
      <c r="AQ507" s="17">
        <v>0.33655072940266978</v>
      </c>
      <c r="AR507" s="17">
        <v>0.36279416470703191</v>
      </c>
      <c r="AS507" s="17">
        <v>0.3326414540854335</v>
      </c>
      <c r="AT507" s="17">
        <v>0.28476171150331242</v>
      </c>
      <c r="AU507" s="17">
        <v>0.30892593425200521</v>
      </c>
      <c r="AV507" s="17">
        <v>0.43198739692398591</v>
      </c>
      <c r="AX507" s="17">
        <v>0.32511753350018102</v>
      </c>
      <c r="AY507" s="17">
        <v>0.3326414540854335</v>
      </c>
      <c r="AZ507" s="17">
        <v>0.28476171150331242</v>
      </c>
      <c r="BA507" s="17">
        <v>0.30892593425200521</v>
      </c>
      <c r="BC507" s="17">
        <v>0.32967380901131388</v>
      </c>
      <c r="BD507" s="17">
        <v>0.40044016890898348</v>
      </c>
      <c r="BE507" s="17">
        <v>0.27330698635874873</v>
      </c>
      <c r="BF507" s="17">
        <v>0.32908726236913299</v>
      </c>
      <c r="BG507" s="17">
        <v>0.31134270753441973</v>
      </c>
      <c r="BH507" s="17">
        <v>0.3080417496838227</v>
      </c>
      <c r="BI507" s="17">
        <v>0.30821846016119242</v>
      </c>
      <c r="BJ507" s="17">
        <v>0.31057524701356032</v>
      </c>
      <c r="BK507" s="17">
        <v>0.34742996752945071</v>
      </c>
      <c r="BL507" s="17">
        <v>0.30548842766127621</v>
      </c>
      <c r="BM507" s="17">
        <v>0.31142366478766748</v>
      </c>
      <c r="BN507" s="17">
        <v>0.34077558254935469</v>
      </c>
      <c r="BP507" s="17">
        <v>0.29973871894795712</v>
      </c>
      <c r="BQ507" s="17">
        <v>0.3865684689969241</v>
      </c>
      <c r="BR507" s="17">
        <v>0.30056664585763437</v>
      </c>
      <c r="BS507" s="17">
        <v>0.31765623968477003</v>
      </c>
      <c r="BT507" s="17">
        <v>0.34127951920468508</v>
      </c>
      <c r="BU507" s="17">
        <v>0.45754533281794979</v>
      </c>
      <c r="BV507" s="17">
        <v>0.26204571557078599</v>
      </c>
      <c r="BW507" s="17">
        <v>0.26715989873873602</v>
      </c>
      <c r="BX507" s="17">
        <v>0.38515132539549962</v>
      </c>
      <c r="BY507" s="17">
        <v>0.32056470095314882</v>
      </c>
    </row>
    <row r="508" spans="2:77" ht="32.1">
      <c r="B508" s="16" t="s">
        <v>293</v>
      </c>
      <c r="C508" s="17">
        <v>0.34992014215801581</v>
      </c>
      <c r="D508" s="17">
        <v>0.36729767016445258</v>
      </c>
      <c r="E508" s="17">
        <v>0.30044632063993021</v>
      </c>
      <c r="F508" s="17">
        <v>0.34273665414880161</v>
      </c>
      <c r="H508" s="17">
        <v>0.31858685970097023</v>
      </c>
      <c r="I508" s="17">
        <v>0.36766935704524578</v>
      </c>
      <c r="J508" s="17">
        <v>0.27752503597425099</v>
      </c>
      <c r="K508" s="17">
        <v>0.44636717296483858</v>
      </c>
      <c r="L508" s="17">
        <v>0.37345138430790958</v>
      </c>
      <c r="M508" s="17">
        <v>0.3729837624112245</v>
      </c>
      <c r="N508" s="17">
        <v>0.34197219024864339</v>
      </c>
      <c r="O508" s="17">
        <v>0.308973882904718</v>
      </c>
      <c r="P508" s="17">
        <v>0.35044060193990112</v>
      </c>
      <c r="Q508" s="17">
        <v>0.3419147517271654</v>
      </c>
      <c r="R508" s="17">
        <v>0.35726373234092762</v>
      </c>
      <c r="S508" s="17">
        <v>0.33600555445336089</v>
      </c>
      <c r="U508" s="17">
        <v>0.38076971992659042</v>
      </c>
      <c r="V508" s="17">
        <v>0.34411699033197518</v>
      </c>
      <c r="W508" s="17">
        <v>0.36046914693442378</v>
      </c>
      <c r="X508" s="17">
        <v>0.33919889458842101</v>
      </c>
      <c r="Y508" s="17">
        <v>0.31109320327227102</v>
      </c>
      <c r="Z508" s="17">
        <v>0.37828841890342141</v>
      </c>
      <c r="AA508" s="17">
        <v>0.32539971028165637</v>
      </c>
      <c r="AB508" s="17">
        <v>0.36230661298706551</v>
      </c>
      <c r="AC508" s="17">
        <v>0.37078487114616321</v>
      </c>
      <c r="AD508" s="17">
        <v>0.30795538195512689</v>
      </c>
      <c r="AE508" s="17">
        <v>3.7888075136727109E-2</v>
      </c>
      <c r="AG508" s="17">
        <v>0.34069302608317498</v>
      </c>
      <c r="AH508" s="17">
        <v>0.35716699349015307</v>
      </c>
      <c r="AJ508" s="17">
        <v>0.39576651209235902</v>
      </c>
      <c r="AK508" s="17">
        <v>0.31119733523858262</v>
      </c>
      <c r="AL508" s="17">
        <v>0.37027186734663881</v>
      </c>
      <c r="AM508" s="17">
        <v>0.36973285594208433</v>
      </c>
      <c r="AN508" s="17">
        <v>0.34754448632321938</v>
      </c>
      <c r="AO508" s="17">
        <v>0.40508107969488172</v>
      </c>
      <c r="AP508" s="17">
        <v>0.33298124812373608</v>
      </c>
      <c r="AQ508" s="17">
        <v>0.37856883236714578</v>
      </c>
      <c r="AR508" s="17">
        <v>0.41642063799534118</v>
      </c>
      <c r="AS508" s="17">
        <v>0.38327936036725502</v>
      </c>
      <c r="AT508" s="17">
        <v>0.35961816627747728</v>
      </c>
      <c r="AU508" s="17">
        <v>0.37756194781590457</v>
      </c>
      <c r="AV508" s="17">
        <v>0.36700236634042332</v>
      </c>
      <c r="AX508" s="17">
        <v>0.35575825306173992</v>
      </c>
      <c r="AY508" s="17">
        <v>0.38327936036725502</v>
      </c>
      <c r="AZ508" s="17">
        <v>0.35961816627747728</v>
      </c>
      <c r="BA508" s="17">
        <v>0.37756194781590457</v>
      </c>
      <c r="BC508" s="17">
        <v>0.36398635263192419</v>
      </c>
      <c r="BD508" s="17">
        <v>0.35210199906579648</v>
      </c>
      <c r="BE508" s="17">
        <v>0.39952494339452271</v>
      </c>
      <c r="BF508" s="17">
        <v>0.42951364747232978</v>
      </c>
      <c r="BG508" s="17">
        <v>0.33524541356091297</v>
      </c>
      <c r="BH508" s="17">
        <v>0.39586892238530691</v>
      </c>
      <c r="BI508" s="17">
        <v>0.35223221709378738</v>
      </c>
      <c r="BJ508" s="17">
        <v>0.39866649984356428</v>
      </c>
      <c r="BK508" s="17">
        <v>0.38165810586884541</v>
      </c>
      <c r="BL508" s="17">
        <v>0.32325585072777557</v>
      </c>
      <c r="BM508" s="17">
        <v>0.35887624383922018</v>
      </c>
      <c r="BN508" s="17">
        <v>0.30936142064103922</v>
      </c>
      <c r="BP508" s="17">
        <v>0.4468676010201364</v>
      </c>
      <c r="BQ508" s="17">
        <v>0.37508803103566368</v>
      </c>
      <c r="BR508" s="17">
        <v>0.28551480072034902</v>
      </c>
      <c r="BS508" s="17">
        <v>0.33909745329563751</v>
      </c>
      <c r="BT508" s="17">
        <v>0.41620448791598108</v>
      </c>
      <c r="BU508" s="17">
        <v>0.29256304923495358</v>
      </c>
      <c r="BV508" s="17">
        <v>0.335090440470033</v>
      </c>
      <c r="BW508" s="17">
        <v>0.30955688713434493</v>
      </c>
      <c r="BX508" s="17">
        <v>0.28131663846555283</v>
      </c>
      <c r="BY508" s="17">
        <v>0.34535649983327588</v>
      </c>
    </row>
    <row r="509" spans="2:77" ht="15.95">
      <c r="B509" s="16" t="s">
        <v>55</v>
      </c>
      <c r="C509" s="17">
        <v>1.1892440775405201E-2</v>
      </c>
      <c r="D509" s="17">
        <v>1.098565928606811E-2</v>
      </c>
      <c r="E509" s="17">
        <v>1.7208690693520601E-2</v>
      </c>
      <c r="F509" s="17">
        <v>0</v>
      </c>
      <c r="H509" s="17">
        <v>2.1242530779503159E-2</v>
      </c>
      <c r="I509" s="17">
        <v>3.9208199107539912E-3</v>
      </c>
      <c r="J509" s="17">
        <v>1.3823876223034199E-2</v>
      </c>
      <c r="K509" s="17">
        <v>3.3472409584009169E-2</v>
      </c>
      <c r="L509" s="17">
        <v>4.3421308379413166E-3</v>
      </c>
      <c r="M509" s="17">
        <v>1.478166762558422E-2</v>
      </c>
      <c r="N509" s="17">
        <v>1.511559828736631E-2</v>
      </c>
      <c r="O509" s="17">
        <v>0</v>
      </c>
      <c r="P509" s="17">
        <v>0</v>
      </c>
      <c r="Q509" s="17">
        <v>1.688430933456576E-3</v>
      </c>
      <c r="R509" s="17">
        <v>7.0262135220576453E-3</v>
      </c>
      <c r="S509" s="17">
        <v>1.4979370074326681E-2</v>
      </c>
      <c r="U509" s="17">
        <v>1.460592854561756E-2</v>
      </c>
      <c r="V509" s="17">
        <v>2.0482169520507298E-2</v>
      </c>
      <c r="W509" s="17">
        <v>1.1515889408846441E-2</v>
      </c>
      <c r="X509" s="17">
        <v>8.997474269202525E-3</v>
      </c>
      <c r="Y509" s="17">
        <v>1.481885006375813E-2</v>
      </c>
      <c r="Z509" s="17">
        <v>5.2079757178208688E-3</v>
      </c>
      <c r="AA509" s="17">
        <v>6.6531296389733471E-3</v>
      </c>
      <c r="AB509" s="17">
        <v>3.4949519560701402E-3</v>
      </c>
      <c r="AC509" s="17">
        <v>1.193849026299657E-2</v>
      </c>
      <c r="AD509" s="17">
        <v>2.5596386144635781E-2</v>
      </c>
      <c r="AE509" s="17">
        <v>8.5660871336491431E-2</v>
      </c>
      <c r="AG509" s="17">
        <v>6.9476094478049472E-3</v>
      </c>
      <c r="AH509" s="17">
        <v>1.5776043973085081E-2</v>
      </c>
      <c r="AJ509" s="17">
        <v>3.1216790726406761E-3</v>
      </c>
      <c r="AK509" s="17">
        <v>4.7028771672792263E-3</v>
      </c>
      <c r="AL509" s="17">
        <v>0</v>
      </c>
      <c r="AM509" s="17">
        <v>1.0598015910167929E-2</v>
      </c>
      <c r="AN509" s="17">
        <v>8.4804814045206199E-3</v>
      </c>
      <c r="AO509" s="17">
        <v>0</v>
      </c>
      <c r="AP509" s="17">
        <v>2.554444945145431E-3</v>
      </c>
      <c r="AQ509" s="17">
        <v>2.2790800356418849E-2</v>
      </c>
      <c r="AR509" s="17">
        <v>1.499625506973941E-2</v>
      </c>
      <c r="AS509" s="17">
        <v>0</v>
      </c>
      <c r="AT509" s="17">
        <v>7.9787042501376203E-3</v>
      </c>
      <c r="AU509" s="17">
        <v>1.2129763281494191E-2</v>
      </c>
      <c r="AV509" s="17">
        <v>4.798387000414032E-3</v>
      </c>
      <c r="AX509" s="17">
        <v>1.087692349813511E-2</v>
      </c>
      <c r="AY509" s="17">
        <v>0</v>
      </c>
      <c r="AZ509" s="17">
        <v>7.9787042501376203E-3</v>
      </c>
      <c r="BA509" s="17">
        <v>1.2129763281494191E-2</v>
      </c>
      <c r="BC509" s="17">
        <v>6.5237621223737828E-3</v>
      </c>
      <c r="BD509" s="17">
        <v>1.8961619826463199E-2</v>
      </c>
      <c r="BE509" s="17">
        <v>0</v>
      </c>
      <c r="BF509" s="17">
        <v>0</v>
      </c>
      <c r="BG509" s="17">
        <v>0</v>
      </c>
      <c r="BH509" s="17">
        <v>7.5828839146231328E-3</v>
      </c>
      <c r="BI509" s="17">
        <v>1.0456501830417891E-2</v>
      </c>
      <c r="BJ509" s="17">
        <v>2.4425532476308711E-2</v>
      </c>
      <c r="BK509" s="17">
        <v>2.8418678798950419E-2</v>
      </c>
      <c r="BL509" s="17">
        <v>1.693186150997638E-2</v>
      </c>
      <c r="BM509" s="17">
        <v>8.5742457929176546E-3</v>
      </c>
      <c r="BN509" s="17">
        <v>9.6520388845837395E-3</v>
      </c>
      <c r="BP509" s="17">
        <v>2.077068479793806E-2</v>
      </c>
      <c r="BQ509" s="17">
        <v>1.0435819221290639E-2</v>
      </c>
      <c r="BR509" s="17">
        <v>1.1001267192699881E-2</v>
      </c>
      <c r="BS509" s="17">
        <v>7.9547300743293779E-3</v>
      </c>
      <c r="BT509" s="17">
        <v>7.3866722850316384E-3</v>
      </c>
      <c r="BU509" s="17">
        <v>0</v>
      </c>
      <c r="BV509" s="17">
        <v>0</v>
      </c>
      <c r="BW509" s="17">
        <v>1.7468485185717669E-2</v>
      </c>
      <c r="BX509" s="17">
        <v>1.7088245354569841E-2</v>
      </c>
      <c r="BY509" s="17">
        <v>1.5080219497606691E-2</v>
      </c>
    </row>
    <row r="510" spans="2:77" ht="15.95">
      <c r="B510" s="16" t="s">
        <v>83</v>
      </c>
      <c r="C510" s="17">
        <v>1.5154610195377701E-2</v>
      </c>
      <c r="D510" s="17">
        <v>1.4182133715978E-2</v>
      </c>
      <c r="E510" s="17">
        <v>1.8244237760276848E-2</v>
      </c>
      <c r="F510" s="17">
        <v>1.7789314537862901E-2</v>
      </c>
      <c r="H510" s="17">
        <v>2.044894632742705E-2</v>
      </c>
      <c r="I510" s="17">
        <v>3.9208199107539912E-3</v>
      </c>
      <c r="J510" s="17">
        <v>3.4052178021212638E-2</v>
      </c>
      <c r="K510" s="17">
        <v>1.428207955486414E-2</v>
      </c>
      <c r="L510" s="17">
        <v>1.0912034130769939E-2</v>
      </c>
      <c r="M510" s="17">
        <v>1.5639604636818729E-3</v>
      </c>
      <c r="N510" s="17">
        <v>7.9286099411679765E-3</v>
      </c>
      <c r="O510" s="17">
        <v>2.5553546163002989E-2</v>
      </c>
      <c r="P510" s="17">
        <v>1.319223071313512E-2</v>
      </c>
      <c r="Q510" s="17">
        <v>3.8173611203377038E-3</v>
      </c>
      <c r="R510" s="17">
        <v>1.8964863616793119E-2</v>
      </c>
      <c r="S510" s="17">
        <v>2.1286832424166489E-2</v>
      </c>
      <c r="U510" s="17">
        <v>1.021538605917238E-2</v>
      </c>
      <c r="V510" s="17">
        <v>3.4199193876204112E-2</v>
      </c>
      <c r="W510" s="17">
        <v>1.2941383956512899E-2</v>
      </c>
      <c r="X510" s="17">
        <v>6.3757480360045072E-3</v>
      </c>
      <c r="Y510" s="17">
        <v>8.5118271303108381E-3</v>
      </c>
      <c r="Z510" s="17">
        <v>5.2079757178208688E-3</v>
      </c>
      <c r="AA510" s="17">
        <v>2.806106955229639E-2</v>
      </c>
      <c r="AB510" s="17">
        <v>1.9961625279288551E-2</v>
      </c>
      <c r="AC510" s="17">
        <v>6.8573718526277532E-3</v>
      </c>
      <c r="AD510" s="17">
        <v>1.774883936542743E-2</v>
      </c>
      <c r="AE510" s="17">
        <v>0.13592362588103429</v>
      </c>
      <c r="AG510" s="17">
        <v>1.674173446496862E-2</v>
      </c>
      <c r="AH510" s="17">
        <v>1.390810440374538E-2</v>
      </c>
      <c r="AJ510" s="17">
        <v>1.9487799788706791E-2</v>
      </c>
      <c r="AK510" s="17">
        <v>2.247786638658588E-2</v>
      </c>
      <c r="AL510" s="17">
        <v>3.8252833246318632E-2</v>
      </c>
      <c r="AM510" s="17">
        <v>2.0454221248536141E-2</v>
      </c>
      <c r="AN510" s="17">
        <v>1.9511543581565569E-2</v>
      </c>
      <c r="AO510" s="17">
        <v>1.7652516779213329E-2</v>
      </c>
      <c r="AP510" s="17">
        <v>2.0135804725509542E-2</v>
      </c>
      <c r="AQ510" s="17">
        <v>2.090182179392798E-2</v>
      </c>
      <c r="AR510" s="17">
        <v>1.7771697292442989E-2</v>
      </c>
      <c r="AS510" s="17">
        <v>1.5569129387642299E-2</v>
      </c>
      <c r="AT510" s="17">
        <v>1.188865976912514E-2</v>
      </c>
      <c r="AU510" s="17">
        <v>1.7194801249020761E-2</v>
      </c>
      <c r="AV510" s="17">
        <v>0</v>
      </c>
      <c r="AX510" s="17">
        <v>1.6096053799586271E-2</v>
      </c>
      <c r="AY510" s="17">
        <v>1.5569129387642299E-2</v>
      </c>
      <c r="AZ510" s="17">
        <v>1.188865976912514E-2</v>
      </c>
      <c r="BA510" s="17">
        <v>1.7194801249020761E-2</v>
      </c>
      <c r="BC510" s="17">
        <v>6.5237621223737828E-3</v>
      </c>
      <c r="BD510" s="17">
        <v>3.24933524374133E-3</v>
      </c>
      <c r="BE510" s="17">
        <v>3.007750798845969E-3</v>
      </c>
      <c r="BF510" s="17">
        <v>0</v>
      </c>
      <c r="BG510" s="17">
        <v>6.9513754751937638E-3</v>
      </c>
      <c r="BH510" s="17">
        <v>1.728641799417218E-2</v>
      </c>
      <c r="BI510" s="17">
        <v>2.4962043972613861E-2</v>
      </c>
      <c r="BJ510" s="17">
        <v>7.5304949819067143E-3</v>
      </c>
      <c r="BK510" s="17">
        <v>0</v>
      </c>
      <c r="BL510" s="17">
        <v>2.889278680801213E-2</v>
      </c>
      <c r="BM510" s="17">
        <v>1.1189143397814471E-3</v>
      </c>
      <c r="BN510" s="17">
        <v>3.1595456834776187E-2</v>
      </c>
      <c r="BP510" s="17">
        <v>2.929394505950676E-3</v>
      </c>
      <c r="BQ510" s="17">
        <v>2.212491755681598E-2</v>
      </c>
      <c r="BR510" s="17">
        <v>2.788193760551325E-2</v>
      </c>
      <c r="BS510" s="17">
        <v>1.903393672724726E-2</v>
      </c>
      <c r="BT510" s="17">
        <v>1.1673648784507161E-2</v>
      </c>
      <c r="BU510" s="17">
        <v>2.45899608374366E-2</v>
      </c>
      <c r="BV510" s="17">
        <v>0</v>
      </c>
      <c r="BW510" s="17">
        <v>2.304864194852322E-3</v>
      </c>
      <c r="BX510" s="17">
        <v>0</v>
      </c>
      <c r="BY510" s="17">
        <v>2.0544731326646491E-2</v>
      </c>
    </row>
    <row r="512" spans="2:77" ht="111.95">
      <c r="B512" s="14" t="s">
        <v>310</v>
      </c>
    </row>
    <row r="513" spans="2:77" ht="15.95">
      <c r="B513" s="15" t="s">
        <v>16</v>
      </c>
    </row>
    <row r="514" spans="2:77" ht="15.95">
      <c r="B514" s="16" t="s">
        <v>311</v>
      </c>
      <c r="C514" s="17">
        <v>0.35314808808934611</v>
      </c>
      <c r="D514" s="17">
        <v>0.34737719956859292</v>
      </c>
      <c r="E514" s="17">
        <v>0.35242345199326791</v>
      </c>
      <c r="F514" s="17">
        <v>0.4128874591403453</v>
      </c>
      <c r="H514" s="17">
        <v>0.3723571638260153</v>
      </c>
      <c r="I514" s="17">
        <v>0.30792166536634458</v>
      </c>
      <c r="J514" s="17">
        <v>0.32696155921620512</v>
      </c>
      <c r="K514" s="17">
        <v>0.32099979300065451</v>
      </c>
      <c r="L514" s="17">
        <v>0.35705214520134781</v>
      </c>
      <c r="M514" s="17">
        <v>0.32440769540664849</v>
      </c>
      <c r="N514" s="17">
        <v>0.29449218179005321</v>
      </c>
      <c r="O514" s="17">
        <v>0.34481827122953401</v>
      </c>
      <c r="P514" s="17">
        <v>0.35975621474741398</v>
      </c>
      <c r="Q514" s="17">
        <v>0.38220389540632482</v>
      </c>
      <c r="R514" s="17">
        <v>0.40206457642555787</v>
      </c>
      <c r="S514" s="17">
        <v>0.37841838592652832</v>
      </c>
      <c r="U514" s="17">
        <v>0.37576419347645401</v>
      </c>
      <c r="V514" s="17">
        <v>0.33227593385355619</v>
      </c>
      <c r="W514" s="17">
        <v>0.35018300493050059</v>
      </c>
      <c r="X514" s="17">
        <v>0.28167874041151292</v>
      </c>
      <c r="Y514" s="17">
        <v>0.30660214295714738</v>
      </c>
      <c r="Z514" s="17">
        <v>0.36443556775864427</v>
      </c>
      <c r="AA514" s="17">
        <v>0.39078434188883732</v>
      </c>
      <c r="AB514" s="17">
        <v>0.39481659238717087</v>
      </c>
      <c r="AC514" s="17">
        <v>0.37264819042889452</v>
      </c>
      <c r="AD514" s="17">
        <v>0.31608737184803148</v>
      </c>
      <c r="AE514" s="17">
        <v>0.17368618556254989</v>
      </c>
      <c r="AG514" s="17">
        <v>0.37699442474892891</v>
      </c>
      <c r="AH514" s="17">
        <v>0.33452007016678609</v>
      </c>
      <c r="AJ514" s="17">
        <v>0.39845443058624957</v>
      </c>
      <c r="AK514" s="17">
        <v>0.33219190357726852</v>
      </c>
      <c r="AL514" s="17">
        <v>0.30063006610310289</v>
      </c>
      <c r="AM514" s="17">
        <v>0.35217550687897331</v>
      </c>
      <c r="AN514" s="17">
        <v>0.29910132664594941</v>
      </c>
      <c r="AO514" s="17">
        <v>0.37833396096451261</v>
      </c>
      <c r="AP514" s="17">
        <v>0.3701173565202997</v>
      </c>
      <c r="AQ514" s="17">
        <v>0.37665283165817448</v>
      </c>
      <c r="AR514" s="17">
        <v>0.38992219509407511</v>
      </c>
      <c r="AS514" s="17">
        <v>0.3735020189723614</v>
      </c>
      <c r="AT514" s="17">
        <v>0.36276792047267942</v>
      </c>
      <c r="AU514" s="17">
        <v>0.33951094219209832</v>
      </c>
      <c r="AV514" s="17">
        <v>0.37509516783061331</v>
      </c>
      <c r="AX514" s="17">
        <v>0.36306198640772508</v>
      </c>
      <c r="AY514" s="17">
        <v>0.3735020189723614</v>
      </c>
      <c r="AZ514" s="17">
        <v>0.36276792047267942</v>
      </c>
      <c r="BA514" s="17">
        <v>0.33951094219209832</v>
      </c>
      <c r="BC514" s="17">
        <v>0.29444816153697612</v>
      </c>
      <c r="BD514" s="17">
        <v>0.33652937044086889</v>
      </c>
      <c r="BE514" s="17">
        <v>0.36472411565994278</v>
      </c>
      <c r="BF514" s="17">
        <v>0.45347995410702968</v>
      </c>
      <c r="BG514" s="17">
        <v>0.36631962438732951</v>
      </c>
      <c r="BH514" s="17">
        <v>0.45323307551192848</v>
      </c>
      <c r="BI514" s="17">
        <v>0.39936916765668429</v>
      </c>
      <c r="BJ514" s="17">
        <v>0.39479662777996288</v>
      </c>
      <c r="BK514" s="17">
        <v>0.31625413628028709</v>
      </c>
      <c r="BL514" s="17">
        <v>0.35455542402986728</v>
      </c>
      <c r="BM514" s="17">
        <v>0.37290808105751327</v>
      </c>
      <c r="BN514" s="17">
        <v>0.32569069318640032</v>
      </c>
      <c r="BP514" s="17">
        <v>0.39751425995095607</v>
      </c>
      <c r="BQ514" s="17">
        <v>0.37907702376268049</v>
      </c>
      <c r="BR514" s="17">
        <v>0.31299694811107209</v>
      </c>
      <c r="BS514" s="17">
        <v>0.27252600429579221</v>
      </c>
      <c r="BT514" s="17">
        <v>0.46816594850444881</v>
      </c>
      <c r="BU514" s="17">
        <v>0.33977676583846939</v>
      </c>
      <c r="BV514" s="17">
        <v>0.3531299176200573</v>
      </c>
      <c r="BW514" s="17">
        <v>0.25325574510880272</v>
      </c>
      <c r="BX514" s="17">
        <v>0.37887997394283779</v>
      </c>
      <c r="BY514" s="17">
        <v>0.41105740109020772</v>
      </c>
    </row>
    <row r="515" spans="2:77" ht="15.95">
      <c r="B515" s="16" t="s">
        <v>312</v>
      </c>
      <c r="C515" s="17">
        <v>0.36748206319183191</v>
      </c>
      <c r="D515" s="17">
        <v>0.37234038405740461</v>
      </c>
      <c r="E515" s="17">
        <v>0.36938450250592142</v>
      </c>
      <c r="F515" s="17">
        <v>0.30449592913053158</v>
      </c>
      <c r="H515" s="17">
        <v>0.33020006067658941</v>
      </c>
      <c r="I515" s="17">
        <v>0.3776054937357593</v>
      </c>
      <c r="J515" s="17">
        <v>0.32568470494244828</v>
      </c>
      <c r="K515" s="17">
        <v>0.38186636116483508</v>
      </c>
      <c r="L515" s="17">
        <v>0.35848076897922498</v>
      </c>
      <c r="M515" s="17">
        <v>0.3885471563055482</v>
      </c>
      <c r="N515" s="17">
        <v>0.44191340974309029</v>
      </c>
      <c r="O515" s="17">
        <v>0.44870598807840051</v>
      </c>
      <c r="P515" s="17">
        <v>0.43467178588829608</v>
      </c>
      <c r="Q515" s="17">
        <v>0.31158815007485968</v>
      </c>
      <c r="R515" s="17">
        <v>0.3495222527405033</v>
      </c>
      <c r="S515" s="17">
        <v>0.35331678199593791</v>
      </c>
      <c r="U515" s="17">
        <v>0.32270864919011433</v>
      </c>
      <c r="V515" s="17">
        <v>0.37339306338108968</v>
      </c>
      <c r="W515" s="17">
        <v>0.32524004425608849</v>
      </c>
      <c r="X515" s="17">
        <v>0.42762668354909072</v>
      </c>
      <c r="Y515" s="17">
        <v>0.43063288163972863</v>
      </c>
      <c r="Z515" s="17">
        <v>0.39018143989734488</v>
      </c>
      <c r="AA515" s="17">
        <v>0.31203000281977178</v>
      </c>
      <c r="AB515" s="17">
        <v>0.38676829148689751</v>
      </c>
      <c r="AC515" s="17">
        <v>0.36166999086150431</v>
      </c>
      <c r="AD515" s="17">
        <v>0.39726459942842768</v>
      </c>
      <c r="AE515" s="17">
        <v>0.21950501774343339</v>
      </c>
      <c r="AG515" s="17">
        <v>0.36847475951726011</v>
      </c>
      <c r="AH515" s="17">
        <v>0.36670659963926561</v>
      </c>
      <c r="AJ515" s="17">
        <v>0.37323345338752367</v>
      </c>
      <c r="AK515" s="17">
        <v>0.35335370851606968</v>
      </c>
      <c r="AL515" s="17">
        <v>0.41006793694016691</v>
      </c>
      <c r="AM515" s="17">
        <v>0.3597659712960124</v>
      </c>
      <c r="AN515" s="17">
        <v>0.38211345730990071</v>
      </c>
      <c r="AO515" s="17">
        <v>0.38998332292449372</v>
      </c>
      <c r="AP515" s="17">
        <v>0.33451728456068541</v>
      </c>
      <c r="AQ515" s="17">
        <v>0.33951136352248301</v>
      </c>
      <c r="AR515" s="17">
        <v>0.36072066581474999</v>
      </c>
      <c r="AS515" s="17">
        <v>0.33059912591826057</v>
      </c>
      <c r="AT515" s="17">
        <v>0.36001406327957303</v>
      </c>
      <c r="AU515" s="17">
        <v>0.35474286528692878</v>
      </c>
      <c r="AV515" s="17">
        <v>0.44685018148937511</v>
      </c>
      <c r="AX515" s="17">
        <v>0.36529475964187008</v>
      </c>
      <c r="AY515" s="17">
        <v>0.33059912591826057</v>
      </c>
      <c r="AZ515" s="17">
        <v>0.36001406327957303</v>
      </c>
      <c r="BA515" s="17">
        <v>0.35474286528692878</v>
      </c>
      <c r="BC515" s="17">
        <v>0.44108861396851301</v>
      </c>
      <c r="BD515" s="17">
        <v>0.35389203516389772</v>
      </c>
      <c r="BE515" s="17">
        <v>0.36873717659951749</v>
      </c>
      <c r="BF515" s="17">
        <v>0.36981287718634931</v>
      </c>
      <c r="BG515" s="17">
        <v>0.39828614569567311</v>
      </c>
      <c r="BH515" s="17">
        <v>0.36803417891512341</v>
      </c>
      <c r="BI515" s="17">
        <v>0.38059511307839228</v>
      </c>
      <c r="BJ515" s="17">
        <v>0.34571916101930428</v>
      </c>
      <c r="BK515" s="17">
        <v>0.40770089543048632</v>
      </c>
      <c r="BL515" s="17">
        <v>0.36870150771124049</v>
      </c>
      <c r="BM515" s="17">
        <v>0.3290843228572623</v>
      </c>
      <c r="BN515" s="17">
        <v>0.36562558811490742</v>
      </c>
      <c r="BP515" s="17">
        <v>0.36292433390929152</v>
      </c>
      <c r="BQ515" s="17">
        <v>0.35998444298751953</v>
      </c>
      <c r="BR515" s="17">
        <v>0.38229252611110009</v>
      </c>
      <c r="BS515" s="17">
        <v>0.39225846352804472</v>
      </c>
      <c r="BT515" s="17">
        <v>0.38500526834604348</v>
      </c>
      <c r="BU515" s="17">
        <v>0.39224196189478638</v>
      </c>
      <c r="BV515" s="17">
        <v>0.35723237995065638</v>
      </c>
      <c r="BW515" s="17">
        <v>0.38612816813687489</v>
      </c>
      <c r="BX515" s="17">
        <v>0.34457371595154762</v>
      </c>
      <c r="BY515" s="17">
        <v>0.33638156546804832</v>
      </c>
    </row>
    <row r="516" spans="2:77" ht="15.95">
      <c r="B516" s="16" t="s">
        <v>313</v>
      </c>
      <c r="C516" s="17">
        <v>0.23439820175985979</v>
      </c>
      <c r="D516" s="17">
        <v>0.23356357221987581</v>
      </c>
      <c r="E516" s="17">
        <v>0.23893357433594459</v>
      </c>
      <c r="F516" s="17">
        <v>0.23143291115371131</v>
      </c>
      <c r="H516" s="17">
        <v>0.2067280089085298</v>
      </c>
      <c r="I516" s="17">
        <v>0.29071095402672481</v>
      </c>
      <c r="J516" s="17">
        <v>0.30171115126566589</v>
      </c>
      <c r="K516" s="17">
        <v>0.25717258122610631</v>
      </c>
      <c r="L516" s="17">
        <v>0.20457619385638379</v>
      </c>
      <c r="M516" s="17">
        <v>0.25301309298707231</v>
      </c>
      <c r="N516" s="17">
        <v>0.19699811365994879</v>
      </c>
      <c r="O516" s="17">
        <v>0.17591874439297589</v>
      </c>
      <c r="P516" s="17">
        <v>0.18243331990742151</v>
      </c>
      <c r="Q516" s="17">
        <v>0.25182400435246599</v>
      </c>
      <c r="R516" s="17">
        <v>0.21987893096112021</v>
      </c>
      <c r="S516" s="17">
        <v>0.2493830934741352</v>
      </c>
      <c r="U516" s="17">
        <v>0.25089692885564929</v>
      </c>
      <c r="V516" s="17">
        <v>0.22203570737780001</v>
      </c>
      <c r="W516" s="17">
        <v>0.2931143706376606</v>
      </c>
      <c r="X516" s="17">
        <v>0.20543060453663661</v>
      </c>
      <c r="Y516" s="17">
        <v>0.23021996406443471</v>
      </c>
      <c r="Z516" s="17">
        <v>0.20093890603716921</v>
      </c>
      <c r="AA516" s="17">
        <v>0.2428611103296775</v>
      </c>
      <c r="AB516" s="17">
        <v>0.1879124793595385</v>
      </c>
      <c r="AC516" s="17">
        <v>0.22798621222889459</v>
      </c>
      <c r="AD516" s="17">
        <v>0.27821609616124771</v>
      </c>
      <c r="AE516" s="17">
        <v>0.21157426069927701</v>
      </c>
      <c r="AG516" s="17">
        <v>0.2253106330649719</v>
      </c>
      <c r="AH516" s="17">
        <v>0.24149712831354661</v>
      </c>
      <c r="AJ516" s="17">
        <v>0.19667007449896451</v>
      </c>
      <c r="AK516" s="17">
        <v>0.27000408078982102</v>
      </c>
      <c r="AL516" s="17">
        <v>0.20833674206370109</v>
      </c>
      <c r="AM516" s="17">
        <v>0.25034002949421669</v>
      </c>
      <c r="AN516" s="17">
        <v>0.27626268263805148</v>
      </c>
      <c r="AO516" s="17">
        <v>0.18104227706319839</v>
      </c>
      <c r="AP516" s="17">
        <v>0.22948450032944209</v>
      </c>
      <c r="AQ516" s="17">
        <v>0.2201428141760117</v>
      </c>
      <c r="AR516" s="17">
        <v>0.19438049511795441</v>
      </c>
      <c r="AS516" s="17">
        <v>0.23091710570305091</v>
      </c>
      <c r="AT516" s="17">
        <v>0.21729838295245749</v>
      </c>
      <c r="AU516" s="17">
        <v>0.24150678089128799</v>
      </c>
      <c r="AV516" s="17">
        <v>0.1612350952394869</v>
      </c>
      <c r="AX516" s="17">
        <v>0.22937481318538361</v>
      </c>
      <c r="AY516" s="17">
        <v>0.23091710570305091</v>
      </c>
      <c r="AZ516" s="17">
        <v>0.21729838295245749</v>
      </c>
      <c r="BA516" s="17">
        <v>0.24150678089128799</v>
      </c>
      <c r="BC516" s="17">
        <v>0.21455341824400451</v>
      </c>
      <c r="BD516" s="17">
        <v>0.2456730442616811</v>
      </c>
      <c r="BE516" s="17">
        <v>0.21762374808059801</v>
      </c>
      <c r="BF516" s="17">
        <v>0.149260177588039</v>
      </c>
      <c r="BG516" s="17">
        <v>0.18552349952683331</v>
      </c>
      <c r="BH516" s="17">
        <v>0.1273343424453991</v>
      </c>
      <c r="BI516" s="17">
        <v>0.1642085484008034</v>
      </c>
      <c r="BJ516" s="17">
        <v>0.21124458786781999</v>
      </c>
      <c r="BK516" s="17">
        <v>0.23047136225578491</v>
      </c>
      <c r="BL516" s="17">
        <v>0.25404109230675981</v>
      </c>
      <c r="BM516" s="17">
        <v>0.25142924374819009</v>
      </c>
      <c r="BN516" s="17">
        <v>0.2644806203181651</v>
      </c>
      <c r="BP516" s="17">
        <v>0.19869474231406739</v>
      </c>
      <c r="BQ516" s="17">
        <v>0.21102731231661881</v>
      </c>
      <c r="BR516" s="17">
        <v>0.26174235040185811</v>
      </c>
      <c r="BS516" s="17">
        <v>0.27950854579297107</v>
      </c>
      <c r="BT516" s="17">
        <v>0.1126496927673571</v>
      </c>
      <c r="BU516" s="17">
        <v>0.2679812722667444</v>
      </c>
      <c r="BV516" s="17">
        <v>0.25778931131248339</v>
      </c>
      <c r="BW516" s="17">
        <v>0.28378226624502179</v>
      </c>
      <c r="BX516" s="17">
        <v>0.1467079333114879</v>
      </c>
      <c r="BY516" s="17">
        <v>0.21142800752236851</v>
      </c>
    </row>
    <row r="517" spans="2:77" ht="15.95">
      <c r="B517" s="16" t="s">
        <v>314</v>
      </c>
      <c r="C517" s="17">
        <v>2.5677907208429721E-2</v>
      </c>
      <c r="D517" s="17">
        <v>2.838498907261933E-2</v>
      </c>
      <c r="E517" s="17">
        <v>2.0291595644071E-2</v>
      </c>
      <c r="F517" s="17">
        <v>8.9605222186978483E-3</v>
      </c>
      <c r="H517" s="17">
        <v>3.5792003134520071E-2</v>
      </c>
      <c r="I517" s="17">
        <v>1.6609733477614491E-2</v>
      </c>
      <c r="J517" s="17">
        <v>3.4469523175770608E-2</v>
      </c>
      <c r="K517" s="17">
        <v>2.3081503495876621E-2</v>
      </c>
      <c r="L517" s="17">
        <v>4.7289956651857007E-2</v>
      </c>
      <c r="M517" s="17">
        <v>7.591522451519955E-3</v>
      </c>
      <c r="N517" s="17">
        <v>4.0275533567991552E-2</v>
      </c>
      <c r="O517" s="17">
        <v>3.055699629908969E-2</v>
      </c>
      <c r="P517" s="17">
        <v>2.3138679456868361E-2</v>
      </c>
      <c r="Q517" s="17">
        <v>3.1231592751026351E-2</v>
      </c>
      <c r="R517" s="17">
        <v>1.9160088315345731E-2</v>
      </c>
      <c r="S517" s="17">
        <v>1.106877863649568E-2</v>
      </c>
      <c r="U517" s="17">
        <v>1.2851752408554689E-2</v>
      </c>
      <c r="V517" s="17">
        <v>6.1632737255970391E-2</v>
      </c>
      <c r="W517" s="17">
        <v>2.8243802910171499E-2</v>
      </c>
      <c r="X517" s="17">
        <v>1.657825642108059E-2</v>
      </c>
      <c r="Y517" s="17">
        <v>1.9799885642699789E-2</v>
      </c>
      <c r="Z517" s="17">
        <v>3.7362893967491859E-2</v>
      </c>
      <c r="AA517" s="17">
        <v>3.5934022879841883E-2</v>
      </c>
      <c r="AB517" s="17">
        <v>2.1006581966441149E-2</v>
      </c>
      <c r="AC517" s="17">
        <v>2.6057566025526609E-2</v>
      </c>
      <c r="AD517" s="17">
        <v>1.9789122177926539E-3</v>
      </c>
      <c r="AE517" s="17">
        <v>0.17365003877721391</v>
      </c>
      <c r="AG517" s="17">
        <v>2.0398961730361188E-2</v>
      </c>
      <c r="AH517" s="17">
        <v>2.9801655538476E-2</v>
      </c>
      <c r="AJ517" s="17">
        <v>2.216465830191789E-2</v>
      </c>
      <c r="AK517" s="17">
        <v>3.2510670335310882E-2</v>
      </c>
      <c r="AL517" s="17">
        <v>6.4106358586653922E-2</v>
      </c>
      <c r="AM517" s="17">
        <v>2.957901973543348E-2</v>
      </c>
      <c r="AN517" s="17">
        <v>1.552034167744887E-2</v>
      </c>
      <c r="AO517" s="17">
        <v>2.386227422025252E-2</v>
      </c>
      <c r="AP517" s="17">
        <v>3.8389356809644212E-2</v>
      </c>
      <c r="AQ517" s="17">
        <v>4.4259740225495309E-2</v>
      </c>
      <c r="AR517" s="17">
        <v>2.5400407348663091E-2</v>
      </c>
      <c r="AS517" s="17">
        <v>1.7356786849487771E-2</v>
      </c>
      <c r="AT517" s="17">
        <v>3.98939973978579E-2</v>
      </c>
      <c r="AU517" s="17">
        <v>2.5014939930965239E-2</v>
      </c>
      <c r="AV517" s="17">
        <v>0</v>
      </c>
      <c r="AX517" s="17">
        <v>2.558961417500134E-2</v>
      </c>
      <c r="AY517" s="17">
        <v>1.7356786849487771E-2</v>
      </c>
      <c r="AZ517" s="17">
        <v>3.98939973978579E-2</v>
      </c>
      <c r="BA517" s="17">
        <v>2.5014939930965239E-2</v>
      </c>
      <c r="BC517" s="17">
        <v>3.1061890361279331E-2</v>
      </c>
      <c r="BD517" s="17">
        <v>3.6600765061408927E-2</v>
      </c>
      <c r="BE517" s="17">
        <v>4.2107468403974883E-2</v>
      </c>
      <c r="BF517" s="17">
        <v>2.4858850406229469E-2</v>
      </c>
      <c r="BG517" s="17">
        <v>1.480277654098278E-2</v>
      </c>
      <c r="BH517" s="17">
        <v>2.2511995726027901E-2</v>
      </c>
      <c r="BI517" s="17">
        <v>1.897498362247212E-2</v>
      </c>
      <c r="BJ517" s="17">
        <v>3.292891420210451E-2</v>
      </c>
      <c r="BK517" s="17">
        <v>3.2866914558779707E-2</v>
      </c>
      <c r="BL517" s="17">
        <v>1.637943475713724E-2</v>
      </c>
      <c r="BM517" s="17">
        <v>2.6765557659227269E-2</v>
      </c>
      <c r="BN517" s="17">
        <v>1.4620060998210281E-2</v>
      </c>
      <c r="BP517" s="17">
        <v>2.6022596336334278E-2</v>
      </c>
      <c r="BQ517" s="17">
        <v>3.0723234097048961E-2</v>
      </c>
      <c r="BR517" s="17">
        <v>1.6519807830628321E-2</v>
      </c>
      <c r="BS517" s="17">
        <v>4.7857702935393112E-2</v>
      </c>
      <c r="BT517" s="17">
        <v>2.7200436381596652E-2</v>
      </c>
      <c r="BU517" s="17">
        <v>0</v>
      </c>
      <c r="BV517" s="17">
        <v>3.1848391116803057E-2</v>
      </c>
      <c r="BW517" s="17">
        <v>3.2343863898027451E-2</v>
      </c>
      <c r="BX517" s="17">
        <v>0.1042015054060355</v>
      </c>
      <c r="BY517" s="17">
        <v>9.9048732362367348E-3</v>
      </c>
    </row>
    <row r="518" spans="2:77" ht="15.95">
      <c r="B518" s="16" t="s">
        <v>315</v>
      </c>
      <c r="C518" s="17">
        <v>8.6661446697848619E-3</v>
      </c>
      <c r="D518" s="17">
        <v>7.0396407089119506E-3</v>
      </c>
      <c r="E518" s="17">
        <v>8.4476075157033093E-3</v>
      </c>
      <c r="F518" s="17">
        <v>4.2223178356713957E-2</v>
      </c>
      <c r="H518" s="17">
        <v>3.030161577313405E-2</v>
      </c>
      <c r="I518" s="17">
        <v>7.1521533935568309E-3</v>
      </c>
      <c r="J518" s="17">
        <v>1.117306139990999E-2</v>
      </c>
      <c r="K518" s="17">
        <v>7.4104832909614882E-3</v>
      </c>
      <c r="L518" s="17">
        <v>2.0325344117099079E-2</v>
      </c>
      <c r="M518" s="17">
        <v>0</v>
      </c>
      <c r="N518" s="17">
        <v>0</v>
      </c>
      <c r="O518" s="17">
        <v>0</v>
      </c>
      <c r="P518" s="17">
        <v>0</v>
      </c>
      <c r="Q518" s="17">
        <v>1.7288831300063479E-2</v>
      </c>
      <c r="R518" s="17">
        <v>0</v>
      </c>
      <c r="S518" s="17">
        <v>1.108261696243407E-3</v>
      </c>
      <c r="U518" s="17">
        <v>1.2717927437660899E-2</v>
      </c>
      <c r="V518" s="17">
        <v>1.0662558131583519E-2</v>
      </c>
      <c r="W518" s="17">
        <v>0</v>
      </c>
      <c r="X518" s="17">
        <v>3.6553291044243777E-2</v>
      </c>
      <c r="Y518" s="17">
        <v>8.369364783705183E-3</v>
      </c>
      <c r="Z518" s="17">
        <v>3.5405961696749191E-3</v>
      </c>
      <c r="AA518" s="17">
        <v>1.178136402823351E-2</v>
      </c>
      <c r="AB518" s="17">
        <v>1.4422507371997901E-3</v>
      </c>
      <c r="AC518" s="17">
        <v>3.353993450276648E-3</v>
      </c>
      <c r="AD518" s="17">
        <v>0</v>
      </c>
      <c r="AE518" s="17">
        <v>0</v>
      </c>
      <c r="AG518" s="17">
        <v>3.5859617949710039E-3</v>
      </c>
      <c r="AH518" s="17">
        <v>1.263462582447342E-2</v>
      </c>
      <c r="AJ518" s="17">
        <v>3.2974952701353651E-3</v>
      </c>
      <c r="AK518" s="17">
        <v>0</v>
      </c>
      <c r="AL518" s="17">
        <v>0</v>
      </c>
      <c r="AM518" s="17">
        <v>0</v>
      </c>
      <c r="AN518" s="17">
        <v>1.166192120073797E-2</v>
      </c>
      <c r="AO518" s="17">
        <v>1.0565535434413969E-2</v>
      </c>
      <c r="AP518" s="17">
        <v>1.100922421556438E-2</v>
      </c>
      <c r="AQ518" s="17">
        <v>3.3333720391139289E-3</v>
      </c>
      <c r="AR518" s="17">
        <v>9.3346318671804953E-3</v>
      </c>
      <c r="AS518" s="17">
        <v>0</v>
      </c>
      <c r="AT518" s="17">
        <v>0</v>
      </c>
      <c r="AU518" s="17">
        <v>1.001274916516047E-2</v>
      </c>
      <c r="AV518" s="17">
        <v>0</v>
      </c>
      <c r="AX518" s="17">
        <v>8.5650112734904343E-3</v>
      </c>
      <c r="AY518" s="17">
        <v>0</v>
      </c>
      <c r="AZ518" s="17">
        <v>0</v>
      </c>
      <c r="BA518" s="17">
        <v>1.001274916516047E-2</v>
      </c>
      <c r="BC518" s="17">
        <v>1.094815117932455E-2</v>
      </c>
      <c r="BD518" s="17">
        <v>9.0382452567349253E-3</v>
      </c>
      <c r="BE518" s="17">
        <v>3.8179620323990008E-3</v>
      </c>
      <c r="BF518" s="17">
        <v>0</v>
      </c>
      <c r="BG518" s="17">
        <v>2.8312752722698391E-2</v>
      </c>
      <c r="BH518" s="17">
        <v>1.618629455447728E-2</v>
      </c>
      <c r="BI518" s="17">
        <v>1.5591066180836249E-2</v>
      </c>
      <c r="BJ518" s="17">
        <v>8.0094094100703218E-3</v>
      </c>
      <c r="BK518" s="17">
        <v>1.2706691474662111E-2</v>
      </c>
      <c r="BL518" s="17">
        <v>0</v>
      </c>
      <c r="BM518" s="17">
        <v>7.0649655685275309E-3</v>
      </c>
      <c r="BN518" s="17">
        <v>7.2626717629302572E-3</v>
      </c>
      <c r="BP518" s="17">
        <v>9.651281359165105E-3</v>
      </c>
      <c r="BQ518" s="17">
        <v>0</v>
      </c>
      <c r="BR518" s="17">
        <v>1.253668832334614E-2</v>
      </c>
      <c r="BS518" s="17">
        <v>3.9182679515740561E-3</v>
      </c>
      <c r="BT518" s="17">
        <v>3.489327000277024E-3</v>
      </c>
      <c r="BU518" s="17">
        <v>0</v>
      </c>
      <c r="BV518" s="17">
        <v>0</v>
      </c>
      <c r="BW518" s="17">
        <v>2.4840639560278009E-2</v>
      </c>
      <c r="BX518" s="17">
        <v>0</v>
      </c>
      <c r="BY518" s="17">
        <v>1.193982736147735E-2</v>
      </c>
    </row>
    <row r="519" spans="2:77" ht="15.95">
      <c r="B519" s="16" t="s">
        <v>131</v>
      </c>
      <c r="C519" s="17">
        <v>1.06275950807477E-2</v>
      </c>
      <c r="D519" s="17">
        <v>1.129421437259542E-2</v>
      </c>
      <c r="E519" s="17">
        <v>1.051926800509171E-2</v>
      </c>
      <c r="F519" s="17">
        <v>0</v>
      </c>
      <c r="H519" s="17">
        <v>2.462114768121143E-2</v>
      </c>
      <c r="I519" s="17">
        <v>0</v>
      </c>
      <c r="J519" s="17">
        <v>0</v>
      </c>
      <c r="K519" s="17">
        <v>9.4692778215659974E-3</v>
      </c>
      <c r="L519" s="17">
        <v>1.227559119408725E-2</v>
      </c>
      <c r="M519" s="17">
        <v>2.644053284921118E-2</v>
      </c>
      <c r="N519" s="17">
        <v>2.63207612389161E-2</v>
      </c>
      <c r="O519" s="17">
        <v>0</v>
      </c>
      <c r="P519" s="17">
        <v>0</v>
      </c>
      <c r="Q519" s="17">
        <v>5.8635261152597661E-3</v>
      </c>
      <c r="R519" s="17">
        <v>9.3741515574729192E-3</v>
      </c>
      <c r="S519" s="17">
        <v>6.7046982706593979E-3</v>
      </c>
      <c r="U519" s="17">
        <v>2.506054863156679E-2</v>
      </c>
      <c r="V519" s="17">
        <v>0</v>
      </c>
      <c r="W519" s="17">
        <v>3.2187772655788102E-3</v>
      </c>
      <c r="X519" s="17">
        <v>3.2132424037435388E-2</v>
      </c>
      <c r="Y519" s="17">
        <v>4.3757609122844314E-3</v>
      </c>
      <c r="Z519" s="17">
        <v>3.5405961696749191E-3</v>
      </c>
      <c r="AA519" s="17">
        <v>6.6091580536380276E-3</v>
      </c>
      <c r="AB519" s="17">
        <v>8.0538040627521918E-3</v>
      </c>
      <c r="AC519" s="17">
        <v>8.2840470049036444E-3</v>
      </c>
      <c r="AD519" s="17">
        <v>6.4530203445004892E-3</v>
      </c>
      <c r="AE519" s="17">
        <v>0.22158449721752571</v>
      </c>
      <c r="AG519" s="17">
        <v>5.2352591435069753E-3</v>
      </c>
      <c r="AH519" s="17">
        <v>1.483992051745233E-2</v>
      </c>
      <c r="AJ519" s="17">
        <v>6.1798879552089139E-3</v>
      </c>
      <c r="AK519" s="17">
        <v>1.193963678152994E-2</v>
      </c>
      <c r="AL519" s="17">
        <v>1.685889630637517E-2</v>
      </c>
      <c r="AM519" s="17">
        <v>8.1394725953642198E-3</v>
      </c>
      <c r="AN519" s="17">
        <v>1.5340270527911591E-2</v>
      </c>
      <c r="AO519" s="17">
        <v>1.6212629393128841E-2</v>
      </c>
      <c r="AP519" s="17">
        <v>1.6482277564364149E-2</v>
      </c>
      <c r="AQ519" s="17">
        <v>1.6099878378721781E-2</v>
      </c>
      <c r="AR519" s="17">
        <v>2.0241604757377039E-2</v>
      </c>
      <c r="AS519" s="17">
        <v>4.7624962556839331E-2</v>
      </c>
      <c r="AT519" s="17">
        <v>2.0025635897432149E-2</v>
      </c>
      <c r="AU519" s="17">
        <v>2.921172253355905E-2</v>
      </c>
      <c r="AV519" s="17">
        <v>1.6819555440524939E-2</v>
      </c>
      <c r="AX519" s="17">
        <v>8.1138153165294987E-3</v>
      </c>
      <c r="AY519" s="17">
        <v>4.7624962556839331E-2</v>
      </c>
      <c r="AZ519" s="17">
        <v>2.0025635897432149E-2</v>
      </c>
      <c r="BA519" s="17">
        <v>2.921172253355905E-2</v>
      </c>
      <c r="BC519" s="17">
        <v>7.8997647099026836E-3</v>
      </c>
      <c r="BD519" s="17">
        <v>1.8266539815408239E-2</v>
      </c>
      <c r="BE519" s="17">
        <v>2.9895292235677679E-3</v>
      </c>
      <c r="BF519" s="17">
        <v>2.5881407123525368E-3</v>
      </c>
      <c r="BG519" s="17">
        <v>6.7552011264830356E-3</v>
      </c>
      <c r="BH519" s="17">
        <v>1.27001128470439E-2</v>
      </c>
      <c r="BI519" s="17">
        <v>2.126112106081161E-2</v>
      </c>
      <c r="BJ519" s="17">
        <v>7.3012997207377913E-3</v>
      </c>
      <c r="BK519" s="17">
        <v>0</v>
      </c>
      <c r="BL519" s="17">
        <v>6.3225411949950228E-3</v>
      </c>
      <c r="BM519" s="17">
        <v>1.2747829109279419E-2</v>
      </c>
      <c r="BN519" s="17">
        <v>2.2320365619386759E-2</v>
      </c>
      <c r="BP519" s="17">
        <v>5.1927861301855061E-3</v>
      </c>
      <c r="BQ519" s="17">
        <v>1.9187986836132261E-2</v>
      </c>
      <c r="BR519" s="17">
        <v>1.3911679221995181E-2</v>
      </c>
      <c r="BS519" s="17">
        <v>3.9310154962245783E-3</v>
      </c>
      <c r="BT519" s="17">
        <v>3.489327000277024E-3</v>
      </c>
      <c r="BU519" s="17">
        <v>0</v>
      </c>
      <c r="BV519" s="17">
        <v>0</v>
      </c>
      <c r="BW519" s="17">
        <v>1.9649317050995419E-2</v>
      </c>
      <c r="BX519" s="17">
        <v>2.563687138809128E-2</v>
      </c>
      <c r="BY519" s="17">
        <v>1.9288325321661508E-2</v>
      </c>
    </row>
    <row r="521" spans="2:77" ht="96">
      <c r="B521" s="14" t="s">
        <v>316</v>
      </c>
    </row>
    <row r="522" spans="2:77" ht="15.95">
      <c r="B522" s="15" t="s">
        <v>16</v>
      </c>
    </row>
    <row r="523" spans="2:77" ht="15.95">
      <c r="B523" s="16" t="s">
        <v>311</v>
      </c>
      <c r="C523" s="17">
        <v>0.42900275741221972</v>
      </c>
      <c r="D523" s="17">
        <v>0.44654484630868091</v>
      </c>
      <c r="E523" s="17">
        <v>0.3980881471146076</v>
      </c>
      <c r="F523" s="17">
        <v>0.28069152980207462</v>
      </c>
      <c r="H523" s="17">
        <v>0.3329432909781857</v>
      </c>
      <c r="I523" s="17">
        <v>0.43832570551164218</v>
      </c>
      <c r="J523" s="17">
        <v>0.40375595272923692</v>
      </c>
      <c r="K523" s="17">
        <v>0.40419090486045439</v>
      </c>
      <c r="L523" s="17">
        <v>0.32959935337725782</v>
      </c>
      <c r="M523" s="17">
        <v>0.45166349942227252</v>
      </c>
      <c r="N523" s="17">
        <v>0.42012725927949879</v>
      </c>
      <c r="O523" s="17">
        <v>0.38570805367818412</v>
      </c>
      <c r="P523" s="17">
        <v>0.46292562668515919</v>
      </c>
      <c r="Q523" s="17">
        <v>0.47754479283173429</v>
      </c>
      <c r="R523" s="17">
        <v>0.5208214724092316</v>
      </c>
      <c r="S523" s="17">
        <v>0.49220186359457258</v>
      </c>
      <c r="U523" s="17">
        <v>0.36947771375821881</v>
      </c>
      <c r="V523" s="17">
        <v>0.35182536838778872</v>
      </c>
      <c r="W523" s="17">
        <v>0.44115945220665309</v>
      </c>
      <c r="X523" s="17">
        <v>0.3248454873846785</v>
      </c>
      <c r="Y523" s="17">
        <v>0.46352517020955802</v>
      </c>
      <c r="Z523" s="17">
        <v>0.42221245498907412</v>
      </c>
      <c r="AA523" s="17">
        <v>0.47398734645724799</v>
      </c>
      <c r="AB523" s="17">
        <v>0.47161231956435218</v>
      </c>
      <c r="AC523" s="17">
        <v>0.52037329152142731</v>
      </c>
      <c r="AD523" s="17">
        <v>0.42053710133372468</v>
      </c>
      <c r="AE523" s="17">
        <v>3.7888075136727109E-2</v>
      </c>
      <c r="AG523" s="17">
        <v>0.47891866062887439</v>
      </c>
      <c r="AH523" s="17">
        <v>0.39001000338822001</v>
      </c>
      <c r="AJ523" s="17">
        <v>0.5034410315098844</v>
      </c>
      <c r="AK523" s="17">
        <v>0.43931671340554102</v>
      </c>
      <c r="AL523" s="17">
        <v>0.46743741293531571</v>
      </c>
      <c r="AM523" s="17">
        <v>0.41335924377493372</v>
      </c>
      <c r="AN523" s="17">
        <v>0.33854930442161357</v>
      </c>
      <c r="AO523" s="17">
        <v>0.4729112175315443</v>
      </c>
      <c r="AP523" s="17">
        <v>0.46807203847546769</v>
      </c>
      <c r="AQ523" s="17">
        <v>0.44873623581302768</v>
      </c>
      <c r="AR523" s="17">
        <v>0.486304220880239</v>
      </c>
      <c r="AS523" s="17">
        <v>0.4578282217323329</v>
      </c>
      <c r="AT523" s="17">
        <v>0.4407258636182938</v>
      </c>
      <c r="AU523" s="17">
        <v>0.44650721909627578</v>
      </c>
      <c r="AV523" s="17">
        <v>0.5109450374501362</v>
      </c>
      <c r="AX523" s="17">
        <v>0.43822522002783337</v>
      </c>
      <c r="AY523" s="17">
        <v>0.4578282217323329</v>
      </c>
      <c r="AZ523" s="17">
        <v>0.4407258636182938</v>
      </c>
      <c r="BA523" s="17">
        <v>0.44650721909627578</v>
      </c>
      <c r="BC523" s="17">
        <v>0.45263036048157401</v>
      </c>
      <c r="BD523" s="17">
        <v>0.46002029106404341</v>
      </c>
      <c r="BE523" s="17">
        <v>0.51669971491005817</v>
      </c>
      <c r="BF523" s="17">
        <v>0.43071685852283598</v>
      </c>
      <c r="BG523" s="17">
        <v>0.38210358288016311</v>
      </c>
      <c r="BH523" s="17">
        <v>0.53518459620950465</v>
      </c>
      <c r="BI523" s="17">
        <v>0.50226792474360771</v>
      </c>
      <c r="BJ523" s="17">
        <v>0.46163752790217583</v>
      </c>
      <c r="BK523" s="17">
        <v>0.41252477768863077</v>
      </c>
      <c r="BL523" s="17">
        <v>0.32674698127632651</v>
      </c>
      <c r="BM523" s="17">
        <v>0.45632480304489043</v>
      </c>
      <c r="BN523" s="17">
        <v>0.36163880557394451</v>
      </c>
      <c r="BP523" s="17">
        <v>0.49247052605006347</v>
      </c>
      <c r="BQ523" s="17">
        <v>0.41013950290717699</v>
      </c>
      <c r="BR523" s="17">
        <v>0.32347843896036599</v>
      </c>
      <c r="BS523" s="17">
        <v>0.42682081957285878</v>
      </c>
      <c r="BT523" s="17">
        <v>0.55629713155992244</v>
      </c>
      <c r="BU523" s="17">
        <v>0.36413149652099192</v>
      </c>
      <c r="BV523" s="17">
        <v>0.4494830891703166</v>
      </c>
      <c r="BW523" s="17">
        <v>0.32697558877464838</v>
      </c>
      <c r="BX523" s="17">
        <v>0.44054242856818632</v>
      </c>
      <c r="BY523" s="17">
        <v>0.45110873858083161</v>
      </c>
    </row>
    <row r="524" spans="2:77" ht="15.95">
      <c r="B524" s="16" t="s">
        <v>312</v>
      </c>
      <c r="C524" s="17">
        <v>0.35412158026069612</v>
      </c>
      <c r="D524" s="17">
        <v>0.35479404307304457</v>
      </c>
      <c r="E524" s="17">
        <v>0.36426126968345879</v>
      </c>
      <c r="F524" s="17">
        <v>0.28385188005624562</v>
      </c>
      <c r="H524" s="17">
        <v>0.3450584370897633</v>
      </c>
      <c r="I524" s="17">
        <v>0.32875510983356349</v>
      </c>
      <c r="J524" s="17">
        <v>0.37618193433928199</v>
      </c>
      <c r="K524" s="17">
        <v>0.34878466731034408</v>
      </c>
      <c r="L524" s="17">
        <v>0.44963858383026339</v>
      </c>
      <c r="M524" s="17">
        <v>0.33285870232729908</v>
      </c>
      <c r="N524" s="17">
        <v>0.35756786918370331</v>
      </c>
      <c r="O524" s="17">
        <v>0.38945338817537251</v>
      </c>
      <c r="P524" s="17">
        <v>0.28916798993800052</v>
      </c>
      <c r="Q524" s="17">
        <v>0.34405060643898427</v>
      </c>
      <c r="R524" s="17">
        <v>0.33549424000950318</v>
      </c>
      <c r="S524" s="17">
        <v>0.34812124550027618</v>
      </c>
      <c r="U524" s="17">
        <v>0.36506409628075809</v>
      </c>
      <c r="V524" s="17">
        <v>0.40201464105262019</v>
      </c>
      <c r="W524" s="17">
        <v>0.34819755814380721</v>
      </c>
      <c r="X524" s="17">
        <v>0.41312909395350772</v>
      </c>
      <c r="Y524" s="17">
        <v>0.34491968547733021</v>
      </c>
      <c r="Z524" s="17">
        <v>0.38276909439542672</v>
      </c>
      <c r="AA524" s="17">
        <v>0.31018421536095742</v>
      </c>
      <c r="AB524" s="17">
        <v>0.35933866592961222</v>
      </c>
      <c r="AC524" s="17">
        <v>0.30492933928930538</v>
      </c>
      <c r="AD524" s="17">
        <v>0.33851591518862928</v>
      </c>
      <c r="AE524" s="17">
        <v>0.3473362243397638</v>
      </c>
      <c r="AG524" s="17">
        <v>0.33941112384305161</v>
      </c>
      <c r="AH524" s="17">
        <v>0.36561293214877721</v>
      </c>
      <c r="AJ524" s="17">
        <v>0.29248628597691778</v>
      </c>
      <c r="AK524" s="17">
        <v>0.3218233451654382</v>
      </c>
      <c r="AL524" s="17">
        <v>0.27058604642083478</v>
      </c>
      <c r="AM524" s="17">
        <v>0.3544695104868425</v>
      </c>
      <c r="AN524" s="17">
        <v>0.42371761851592282</v>
      </c>
      <c r="AO524" s="17">
        <v>0.30267305080348988</v>
      </c>
      <c r="AP524" s="17">
        <v>0.30455699083521748</v>
      </c>
      <c r="AQ524" s="17">
        <v>0.29248683489918059</v>
      </c>
      <c r="AR524" s="17">
        <v>0.2983150926286372</v>
      </c>
      <c r="AS524" s="17">
        <v>0.3536889561115259</v>
      </c>
      <c r="AT524" s="17">
        <v>0.37891076315255973</v>
      </c>
      <c r="AU524" s="17">
        <v>0.28589134400977628</v>
      </c>
      <c r="AV524" s="17">
        <v>0.31181452078792282</v>
      </c>
      <c r="AX524" s="17">
        <v>0.34442516533952588</v>
      </c>
      <c r="AY524" s="17">
        <v>0.3536889561115259</v>
      </c>
      <c r="AZ524" s="17">
        <v>0.37891076315255973</v>
      </c>
      <c r="BA524" s="17">
        <v>0.28589134400977628</v>
      </c>
      <c r="BC524" s="17">
        <v>0.36167020462626781</v>
      </c>
      <c r="BD524" s="17">
        <v>0.36172949112394159</v>
      </c>
      <c r="BE524" s="17">
        <v>0.29520790489115151</v>
      </c>
      <c r="BF524" s="17">
        <v>0.31216050291255781</v>
      </c>
      <c r="BG524" s="17">
        <v>0.33590286679220649</v>
      </c>
      <c r="BH524" s="17">
        <v>0.30284497848219388</v>
      </c>
      <c r="BI524" s="17">
        <v>0.35681384906714791</v>
      </c>
      <c r="BJ524" s="17">
        <v>0.3087673854339657</v>
      </c>
      <c r="BK524" s="17">
        <v>0.3383335892085817</v>
      </c>
      <c r="BL524" s="17">
        <v>0.35250934507585568</v>
      </c>
      <c r="BM524" s="17">
        <v>0.34073765632329422</v>
      </c>
      <c r="BN524" s="17">
        <v>0.41143734411941613</v>
      </c>
      <c r="BP524" s="17">
        <v>0.27297149760961242</v>
      </c>
      <c r="BQ524" s="17">
        <v>0.41452785995453562</v>
      </c>
      <c r="BR524" s="17">
        <v>0.42131630818159971</v>
      </c>
      <c r="BS524" s="17">
        <v>0.37060465911161461</v>
      </c>
      <c r="BT524" s="17">
        <v>0.32155679776486018</v>
      </c>
      <c r="BU524" s="17">
        <v>0.3678476138327656</v>
      </c>
      <c r="BV524" s="17">
        <v>0.41430645521007498</v>
      </c>
      <c r="BW524" s="17">
        <v>0.37986434887056431</v>
      </c>
      <c r="BX524" s="17">
        <v>0.32910609179888639</v>
      </c>
      <c r="BY524" s="17">
        <v>0.33825626443334761</v>
      </c>
    </row>
    <row r="525" spans="2:77" ht="15.95">
      <c r="B525" s="16" t="s">
        <v>313</v>
      </c>
      <c r="C525" s="17">
        <v>0.17878689829952829</v>
      </c>
      <c r="D525" s="17">
        <v>0.1694592879025251</v>
      </c>
      <c r="E525" s="17">
        <v>0.183335793810743</v>
      </c>
      <c r="F525" s="17">
        <v>0.31697741927657919</v>
      </c>
      <c r="H525" s="17">
        <v>0.2398936948617775</v>
      </c>
      <c r="I525" s="17">
        <v>0.18190264277738399</v>
      </c>
      <c r="J525" s="17">
        <v>0.17794091916889021</v>
      </c>
      <c r="K525" s="17">
        <v>0.22105855312577291</v>
      </c>
      <c r="L525" s="17">
        <v>0.1833769241765906</v>
      </c>
      <c r="M525" s="17">
        <v>0.19781361290439911</v>
      </c>
      <c r="N525" s="17">
        <v>0.1781625154723539</v>
      </c>
      <c r="O525" s="17">
        <v>0.18682305063764579</v>
      </c>
      <c r="P525" s="17">
        <v>0.1841597427960831</v>
      </c>
      <c r="Q525" s="17">
        <v>0.14764596998502411</v>
      </c>
      <c r="R525" s="17">
        <v>0.13431013602379249</v>
      </c>
      <c r="S525" s="17">
        <v>0.13514969904701279</v>
      </c>
      <c r="U525" s="17">
        <v>0.22136369582094881</v>
      </c>
      <c r="V525" s="17">
        <v>0.20408653392479301</v>
      </c>
      <c r="W525" s="17">
        <v>0.19041546674860171</v>
      </c>
      <c r="X525" s="17">
        <v>0.18975222929161201</v>
      </c>
      <c r="Y525" s="17">
        <v>0.1667892509225333</v>
      </c>
      <c r="Z525" s="17">
        <v>0.15378716077731319</v>
      </c>
      <c r="AA525" s="17">
        <v>0.1804843460970941</v>
      </c>
      <c r="AB525" s="17">
        <v>0.13444442921028349</v>
      </c>
      <c r="AC525" s="17">
        <v>0.13585848378952459</v>
      </c>
      <c r="AD525" s="17">
        <v>0.21686026662787869</v>
      </c>
      <c r="AE525" s="17">
        <v>0.39319120330598328</v>
      </c>
      <c r="AG525" s="17">
        <v>0.15090783473334121</v>
      </c>
      <c r="AH525" s="17">
        <v>0.20056515729120519</v>
      </c>
      <c r="AJ525" s="17">
        <v>0.17137639630049689</v>
      </c>
      <c r="AK525" s="17">
        <v>0.20690862334914639</v>
      </c>
      <c r="AL525" s="17">
        <v>0.24349213905812431</v>
      </c>
      <c r="AM525" s="17">
        <v>0.19495764607188071</v>
      </c>
      <c r="AN525" s="17">
        <v>0.21736384581469451</v>
      </c>
      <c r="AO525" s="17">
        <v>0.19057124294981501</v>
      </c>
      <c r="AP525" s="17">
        <v>0.18506961122346319</v>
      </c>
      <c r="AQ525" s="17">
        <v>0.1993380186924289</v>
      </c>
      <c r="AR525" s="17">
        <v>0.18946366720111979</v>
      </c>
      <c r="AS525" s="17">
        <v>0.18044151691346419</v>
      </c>
      <c r="AT525" s="17">
        <v>0.15257969599114121</v>
      </c>
      <c r="AU525" s="17">
        <v>0.23028144500445499</v>
      </c>
      <c r="AV525" s="17">
        <v>0.17256727284186879</v>
      </c>
      <c r="AX525" s="17">
        <v>0.17917200453313659</v>
      </c>
      <c r="AY525" s="17">
        <v>0.18044151691346419</v>
      </c>
      <c r="AZ525" s="17">
        <v>0.15257969599114121</v>
      </c>
      <c r="BA525" s="17">
        <v>0.23028144500445499</v>
      </c>
      <c r="BC525" s="17">
        <v>0.14880022249784919</v>
      </c>
      <c r="BD525" s="17">
        <v>0.13267889292446339</v>
      </c>
      <c r="BE525" s="17">
        <v>0.12569345019907319</v>
      </c>
      <c r="BF525" s="17">
        <v>0.22970585480130301</v>
      </c>
      <c r="BG525" s="17">
        <v>0.18182256306239639</v>
      </c>
      <c r="BH525" s="17">
        <v>0.1216805424578746</v>
      </c>
      <c r="BI525" s="17">
        <v>9.591999876952409E-2</v>
      </c>
      <c r="BJ525" s="17">
        <v>0.18292476942654551</v>
      </c>
      <c r="BK525" s="17">
        <v>0.20626288284515101</v>
      </c>
      <c r="BL525" s="17">
        <v>0.26545244165517862</v>
      </c>
      <c r="BM525" s="17">
        <v>0.17985699574423539</v>
      </c>
      <c r="BN525" s="17">
        <v>0.19721020245306359</v>
      </c>
      <c r="BP525" s="17">
        <v>0.1920333738403367</v>
      </c>
      <c r="BQ525" s="17">
        <v>0.14187172032289549</v>
      </c>
      <c r="BR525" s="17">
        <v>0.223809804788796</v>
      </c>
      <c r="BS525" s="17">
        <v>0.17079638640003111</v>
      </c>
      <c r="BT525" s="17">
        <v>9.4583638066930584E-2</v>
      </c>
      <c r="BU525" s="17">
        <v>0.23144917624296049</v>
      </c>
      <c r="BV525" s="17">
        <v>0.10166556740799269</v>
      </c>
      <c r="BW525" s="17">
        <v>0.2262334273704753</v>
      </c>
      <c r="BX525" s="17">
        <v>0.21755386158197579</v>
      </c>
      <c r="BY525" s="17">
        <v>0.17195651955300159</v>
      </c>
    </row>
    <row r="526" spans="2:77" ht="15.95">
      <c r="B526" s="16" t="s">
        <v>314</v>
      </c>
      <c r="C526" s="17">
        <v>2.6516165135485711E-2</v>
      </c>
      <c r="D526" s="17">
        <v>1.946083115800059E-2</v>
      </c>
      <c r="E526" s="17">
        <v>3.9008928330342162E-2</v>
      </c>
      <c r="F526" s="17">
        <v>9.2091439561835978E-2</v>
      </c>
      <c r="H526" s="17">
        <v>5.7474646884521197E-2</v>
      </c>
      <c r="I526" s="17">
        <v>3.4467139849119227E-2</v>
      </c>
      <c r="J526" s="17">
        <v>2.6685746926719218E-2</v>
      </c>
      <c r="K526" s="17">
        <v>1.8555391412467061E-2</v>
      </c>
      <c r="L526" s="17">
        <v>2.3038317009597811E-2</v>
      </c>
      <c r="M526" s="17">
        <v>1.398015785150766E-2</v>
      </c>
      <c r="N526" s="17">
        <v>4.4142356064443868E-2</v>
      </c>
      <c r="O526" s="17">
        <v>3.4282383683873818E-2</v>
      </c>
      <c r="P526" s="17">
        <v>3.9418086843212907E-2</v>
      </c>
      <c r="Q526" s="17">
        <v>1.7288831300063479E-2</v>
      </c>
      <c r="R526" s="17">
        <v>9.3741515574729192E-3</v>
      </c>
      <c r="S526" s="17">
        <v>1.524512242344518E-2</v>
      </c>
      <c r="U526" s="17">
        <v>2.5188338333277459E-2</v>
      </c>
      <c r="V526" s="17">
        <v>4.2073456634798008E-2</v>
      </c>
      <c r="W526" s="17">
        <v>1.6370211043600431E-2</v>
      </c>
      <c r="X526" s="17">
        <v>5.5702806354030528E-2</v>
      </c>
      <c r="Y526" s="17">
        <v>2.039013247829418E-2</v>
      </c>
      <c r="Z526" s="17">
        <v>1.60388947043557E-2</v>
      </c>
      <c r="AA526" s="17">
        <v>1.839052208187154E-2</v>
      </c>
      <c r="AB526" s="17">
        <v>1.667982975484178E-2</v>
      </c>
      <c r="AC526" s="17">
        <v>3.8838885399743013E-2</v>
      </c>
      <c r="AD526" s="17">
        <v>2.01288924141819E-2</v>
      </c>
      <c r="AE526" s="17">
        <v>0</v>
      </c>
      <c r="AG526" s="17">
        <v>2.0539703049109001E-2</v>
      </c>
      <c r="AH526" s="17">
        <v>3.118479178652251E-2</v>
      </c>
      <c r="AJ526" s="17">
        <v>2.267729791449331E-2</v>
      </c>
      <c r="AK526" s="17">
        <v>2.6726625668701171E-2</v>
      </c>
      <c r="AL526" s="17">
        <v>1.6428007516328891E-2</v>
      </c>
      <c r="AM526" s="17">
        <v>3.7213599666343168E-2</v>
      </c>
      <c r="AN526" s="17">
        <v>1.8266604780076919E-2</v>
      </c>
      <c r="AO526" s="17">
        <v>2.927694036700167E-2</v>
      </c>
      <c r="AP526" s="17">
        <v>2.3804130686441091E-2</v>
      </c>
      <c r="AQ526" s="17">
        <v>4.6990997285191627E-2</v>
      </c>
      <c r="AR526" s="17">
        <v>2.4579860960425061E-2</v>
      </c>
      <c r="AS526" s="17">
        <v>8.0413052426770125E-3</v>
      </c>
      <c r="AT526" s="17">
        <v>1.4447237771183509E-2</v>
      </c>
      <c r="AU526" s="17">
        <v>1.509546262064416E-2</v>
      </c>
      <c r="AV526" s="17">
        <v>4.6731689200723266E-3</v>
      </c>
      <c r="AX526" s="17">
        <v>2.7652206212082031E-2</v>
      </c>
      <c r="AY526" s="17">
        <v>8.0413052426770125E-3</v>
      </c>
      <c r="AZ526" s="17">
        <v>1.4447237771183509E-2</v>
      </c>
      <c r="BA526" s="17">
        <v>1.509546262064416E-2</v>
      </c>
      <c r="BC526" s="17">
        <v>1.946505460616358E-2</v>
      </c>
      <c r="BD526" s="17">
        <v>2.7304785072143161E-2</v>
      </c>
      <c r="BE526" s="17">
        <v>4.5654634707611511E-2</v>
      </c>
      <c r="BF526" s="17">
        <v>1.5543677566592541E-2</v>
      </c>
      <c r="BG526" s="17">
        <v>4.3115529263681167E-2</v>
      </c>
      <c r="BH526" s="17">
        <v>2.2771182669014661E-2</v>
      </c>
      <c r="BI526" s="17">
        <v>1.556689735044125E-2</v>
      </c>
      <c r="BJ526" s="17">
        <v>2.3634002529478278E-2</v>
      </c>
      <c r="BK526" s="17">
        <v>2.588013210473715E-2</v>
      </c>
      <c r="BL526" s="17">
        <v>3.619776711899677E-2</v>
      </c>
      <c r="BM526" s="17">
        <v>8.428730437591592E-3</v>
      </c>
      <c r="BN526" s="17">
        <v>2.193824165114262E-2</v>
      </c>
      <c r="BP526" s="17">
        <v>2.4485904614599371E-2</v>
      </c>
      <c r="BQ526" s="17">
        <v>2.7683895814198431E-2</v>
      </c>
      <c r="BR526" s="17">
        <v>1.8462354837604361E-2</v>
      </c>
      <c r="BS526" s="17">
        <v>2.478181495488193E-2</v>
      </c>
      <c r="BT526" s="17">
        <v>1.247218853789578E-2</v>
      </c>
      <c r="BU526" s="17">
        <v>2.4394348062020801E-2</v>
      </c>
      <c r="BV526" s="17">
        <v>3.4544888211615922E-2</v>
      </c>
      <c r="BW526" s="17">
        <v>4.9681279120556032E-2</v>
      </c>
      <c r="BX526" s="17">
        <v>0</v>
      </c>
      <c r="BY526" s="17">
        <v>2.6748101211856262E-2</v>
      </c>
    </row>
    <row r="527" spans="2:77" ht="15.95">
      <c r="B527" s="16" t="s">
        <v>315</v>
      </c>
      <c r="C527" s="17">
        <v>6.291262890550221E-3</v>
      </c>
      <c r="D527" s="17">
        <v>4.4194935280449758E-3</v>
      </c>
      <c r="E527" s="17">
        <v>1.0901576852634509E-2</v>
      </c>
      <c r="F527" s="17">
        <v>1.602083364176754E-2</v>
      </c>
      <c r="H527" s="17">
        <v>1.122385244301536E-2</v>
      </c>
      <c r="I527" s="17">
        <v>1.6549402028291142E-2</v>
      </c>
      <c r="J527" s="17">
        <v>1.543544683587149E-2</v>
      </c>
      <c r="K527" s="17">
        <v>7.4104832909614882E-3</v>
      </c>
      <c r="L527" s="17">
        <v>6.3119273156709383E-3</v>
      </c>
      <c r="M527" s="17">
        <v>0</v>
      </c>
      <c r="N527" s="17">
        <v>0</v>
      </c>
      <c r="O527" s="17">
        <v>0</v>
      </c>
      <c r="P527" s="17">
        <v>1.069022794508288E-2</v>
      </c>
      <c r="Q527" s="17">
        <v>0</v>
      </c>
      <c r="R527" s="17">
        <v>0</v>
      </c>
      <c r="S527" s="17">
        <v>6.1912936051547714E-3</v>
      </c>
      <c r="U527" s="17">
        <v>8.7328459670660222E-3</v>
      </c>
      <c r="V527" s="17">
        <v>0</v>
      </c>
      <c r="W527" s="17">
        <v>3.8573118573376939E-3</v>
      </c>
      <c r="X527" s="17">
        <v>1.472512740315474E-2</v>
      </c>
      <c r="Y527" s="17">
        <v>0</v>
      </c>
      <c r="Z527" s="17">
        <v>1.4472877786567169E-2</v>
      </c>
      <c r="AA527" s="17">
        <v>5.1722059745954842E-3</v>
      </c>
      <c r="AB527" s="17">
        <v>1.322173068445541E-2</v>
      </c>
      <c r="AC527" s="17">
        <v>0</v>
      </c>
      <c r="AD527" s="17">
        <v>0</v>
      </c>
      <c r="AE527" s="17">
        <v>0</v>
      </c>
      <c r="AG527" s="17">
        <v>3.9706272799552023E-3</v>
      </c>
      <c r="AH527" s="17">
        <v>8.1040713886858223E-3</v>
      </c>
      <c r="AJ527" s="17">
        <v>7.1825665187564688E-3</v>
      </c>
      <c r="AK527" s="17">
        <v>0</v>
      </c>
      <c r="AL527" s="17">
        <v>0</v>
      </c>
      <c r="AM527" s="17">
        <v>0</v>
      </c>
      <c r="AN527" s="17">
        <v>1.5133738291334029E-3</v>
      </c>
      <c r="AO527" s="17">
        <v>0</v>
      </c>
      <c r="AP527" s="17">
        <v>7.0072581224111599E-3</v>
      </c>
      <c r="AQ527" s="17">
        <v>7.7131055431302531E-3</v>
      </c>
      <c r="AR527" s="17">
        <v>1.337158329579158E-3</v>
      </c>
      <c r="AS527" s="17">
        <v>0</v>
      </c>
      <c r="AT527" s="17">
        <v>5.2267779318722427E-3</v>
      </c>
      <c r="AU527" s="17">
        <v>1.027813189947652E-2</v>
      </c>
      <c r="AV527" s="17">
        <v>0</v>
      </c>
      <c r="AX527" s="17">
        <v>5.2266436390991421E-3</v>
      </c>
      <c r="AY527" s="17">
        <v>0</v>
      </c>
      <c r="AZ527" s="17">
        <v>5.2267779318722427E-3</v>
      </c>
      <c r="BA527" s="17">
        <v>1.027813189947652E-2</v>
      </c>
      <c r="BC527" s="17">
        <v>4.4668283407401756E-3</v>
      </c>
      <c r="BD527" s="17">
        <v>0</v>
      </c>
      <c r="BE527" s="17">
        <v>7.7162052475357708E-3</v>
      </c>
      <c r="BF527" s="17">
        <v>0</v>
      </c>
      <c r="BG527" s="17">
        <v>2.821506657067311E-2</v>
      </c>
      <c r="BH527" s="17">
        <v>9.0008214188585164E-3</v>
      </c>
      <c r="BI527" s="17">
        <v>1.0440707048126739E-2</v>
      </c>
      <c r="BJ527" s="17">
        <v>1.299740946380565E-2</v>
      </c>
      <c r="BK527" s="17">
        <v>8.5091578535497446E-3</v>
      </c>
      <c r="BL527" s="17">
        <v>0</v>
      </c>
      <c r="BM527" s="17">
        <v>1.2145921020331331E-2</v>
      </c>
      <c r="BN527" s="17">
        <v>0</v>
      </c>
      <c r="BP527" s="17">
        <v>1.5758271028530699E-2</v>
      </c>
      <c r="BQ527" s="17">
        <v>0</v>
      </c>
      <c r="BR527" s="17">
        <v>3.531380438790034E-3</v>
      </c>
      <c r="BS527" s="17">
        <v>0</v>
      </c>
      <c r="BT527" s="17">
        <v>3.50067904467167E-3</v>
      </c>
      <c r="BU527" s="17">
        <v>1.217736534126126E-2</v>
      </c>
      <c r="BV527" s="17">
        <v>0</v>
      </c>
      <c r="BW527" s="17">
        <v>7.4788927910128906E-3</v>
      </c>
      <c r="BX527" s="17">
        <v>0</v>
      </c>
      <c r="BY527" s="17">
        <v>8.1010150310249825E-3</v>
      </c>
    </row>
    <row r="528" spans="2:77" ht="15.95">
      <c r="B528" s="16" t="s">
        <v>131</v>
      </c>
      <c r="C528" s="17">
        <v>5.2813360015199736E-3</v>
      </c>
      <c r="D528" s="17">
        <v>5.3214980297038843E-3</v>
      </c>
      <c r="E528" s="17">
        <v>4.4042842082138772E-3</v>
      </c>
      <c r="F528" s="17">
        <v>1.03668976614971E-2</v>
      </c>
      <c r="H528" s="17">
        <v>1.3406077742737039E-2</v>
      </c>
      <c r="I528" s="17">
        <v>0</v>
      </c>
      <c r="J528" s="17">
        <v>0</v>
      </c>
      <c r="K528" s="17">
        <v>0</v>
      </c>
      <c r="L528" s="17">
        <v>8.034894290619269E-3</v>
      </c>
      <c r="M528" s="17">
        <v>3.6840274945217251E-3</v>
      </c>
      <c r="N528" s="17">
        <v>0</v>
      </c>
      <c r="O528" s="17">
        <v>3.7331238249238038E-3</v>
      </c>
      <c r="P528" s="17">
        <v>1.3638325792461249E-2</v>
      </c>
      <c r="Q528" s="17">
        <v>1.3469799444193631E-2</v>
      </c>
      <c r="R528" s="17">
        <v>0</v>
      </c>
      <c r="S528" s="17">
        <v>3.0907758295384358E-3</v>
      </c>
      <c r="U528" s="17">
        <v>1.017330983973096E-2</v>
      </c>
      <c r="V528" s="17">
        <v>0</v>
      </c>
      <c r="W528" s="17">
        <v>0</v>
      </c>
      <c r="X528" s="17">
        <v>1.8452556130165809E-3</v>
      </c>
      <c r="Y528" s="17">
        <v>4.3757609122844314E-3</v>
      </c>
      <c r="Z528" s="17">
        <v>1.0719517347263291E-2</v>
      </c>
      <c r="AA528" s="17">
        <v>1.178136402823351E-2</v>
      </c>
      <c r="AB528" s="17">
        <v>4.7030248564548637E-3</v>
      </c>
      <c r="AC528" s="17">
        <v>0</v>
      </c>
      <c r="AD528" s="17">
        <v>3.9578244355853087E-3</v>
      </c>
      <c r="AE528" s="17">
        <v>0.22158449721752571</v>
      </c>
      <c r="AG528" s="17">
        <v>6.2520504656686021E-3</v>
      </c>
      <c r="AH528" s="17">
        <v>4.5230439965892313E-3</v>
      </c>
      <c r="AJ528" s="17">
        <v>2.8364217794511781E-3</v>
      </c>
      <c r="AK528" s="17">
        <v>5.2246924111733553E-3</v>
      </c>
      <c r="AL528" s="17">
        <v>2.0563940693963611E-3</v>
      </c>
      <c r="AM528" s="17">
        <v>0</v>
      </c>
      <c r="AN528" s="17">
        <v>5.8925263855883359E-4</v>
      </c>
      <c r="AO528" s="17">
        <v>4.5675483481492259E-3</v>
      </c>
      <c r="AP528" s="17">
        <v>1.148997065699944E-2</v>
      </c>
      <c r="AQ528" s="17">
        <v>4.7348077670411812E-3</v>
      </c>
      <c r="AR528" s="17">
        <v>0</v>
      </c>
      <c r="AS528" s="17">
        <v>0</v>
      </c>
      <c r="AT528" s="17">
        <v>8.1096615349495523E-3</v>
      </c>
      <c r="AU528" s="17">
        <v>1.194639736937231E-2</v>
      </c>
      <c r="AV528" s="17">
        <v>0</v>
      </c>
      <c r="AX528" s="17">
        <v>5.2987602483230249E-3</v>
      </c>
      <c r="AY528" s="17">
        <v>0</v>
      </c>
      <c r="AZ528" s="17">
        <v>8.1096615349495523E-3</v>
      </c>
      <c r="BA528" s="17">
        <v>1.194639736937231E-2</v>
      </c>
      <c r="BC528" s="17">
        <v>1.2967329447405409E-2</v>
      </c>
      <c r="BD528" s="17">
        <v>1.8266539815408239E-2</v>
      </c>
      <c r="BE528" s="17">
        <v>9.0280900445699353E-3</v>
      </c>
      <c r="BF528" s="17">
        <v>1.187310619671071E-2</v>
      </c>
      <c r="BG528" s="17">
        <v>2.884039143087978E-2</v>
      </c>
      <c r="BH528" s="17">
        <v>8.5178787625537905E-3</v>
      </c>
      <c r="BI528" s="17">
        <v>1.8990623021152401E-2</v>
      </c>
      <c r="BJ528" s="17">
        <v>1.003890524402893E-2</v>
      </c>
      <c r="BK528" s="17">
        <v>8.4894602993497489E-3</v>
      </c>
      <c r="BL528" s="17">
        <v>1.9093464873642149E-2</v>
      </c>
      <c r="BM528" s="17">
        <v>2.5058934296571752E-3</v>
      </c>
      <c r="BN528" s="17">
        <v>7.7754062024332554E-3</v>
      </c>
      <c r="BP528" s="17">
        <v>2.280426856857168E-3</v>
      </c>
      <c r="BQ528" s="17">
        <v>5.7770210011933261E-3</v>
      </c>
      <c r="BR528" s="17">
        <v>9.4017127928440539E-3</v>
      </c>
      <c r="BS528" s="17">
        <v>6.9963199606132634E-3</v>
      </c>
      <c r="BT528" s="17">
        <v>1.158956502571936E-2</v>
      </c>
      <c r="BU528" s="17">
        <v>0</v>
      </c>
      <c r="BV528" s="17">
        <v>0</v>
      </c>
      <c r="BW528" s="17">
        <v>9.7664630727431912E-3</v>
      </c>
      <c r="BX528" s="17">
        <v>1.279761805095163E-2</v>
      </c>
      <c r="BY528" s="17">
        <v>3.8293611899380391E-3</v>
      </c>
    </row>
    <row r="530" spans="2:77" ht="96">
      <c r="B530" s="14" t="s">
        <v>317</v>
      </c>
    </row>
    <row r="531" spans="2:77" ht="15.95">
      <c r="B531" s="15" t="s">
        <v>16</v>
      </c>
    </row>
    <row r="532" spans="2:77" ht="15.95">
      <c r="B532" s="16" t="s">
        <v>311</v>
      </c>
      <c r="C532" s="17">
        <v>0.41896864683526369</v>
      </c>
      <c r="D532" s="17">
        <v>0.41647274502967901</v>
      </c>
      <c r="E532" s="17">
        <v>0.43075310079466472</v>
      </c>
      <c r="F532" s="17">
        <v>0.38237089627396892</v>
      </c>
      <c r="H532" s="17">
        <v>0.41758618607130249</v>
      </c>
      <c r="I532" s="17">
        <v>0.2819552353907282</v>
      </c>
      <c r="J532" s="17">
        <v>0.41980152331187659</v>
      </c>
      <c r="K532" s="17">
        <v>0.39717289145113038</v>
      </c>
      <c r="L532" s="17">
        <v>0.34703099198233012</v>
      </c>
      <c r="M532" s="17">
        <v>0.35462722733805818</v>
      </c>
      <c r="N532" s="17">
        <v>0.34771300971586422</v>
      </c>
      <c r="O532" s="17">
        <v>0.41879546496852738</v>
      </c>
      <c r="P532" s="17">
        <v>0.47767123861242361</v>
      </c>
      <c r="Q532" s="17">
        <v>0.47334690798921392</v>
      </c>
      <c r="R532" s="17">
        <v>0.50242493637978358</v>
      </c>
      <c r="S532" s="17">
        <v>0.48717846723135227</v>
      </c>
      <c r="U532" s="17">
        <v>0.39238102157397692</v>
      </c>
      <c r="V532" s="17">
        <v>0.38598724421293351</v>
      </c>
      <c r="W532" s="17">
        <v>0.37385794647293358</v>
      </c>
      <c r="X532" s="17">
        <v>0.30818634703229469</v>
      </c>
      <c r="Y532" s="17">
        <v>0.41965060321692632</v>
      </c>
      <c r="Z532" s="17">
        <v>0.42320881326973048</v>
      </c>
      <c r="AA532" s="17">
        <v>0.46363420046929488</v>
      </c>
      <c r="AB532" s="17">
        <v>0.48077827676682378</v>
      </c>
      <c r="AC532" s="17">
        <v>0.45311056493408802</v>
      </c>
      <c r="AD532" s="17">
        <v>0.46768951327899982</v>
      </c>
      <c r="AE532" s="17">
        <v>0.21157426069927701</v>
      </c>
      <c r="AG532" s="17">
        <v>0.47878978926190568</v>
      </c>
      <c r="AH532" s="17">
        <v>0.37223822743461021</v>
      </c>
      <c r="AJ532" s="17">
        <v>0.46343813048256771</v>
      </c>
      <c r="AK532" s="17">
        <v>0.45919288691102927</v>
      </c>
      <c r="AL532" s="17">
        <v>0.42871807263590422</v>
      </c>
      <c r="AM532" s="17">
        <v>0.42344720924657009</v>
      </c>
      <c r="AN532" s="17">
        <v>0.37780500112139398</v>
      </c>
      <c r="AO532" s="17">
        <v>0.45508144491453661</v>
      </c>
      <c r="AP532" s="17">
        <v>0.44173418554639338</v>
      </c>
      <c r="AQ532" s="17">
        <v>0.50542228501892772</v>
      </c>
      <c r="AR532" s="17">
        <v>0.43486277447757721</v>
      </c>
      <c r="AS532" s="17">
        <v>0.44195428180718949</v>
      </c>
      <c r="AT532" s="17">
        <v>0.47563377741612789</v>
      </c>
      <c r="AU532" s="17">
        <v>0.41194664757801319</v>
      </c>
      <c r="AV532" s="17">
        <v>0.46746965547445052</v>
      </c>
      <c r="AX532" s="17">
        <v>0.42415631569366802</v>
      </c>
      <c r="AY532" s="17">
        <v>0.44195428180718949</v>
      </c>
      <c r="AZ532" s="17">
        <v>0.47563377741612789</v>
      </c>
      <c r="BA532" s="17">
        <v>0.41194664757801319</v>
      </c>
      <c r="BC532" s="17">
        <v>0.44232794208840143</v>
      </c>
      <c r="BD532" s="17">
        <v>0.34159082139628061</v>
      </c>
      <c r="BE532" s="17">
        <v>0.47041303077961188</v>
      </c>
      <c r="BF532" s="17">
        <v>0.45570862770209458</v>
      </c>
      <c r="BG532" s="17">
        <v>0.48333501499926751</v>
      </c>
      <c r="BH532" s="17">
        <v>0.47307183530594421</v>
      </c>
      <c r="BI532" s="17">
        <v>0.48482174649059778</v>
      </c>
      <c r="BJ532" s="17">
        <v>0.45056530645551779</v>
      </c>
      <c r="BK532" s="17">
        <v>0.39985297480033499</v>
      </c>
      <c r="BL532" s="17">
        <v>0.45689428228426288</v>
      </c>
      <c r="BM532" s="17">
        <v>0.42049674022528732</v>
      </c>
      <c r="BN532" s="17">
        <v>0.39832011733412998</v>
      </c>
      <c r="BP532" s="17">
        <v>0.47344895392080327</v>
      </c>
      <c r="BQ532" s="17">
        <v>0.43317392791344878</v>
      </c>
      <c r="BR532" s="17">
        <v>0.36507360642233272</v>
      </c>
      <c r="BS532" s="17">
        <v>0.3603683600555091</v>
      </c>
      <c r="BT532" s="17">
        <v>0.54763663841219912</v>
      </c>
      <c r="BU532" s="17">
        <v>0.51666649271920018</v>
      </c>
      <c r="BV532" s="17">
        <v>0.41446113142060298</v>
      </c>
      <c r="BW532" s="17">
        <v>0.40140018126853633</v>
      </c>
      <c r="BX532" s="17">
        <v>0.42657466504775632</v>
      </c>
      <c r="BY532" s="17">
        <v>0.40888081259942072</v>
      </c>
    </row>
    <row r="533" spans="2:77" ht="15.95">
      <c r="B533" s="16" t="s">
        <v>312</v>
      </c>
      <c r="C533" s="17">
        <v>0.35835927737643969</v>
      </c>
      <c r="D533" s="17">
        <v>0.35856309839511907</v>
      </c>
      <c r="E533" s="17">
        <v>0.35893156458224129</v>
      </c>
      <c r="F533" s="17">
        <v>0.36063562996902943</v>
      </c>
      <c r="H533" s="17">
        <v>0.36912362370503943</v>
      </c>
      <c r="I533" s="17">
        <v>0.4747148409641857</v>
      </c>
      <c r="J533" s="17">
        <v>0.3212728017947149</v>
      </c>
      <c r="K533" s="17">
        <v>0.32932137500297559</v>
      </c>
      <c r="L533" s="17">
        <v>0.38217034057288812</v>
      </c>
      <c r="M533" s="17">
        <v>0.34399141388665921</v>
      </c>
      <c r="N533" s="17">
        <v>0.46599284279349118</v>
      </c>
      <c r="O533" s="17">
        <v>0.3554109235028145</v>
      </c>
      <c r="P533" s="17">
        <v>0.30913326792620383</v>
      </c>
      <c r="Q533" s="17">
        <v>0.33218749114553597</v>
      </c>
      <c r="R533" s="17">
        <v>0.35064289613783151</v>
      </c>
      <c r="S533" s="17">
        <v>0.33940915082145512</v>
      </c>
      <c r="U533" s="17">
        <v>0.37344166293264081</v>
      </c>
      <c r="V533" s="17">
        <v>0.2501726443016431</v>
      </c>
      <c r="W533" s="17">
        <v>0.37412007767517791</v>
      </c>
      <c r="X533" s="17">
        <v>0.42121548735397479</v>
      </c>
      <c r="Y533" s="17">
        <v>0.38860029095571941</v>
      </c>
      <c r="Z533" s="17">
        <v>0.35878499109560708</v>
      </c>
      <c r="AA533" s="17">
        <v>0.3751796228570326</v>
      </c>
      <c r="AB533" s="17">
        <v>0.32134355121872238</v>
      </c>
      <c r="AC533" s="17">
        <v>0.36274933649424979</v>
      </c>
      <c r="AD533" s="17">
        <v>0.34181806868587428</v>
      </c>
      <c r="AE533" s="17">
        <v>0.26445851008056698</v>
      </c>
      <c r="AG533" s="17">
        <v>0.33682392617659279</v>
      </c>
      <c r="AH533" s="17">
        <v>0.37518202519913962</v>
      </c>
      <c r="AJ533" s="17">
        <v>0.34648797008805432</v>
      </c>
      <c r="AK533" s="17">
        <v>0.33128081951779648</v>
      </c>
      <c r="AL533" s="17">
        <v>0.37718962354230312</v>
      </c>
      <c r="AM533" s="17">
        <v>0.36595775066879432</v>
      </c>
      <c r="AN533" s="17">
        <v>0.39155516298764947</v>
      </c>
      <c r="AO533" s="17">
        <v>0.38614415868120872</v>
      </c>
      <c r="AP533" s="17">
        <v>0.36107233956185952</v>
      </c>
      <c r="AQ533" s="17">
        <v>0.27267748271365039</v>
      </c>
      <c r="AR533" s="17">
        <v>0.37013337950956188</v>
      </c>
      <c r="AS533" s="17">
        <v>0.40618608911756371</v>
      </c>
      <c r="AT533" s="17">
        <v>0.38561593260134308</v>
      </c>
      <c r="AU533" s="17">
        <v>0.37391344834803208</v>
      </c>
      <c r="AV533" s="17">
        <v>0.38261833667632311</v>
      </c>
      <c r="AX533" s="17">
        <v>0.35397983930043431</v>
      </c>
      <c r="AY533" s="17">
        <v>0.40618608911756371</v>
      </c>
      <c r="AZ533" s="17">
        <v>0.38561593260134308</v>
      </c>
      <c r="BA533" s="17">
        <v>0.37391344834803208</v>
      </c>
      <c r="BC533" s="17">
        <v>0.34557446109394641</v>
      </c>
      <c r="BD533" s="17">
        <v>0.32693332291148253</v>
      </c>
      <c r="BE533" s="17">
        <v>0.37381627620985391</v>
      </c>
      <c r="BF533" s="17">
        <v>0.28421090558174628</v>
      </c>
      <c r="BG533" s="17">
        <v>0.36601364094777972</v>
      </c>
      <c r="BH533" s="17">
        <v>0.35250304594796472</v>
      </c>
      <c r="BI533" s="17">
        <v>0.33475675618020417</v>
      </c>
      <c r="BJ533" s="17">
        <v>0.34428271579506042</v>
      </c>
      <c r="BK533" s="17">
        <v>0.37111127344006212</v>
      </c>
      <c r="BL533" s="17">
        <v>0.31046536485477833</v>
      </c>
      <c r="BM533" s="17">
        <v>0.35818696931018701</v>
      </c>
      <c r="BN533" s="17">
        <v>0.34459376269549752</v>
      </c>
      <c r="BP533" s="17">
        <v>0.33091875945280702</v>
      </c>
      <c r="BQ533" s="17">
        <v>0.41051378907854491</v>
      </c>
      <c r="BR533" s="17">
        <v>0.44399539875282362</v>
      </c>
      <c r="BS533" s="17">
        <v>0.37520850419837509</v>
      </c>
      <c r="BT533" s="17">
        <v>0.3393047252045413</v>
      </c>
      <c r="BU533" s="17">
        <v>0.33325130159690131</v>
      </c>
      <c r="BV533" s="17">
        <v>0.41208702765335969</v>
      </c>
      <c r="BW533" s="17">
        <v>0.31964598435261588</v>
      </c>
      <c r="BX533" s="17">
        <v>0.35594573153169079</v>
      </c>
      <c r="BY533" s="17">
        <v>0.33594569444201122</v>
      </c>
    </row>
    <row r="534" spans="2:77" ht="15.95">
      <c r="B534" s="16" t="s">
        <v>313</v>
      </c>
      <c r="C534" s="17">
        <v>0.17828234736284829</v>
      </c>
      <c r="D534" s="17">
        <v>0.1790723254457485</v>
      </c>
      <c r="E534" s="17">
        <v>0.17491422530551989</v>
      </c>
      <c r="F534" s="17">
        <v>0.18715274744328689</v>
      </c>
      <c r="H534" s="17">
        <v>0.15194475522449491</v>
      </c>
      <c r="I534" s="17">
        <v>0.20767673907435061</v>
      </c>
      <c r="J534" s="17">
        <v>0.21248472335069751</v>
      </c>
      <c r="K534" s="17">
        <v>0.21730314913455781</v>
      </c>
      <c r="L534" s="17">
        <v>0.2452516701415976</v>
      </c>
      <c r="M534" s="17">
        <v>0.24823283336160329</v>
      </c>
      <c r="N534" s="17">
        <v>0.1127229252815333</v>
      </c>
      <c r="O534" s="17">
        <v>0.1824635830214163</v>
      </c>
      <c r="P534" s="17">
        <v>0.186985982214251</v>
      </c>
      <c r="Q534" s="17">
        <v>0.15932061922977281</v>
      </c>
      <c r="R534" s="17">
        <v>0.1020715610383359</v>
      </c>
      <c r="S534" s="17">
        <v>0.13440347128519531</v>
      </c>
      <c r="U534" s="17">
        <v>0.1831995810470281</v>
      </c>
      <c r="V534" s="17">
        <v>0.33596828100796111</v>
      </c>
      <c r="W534" s="17">
        <v>0.20731963092285191</v>
      </c>
      <c r="X534" s="17">
        <v>0.23254983756213199</v>
      </c>
      <c r="Y534" s="17">
        <v>0.13932505862881781</v>
      </c>
      <c r="Z534" s="17">
        <v>0.16066886120265331</v>
      </c>
      <c r="AA534" s="17">
        <v>0.136186496538163</v>
      </c>
      <c r="AB534" s="17">
        <v>0.14226562878561119</v>
      </c>
      <c r="AC534" s="17">
        <v>0.13474213777023311</v>
      </c>
      <c r="AD534" s="17">
        <v>0.15259101922740831</v>
      </c>
      <c r="AE534" s="17">
        <v>0.30238273200263022</v>
      </c>
      <c r="AG534" s="17">
        <v>0.1466652574690587</v>
      </c>
      <c r="AH534" s="17">
        <v>0.20298063647989029</v>
      </c>
      <c r="AJ534" s="17">
        <v>0.16266452663709699</v>
      </c>
      <c r="AK534" s="17">
        <v>0.18012218675946179</v>
      </c>
      <c r="AL534" s="17">
        <v>0.15605202728997231</v>
      </c>
      <c r="AM534" s="17">
        <v>0.1664068639441279</v>
      </c>
      <c r="AN534" s="17">
        <v>0.20280007295296529</v>
      </c>
      <c r="AO534" s="17">
        <v>0.1332603627032907</v>
      </c>
      <c r="AP534" s="17">
        <v>0.15557130028925539</v>
      </c>
      <c r="AQ534" s="17">
        <v>0.16336864594891881</v>
      </c>
      <c r="AR534" s="17">
        <v>0.1591948546334182</v>
      </c>
      <c r="AS534" s="17">
        <v>0.11779772889405909</v>
      </c>
      <c r="AT534" s="17">
        <v>0.1065696041937267</v>
      </c>
      <c r="AU534" s="17">
        <v>0.17088496961730831</v>
      </c>
      <c r="AV534" s="17">
        <v>0.1284893074009256</v>
      </c>
      <c r="AX534" s="17">
        <v>0.17967121884792739</v>
      </c>
      <c r="AY534" s="17">
        <v>0.11779772889405909</v>
      </c>
      <c r="AZ534" s="17">
        <v>0.1065696041937267</v>
      </c>
      <c r="BA534" s="17">
        <v>0.17088496961730831</v>
      </c>
      <c r="BC534" s="17">
        <v>0.17517905208918499</v>
      </c>
      <c r="BD534" s="17">
        <v>0.24400072445454499</v>
      </c>
      <c r="BE534" s="17">
        <v>0.11671225620399379</v>
      </c>
      <c r="BF534" s="17">
        <v>0.21508395250116269</v>
      </c>
      <c r="BG534" s="17">
        <v>0.11567520314113031</v>
      </c>
      <c r="BH534" s="17">
        <v>0.1126302589104739</v>
      </c>
      <c r="BI534" s="17">
        <v>0.1033122526316209</v>
      </c>
      <c r="BJ534" s="17">
        <v>0.1535035905813055</v>
      </c>
      <c r="BK534" s="17">
        <v>0.1750781548367227</v>
      </c>
      <c r="BL534" s="17">
        <v>0.13447017524114799</v>
      </c>
      <c r="BM534" s="17">
        <v>0.18387803264688249</v>
      </c>
      <c r="BN534" s="17">
        <v>0.21053154698172419</v>
      </c>
      <c r="BP534" s="17">
        <v>0.15251352864559661</v>
      </c>
      <c r="BQ534" s="17">
        <v>0.13896242526295649</v>
      </c>
      <c r="BR534" s="17">
        <v>0.16305230222064901</v>
      </c>
      <c r="BS534" s="17">
        <v>0.2155870564450052</v>
      </c>
      <c r="BT534" s="17">
        <v>9.2859558091006419E-2</v>
      </c>
      <c r="BU534" s="17">
        <v>0.15008220568389849</v>
      </c>
      <c r="BV534" s="17">
        <v>0.12652002372290941</v>
      </c>
      <c r="BW534" s="17">
        <v>0.2136066083354792</v>
      </c>
      <c r="BX534" s="17">
        <v>0.15619414214273911</v>
      </c>
      <c r="BY534" s="17">
        <v>0.19800954621176139</v>
      </c>
    </row>
    <row r="535" spans="2:77" ht="15.95">
      <c r="B535" s="16" t="s">
        <v>314</v>
      </c>
      <c r="C535" s="17">
        <v>2.9034353124201131E-2</v>
      </c>
      <c r="D535" s="17">
        <v>3.0167066084100198E-2</v>
      </c>
      <c r="E535" s="17">
        <v>1.9699025255540251E-2</v>
      </c>
      <c r="F535" s="17">
        <v>6.1432617063986762E-2</v>
      </c>
      <c r="H535" s="17">
        <v>4.6198128917406267E-2</v>
      </c>
      <c r="I535" s="17">
        <v>2.2017871648442509E-2</v>
      </c>
      <c r="J535" s="17">
        <v>2.3451096691089371E-2</v>
      </c>
      <c r="K535" s="17">
        <v>2.690915706324128E-2</v>
      </c>
      <c r="L535" s="17">
        <v>1.11740352759229E-2</v>
      </c>
      <c r="M535" s="17">
        <v>4.3237752246990738E-2</v>
      </c>
      <c r="N535" s="17">
        <v>4.4135928067430219E-2</v>
      </c>
      <c r="O535" s="17">
        <v>4.3330028507241811E-2</v>
      </c>
      <c r="P535" s="17">
        <v>2.6209511247121679E-2</v>
      </c>
      <c r="Q535" s="17">
        <v>9.7253076664853798E-3</v>
      </c>
      <c r="R535" s="17">
        <v>2.6112303329103258E-2</v>
      </c>
      <c r="S535" s="17">
        <v>3.050310205547227E-2</v>
      </c>
      <c r="U535" s="17">
        <v>4.2626229992226351E-2</v>
      </c>
      <c r="V535" s="17">
        <v>2.0748340371630959E-2</v>
      </c>
      <c r="W535" s="17">
        <v>2.994152251822545E-2</v>
      </c>
      <c r="X535" s="17">
        <v>2.3321440198531732E-2</v>
      </c>
      <c r="Y535" s="17">
        <v>3.5303160590262637E-2</v>
      </c>
      <c r="Z535" s="17">
        <v>3.7872878989369058E-2</v>
      </c>
      <c r="AA535" s="17">
        <v>1.839052208187154E-2</v>
      </c>
      <c r="AB535" s="17">
        <v>3.278743788034616E-2</v>
      </c>
      <c r="AC535" s="17">
        <v>2.720226024748193E-2</v>
      </c>
      <c r="AD535" s="17">
        <v>2.01288924141819E-2</v>
      </c>
      <c r="AE535" s="17">
        <v>0</v>
      </c>
      <c r="AG535" s="17">
        <v>2.6446999220738659E-2</v>
      </c>
      <c r="AH535" s="17">
        <v>3.105551367283137E-2</v>
      </c>
      <c r="AJ535" s="17">
        <v>2.1428377342091659E-2</v>
      </c>
      <c r="AK535" s="17">
        <v>2.2620900218164899E-2</v>
      </c>
      <c r="AL535" s="17">
        <v>2.8613372667266931E-2</v>
      </c>
      <c r="AM535" s="17">
        <v>3.7257304916437001E-2</v>
      </c>
      <c r="AN535" s="17">
        <v>2.130212881471822E-2</v>
      </c>
      <c r="AO535" s="17">
        <v>2.094648535281475E-2</v>
      </c>
      <c r="AP535" s="17">
        <v>1.382267256589095E-2</v>
      </c>
      <c r="AQ535" s="17">
        <v>3.9539517333812169E-2</v>
      </c>
      <c r="AR535" s="17">
        <v>2.5348553295996432E-2</v>
      </c>
      <c r="AS535" s="17">
        <v>3.0717701268035191E-2</v>
      </c>
      <c r="AT535" s="17">
        <v>2.1727129925057799E-2</v>
      </c>
      <c r="AU535" s="17">
        <v>3.792355541897479E-2</v>
      </c>
      <c r="AV535" s="17">
        <v>2.1422700448300951E-2</v>
      </c>
      <c r="AX535" s="17">
        <v>2.729775934579487E-2</v>
      </c>
      <c r="AY535" s="17">
        <v>3.0717701268035191E-2</v>
      </c>
      <c r="AZ535" s="17">
        <v>2.1727129925057799E-2</v>
      </c>
      <c r="BA535" s="17">
        <v>3.792355541897479E-2</v>
      </c>
      <c r="BC535" s="17">
        <v>3.04372218898829E-2</v>
      </c>
      <c r="BD535" s="17">
        <v>5.0942051606875177E-2</v>
      </c>
      <c r="BE535" s="17">
        <v>3.0007331050210289E-2</v>
      </c>
      <c r="BF535" s="17">
        <v>3.0505241667502271E-2</v>
      </c>
      <c r="BG535" s="17">
        <v>2.8220939785339481E-2</v>
      </c>
      <c r="BH535" s="17">
        <v>3.6482482711715551E-2</v>
      </c>
      <c r="BI535" s="17">
        <v>4.316847457080783E-2</v>
      </c>
      <c r="BJ535" s="17">
        <v>3.2562021275911457E-2</v>
      </c>
      <c r="BK535" s="17">
        <v>5.3957596922880047E-2</v>
      </c>
      <c r="BL535" s="17">
        <v>9.1847636424815526E-2</v>
      </c>
      <c r="BM535" s="17">
        <v>2.4751626346833429E-2</v>
      </c>
      <c r="BN535" s="17">
        <v>2.756839694815676E-2</v>
      </c>
      <c r="BP535" s="17">
        <v>2.0207322023593949E-2</v>
      </c>
      <c r="BQ535" s="17">
        <v>5.7958157426632826E-3</v>
      </c>
      <c r="BR535" s="17">
        <v>1.8476979811350509E-2</v>
      </c>
      <c r="BS535" s="17">
        <v>3.0925171428309819E-2</v>
      </c>
      <c r="BT535" s="17">
        <v>1.0467981000831071E-2</v>
      </c>
      <c r="BU535" s="17">
        <v>0</v>
      </c>
      <c r="BV535" s="17">
        <v>3.7201086140482571E-2</v>
      </c>
      <c r="BW535" s="17">
        <v>5.5556431423888997E-2</v>
      </c>
      <c r="BX535" s="17">
        <v>2.2850971838770971E-2</v>
      </c>
      <c r="BY535" s="17">
        <v>3.87904935242512E-2</v>
      </c>
    </row>
    <row r="536" spans="2:77" ht="15.95">
      <c r="B536" s="16" t="s">
        <v>315</v>
      </c>
      <c r="C536" s="17">
        <v>8.7100612211876306E-3</v>
      </c>
      <c r="D536" s="17">
        <v>9.6303770223588048E-3</v>
      </c>
      <c r="E536" s="17">
        <v>5.956409790908888E-3</v>
      </c>
      <c r="F536" s="17">
        <v>8.4081092497279124E-3</v>
      </c>
      <c r="H536" s="17">
        <v>5.461994952361637E-3</v>
      </c>
      <c r="I536" s="17">
        <v>1.3635312922293041E-2</v>
      </c>
      <c r="J536" s="17">
        <v>0</v>
      </c>
      <c r="K536" s="17">
        <v>1.982414952652875E-2</v>
      </c>
      <c r="L536" s="17">
        <v>1.4372962027261351E-2</v>
      </c>
      <c r="M536" s="17">
        <v>1.5370890899806811E-3</v>
      </c>
      <c r="N536" s="17">
        <v>2.9435294141681039E-2</v>
      </c>
      <c r="O536" s="17">
        <v>0</v>
      </c>
      <c r="P536" s="17">
        <v>0</v>
      </c>
      <c r="Q536" s="17">
        <v>1.19498745247983E-2</v>
      </c>
      <c r="R536" s="17">
        <v>9.3741515574729192E-3</v>
      </c>
      <c r="S536" s="17">
        <v>5.415032776986543E-3</v>
      </c>
      <c r="U536" s="17">
        <v>0</v>
      </c>
      <c r="V536" s="17">
        <v>0</v>
      </c>
      <c r="W536" s="17">
        <v>7.3830769933365317E-3</v>
      </c>
      <c r="X536" s="17">
        <v>1.4726887853066559E-2</v>
      </c>
      <c r="Y536" s="17">
        <v>1.2745125695989609E-2</v>
      </c>
      <c r="Z536" s="17">
        <v>8.7449380953768998E-3</v>
      </c>
      <c r="AA536" s="17">
        <v>0</v>
      </c>
      <c r="AB536" s="17">
        <v>2.1382854611296642E-2</v>
      </c>
      <c r="AC536" s="17">
        <v>1.183959124849032E-2</v>
      </c>
      <c r="AD536" s="17">
        <v>1.1050624449970811E-2</v>
      </c>
      <c r="AE536" s="17">
        <v>0</v>
      </c>
      <c r="AG536" s="17">
        <v>5.9059216689713286E-3</v>
      </c>
      <c r="AH536" s="17">
        <v>1.0900567988819479E-2</v>
      </c>
      <c r="AJ536" s="17">
        <v>4.4177291090555957E-3</v>
      </c>
      <c r="AK536" s="17">
        <v>3.292670435366248E-3</v>
      </c>
      <c r="AL536" s="17">
        <v>9.4269038645534379E-3</v>
      </c>
      <c r="AM536" s="17">
        <v>2.3795634593002648E-3</v>
      </c>
      <c r="AN536" s="17">
        <v>2.0422470372621609E-3</v>
      </c>
      <c r="AO536" s="17">
        <v>0</v>
      </c>
      <c r="AP536" s="17">
        <v>1.525868498548587E-2</v>
      </c>
      <c r="AQ536" s="17">
        <v>9.7089960995662902E-3</v>
      </c>
      <c r="AR536" s="17">
        <v>1.04604380834465E-2</v>
      </c>
      <c r="AS536" s="17">
        <v>3.3441989131524912E-3</v>
      </c>
      <c r="AT536" s="17">
        <v>1.0453555863744491E-2</v>
      </c>
      <c r="AU536" s="17">
        <v>1.8532963824131471E-3</v>
      </c>
      <c r="AV536" s="17">
        <v>0</v>
      </c>
      <c r="AX536" s="17">
        <v>7.8962399633395238E-3</v>
      </c>
      <c r="AY536" s="17">
        <v>3.3441989131524912E-3</v>
      </c>
      <c r="AZ536" s="17">
        <v>1.0453555863744491E-2</v>
      </c>
      <c r="BA536" s="17">
        <v>1.8532963824131471E-3</v>
      </c>
      <c r="BC536" s="17">
        <v>0</v>
      </c>
      <c r="BD536" s="17">
        <v>1.8266539815408239E-2</v>
      </c>
      <c r="BE536" s="17">
        <v>6.0615765327624131E-3</v>
      </c>
      <c r="BF536" s="17">
        <v>0</v>
      </c>
      <c r="BG536" s="17">
        <v>0</v>
      </c>
      <c r="BH536" s="17">
        <v>1.8091045348016432E-2</v>
      </c>
      <c r="BI536" s="17">
        <v>1.495766924899649E-2</v>
      </c>
      <c r="BJ536" s="17">
        <v>9.2186769581051615E-3</v>
      </c>
      <c r="BK536" s="17">
        <v>0</v>
      </c>
      <c r="BL536" s="17">
        <v>0</v>
      </c>
      <c r="BM536" s="17">
        <v>7.6056760190060021E-3</v>
      </c>
      <c r="BN536" s="17">
        <v>8.7551879385402726E-3</v>
      </c>
      <c r="BP536" s="17">
        <v>1.0998616209009481E-2</v>
      </c>
      <c r="BQ536" s="17">
        <v>5.7770210011933261E-3</v>
      </c>
      <c r="BR536" s="17">
        <v>4.4953414554049784E-3</v>
      </c>
      <c r="BS536" s="17">
        <v>1.091458791218732E-2</v>
      </c>
      <c r="BT536" s="17">
        <v>9.7310972914222398E-3</v>
      </c>
      <c r="BU536" s="17">
        <v>0</v>
      </c>
      <c r="BV536" s="17">
        <v>9.7307310626454681E-3</v>
      </c>
      <c r="BW536" s="17">
        <v>7.503224337749438E-3</v>
      </c>
      <c r="BX536" s="17">
        <v>2.563687138809128E-2</v>
      </c>
      <c r="BY536" s="17">
        <v>8.7245649914676603E-3</v>
      </c>
    </row>
    <row r="537" spans="2:77" ht="15.95">
      <c r="B537" s="16" t="s">
        <v>131</v>
      </c>
      <c r="C537" s="17">
        <v>6.6453140800596094E-3</v>
      </c>
      <c r="D537" s="17">
        <v>6.0943880229945178E-3</v>
      </c>
      <c r="E537" s="17">
        <v>9.7456742711250818E-3</v>
      </c>
      <c r="F537" s="17">
        <v>0</v>
      </c>
      <c r="H537" s="17">
        <v>9.6853111293953732E-3</v>
      </c>
      <c r="I537" s="17">
        <v>0</v>
      </c>
      <c r="J537" s="17">
        <v>2.298985485162151E-2</v>
      </c>
      <c r="K537" s="17">
        <v>9.4692778215659974E-3</v>
      </c>
      <c r="L537" s="17">
        <v>0</v>
      </c>
      <c r="M537" s="17">
        <v>8.3736840767079154E-3</v>
      </c>
      <c r="N537" s="17">
        <v>0</v>
      </c>
      <c r="O537" s="17">
        <v>0</v>
      </c>
      <c r="P537" s="17">
        <v>0</v>
      </c>
      <c r="Q537" s="17">
        <v>1.3469799444193631E-2</v>
      </c>
      <c r="R537" s="17">
        <v>9.3741515574729192E-3</v>
      </c>
      <c r="S537" s="17">
        <v>3.0907758295384358E-3</v>
      </c>
      <c r="U537" s="17">
        <v>8.3515044541278873E-3</v>
      </c>
      <c r="V537" s="17">
        <v>7.1234901058311014E-3</v>
      </c>
      <c r="W537" s="17">
        <v>7.3777454174744914E-3</v>
      </c>
      <c r="X537" s="17">
        <v>0</v>
      </c>
      <c r="Y537" s="17">
        <v>4.3757609122844314E-3</v>
      </c>
      <c r="Z537" s="17">
        <v>1.0719517347263291E-2</v>
      </c>
      <c r="AA537" s="17">
        <v>6.6091580536380276E-3</v>
      </c>
      <c r="AB537" s="17">
        <v>1.4422507371997901E-3</v>
      </c>
      <c r="AC537" s="17">
        <v>1.035610930545716E-2</v>
      </c>
      <c r="AD537" s="17">
        <v>6.7218819435648624E-3</v>
      </c>
      <c r="AE537" s="17">
        <v>0.22158449721752571</v>
      </c>
      <c r="AG537" s="17">
        <v>5.3681062027328332E-3</v>
      </c>
      <c r="AH537" s="17">
        <v>7.6430292247091592E-3</v>
      </c>
      <c r="AJ537" s="17">
        <v>1.5632663411339271E-3</v>
      </c>
      <c r="AK537" s="17">
        <v>3.4905361581814812E-3</v>
      </c>
      <c r="AL537" s="17">
        <v>0</v>
      </c>
      <c r="AM537" s="17">
        <v>4.5513077647704858E-3</v>
      </c>
      <c r="AN537" s="17">
        <v>4.4953870860108261E-3</v>
      </c>
      <c r="AO537" s="17">
        <v>4.5675483481492259E-3</v>
      </c>
      <c r="AP537" s="17">
        <v>1.2540817051114881E-2</v>
      </c>
      <c r="AQ537" s="17">
        <v>9.2830728851248708E-3</v>
      </c>
      <c r="AR537" s="17">
        <v>0</v>
      </c>
      <c r="AS537" s="17">
        <v>0</v>
      </c>
      <c r="AT537" s="17">
        <v>0</v>
      </c>
      <c r="AU537" s="17">
        <v>3.4780826552584022E-3</v>
      </c>
      <c r="AV537" s="17">
        <v>0</v>
      </c>
      <c r="AX537" s="17">
        <v>6.9986268488359182E-3</v>
      </c>
      <c r="AY537" s="17">
        <v>0</v>
      </c>
      <c r="AZ537" s="17">
        <v>0</v>
      </c>
      <c r="BA537" s="17">
        <v>3.4780826552584022E-3</v>
      </c>
      <c r="BC537" s="17">
        <v>6.4813228385843724E-3</v>
      </c>
      <c r="BD537" s="17">
        <v>1.8266539815408239E-2</v>
      </c>
      <c r="BE537" s="17">
        <v>2.9895292235677679E-3</v>
      </c>
      <c r="BF537" s="17">
        <v>1.4491272547493999E-2</v>
      </c>
      <c r="BG537" s="17">
        <v>6.7552011264830356E-3</v>
      </c>
      <c r="BH537" s="17">
        <v>7.2213317758854584E-3</v>
      </c>
      <c r="BI537" s="17">
        <v>1.8983100877772691E-2</v>
      </c>
      <c r="BJ537" s="17">
        <v>9.8676889340994171E-3</v>
      </c>
      <c r="BK537" s="17">
        <v>0</v>
      </c>
      <c r="BL537" s="17">
        <v>6.3225411949950228E-3</v>
      </c>
      <c r="BM537" s="17">
        <v>5.0809554518038017E-3</v>
      </c>
      <c r="BN537" s="17">
        <v>1.0230988101951371E-2</v>
      </c>
      <c r="BP537" s="17">
        <v>1.191281974818958E-2</v>
      </c>
      <c r="BQ537" s="17">
        <v>5.7770210011933261E-3</v>
      </c>
      <c r="BR537" s="17">
        <v>4.9063713374390746E-3</v>
      </c>
      <c r="BS537" s="17">
        <v>6.9963199606132634E-3</v>
      </c>
      <c r="BT537" s="17">
        <v>0</v>
      </c>
      <c r="BU537" s="17">
        <v>0</v>
      </c>
      <c r="BV537" s="17">
        <v>0</v>
      </c>
      <c r="BW537" s="17">
        <v>2.2875702817302989E-3</v>
      </c>
      <c r="BX537" s="17">
        <v>1.279761805095163E-2</v>
      </c>
      <c r="BY537" s="17">
        <v>9.6488882310879227E-3</v>
      </c>
    </row>
    <row r="539" spans="2:77" ht="96">
      <c r="B539" s="14" t="s">
        <v>318</v>
      </c>
    </row>
    <row r="540" spans="2:77" ht="15.95">
      <c r="B540" s="15" t="s">
        <v>16</v>
      </c>
    </row>
    <row r="541" spans="2:77" ht="15.95">
      <c r="B541" s="16" t="s">
        <v>311</v>
      </c>
      <c r="C541" s="17">
        <v>0.36545465020980661</v>
      </c>
      <c r="D541" s="17">
        <v>0.38878389815852349</v>
      </c>
      <c r="E541" s="17">
        <v>0.30462109797914633</v>
      </c>
      <c r="F541" s="17">
        <v>0.26918030403565762</v>
      </c>
      <c r="H541" s="17">
        <v>0.31621022033271079</v>
      </c>
      <c r="I541" s="17">
        <v>0.39056442972886452</v>
      </c>
      <c r="J541" s="17">
        <v>0.39238031749889629</v>
      </c>
      <c r="K541" s="17">
        <v>0.35067093993435228</v>
      </c>
      <c r="L541" s="17">
        <v>0.3734044777859844</v>
      </c>
      <c r="M541" s="17">
        <v>0.34087372458863802</v>
      </c>
      <c r="N541" s="17">
        <v>0.30885786638766349</v>
      </c>
      <c r="O541" s="17">
        <v>0.29178540471700098</v>
      </c>
      <c r="P541" s="17">
        <v>0.3637883488727508</v>
      </c>
      <c r="Q541" s="17">
        <v>0.38784999209438598</v>
      </c>
      <c r="R541" s="17">
        <v>0.46807410565150798</v>
      </c>
      <c r="S541" s="17">
        <v>0.36862763913531871</v>
      </c>
      <c r="U541" s="17">
        <v>0.34354682579880819</v>
      </c>
      <c r="V541" s="17">
        <v>0.32909531636248129</v>
      </c>
      <c r="W541" s="17">
        <v>0.39628443659787149</v>
      </c>
      <c r="X541" s="17">
        <v>0.25624706243069129</v>
      </c>
      <c r="Y541" s="17">
        <v>0.36892331789624822</v>
      </c>
      <c r="Z541" s="17">
        <v>0.37383843977942122</v>
      </c>
      <c r="AA541" s="17">
        <v>0.46594146543883719</v>
      </c>
      <c r="AB541" s="17">
        <v>0.38492216600648038</v>
      </c>
      <c r="AC541" s="17">
        <v>0.40335230618213602</v>
      </c>
      <c r="AD541" s="17">
        <v>0.28757102610578839</v>
      </c>
      <c r="AE541" s="17">
        <v>0</v>
      </c>
      <c r="AG541" s="17">
        <v>0.38232030261132882</v>
      </c>
      <c r="AH541" s="17">
        <v>0.35227972612414132</v>
      </c>
      <c r="AJ541" s="17">
        <v>0.42329819548399711</v>
      </c>
      <c r="AK541" s="17">
        <v>0.37061776205085628</v>
      </c>
      <c r="AL541" s="17">
        <v>0.31357672151218779</v>
      </c>
      <c r="AM541" s="17">
        <v>0.3436227295115315</v>
      </c>
      <c r="AN541" s="17">
        <v>0.29116179691196892</v>
      </c>
      <c r="AO541" s="17">
        <v>0.37298871401657241</v>
      </c>
      <c r="AP541" s="17">
        <v>0.31467543941795001</v>
      </c>
      <c r="AQ541" s="17">
        <v>0.35471916796887087</v>
      </c>
      <c r="AR541" s="17">
        <v>0.40961525180745162</v>
      </c>
      <c r="AS541" s="17">
        <v>0.36267608610581809</v>
      </c>
      <c r="AT541" s="17">
        <v>0.36298247642947329</v>
      </c>
      <c r="AU541" s="17">
        <v>0.35338322124511301</v>
      </c>
      <c r="AV541" s="17">
        <v>0.41875827389054282</v>
      </c>
      <c r="AX541" s="17">
        <v>0.36985174510028451</v>
      </c>
      <c r="AY541" s="17">
        <v>0.36267608610581809</v>
      </c>
      <c r="AZ541" s="17">
        <v>0.36298247642947329</v>
      </c>
      <c r="BA541" s="17">
        <v>0.35338322124511301</v>
      </c>
      <c r="BC541" s="17">
        <v>0.40128142982602272</v>
      </c>
      <c r="BD541" s="17">
        <v>0.37221268789899231</v>
      </c>
      <c r="BE541" s="17">
        <v>0.35708669912246083</v>
      </c>
      <c r="BF541" s="17">
        <v>0.41415425248260218</v>
      </c>
      <c r="BG541" s="17">
        <v>0.33822606274985062</v>
      </c>
      <c r="BH541" s="17">
        <v>0.44807591971551358</v>
      </c>
      <c r="BI541" s="17">
        <v>0.42455147369636592</v>
      </c>
      <c r="BJ541" s="17">
        <v>0.39834415815647028</v>
      </c>
      <c r="BK541" s="17">
        <v>0.37690484049739509</v>
      </c>
      <c r="BL541" s="17">
        <v>0.23505351960063739</v>
      </c>
      <c r="BM541" s="17">
        <v>0.35485378025435788</v>
      </c>
      <c r="BN541" s="17">
        <v>0.29452137084634372</v>
      </c>
      <c r="BP541" s="17">
        <v>0.40521235890893981</v>
      </c>
      <c r="BQ541" s="17">
        <v>0.36244579395448562</v>
      </c>
      <c r="BR541" s="17">
        <v>0.31940558662596091</v>
      </c>
      <c r="BS541" s="17">
        <v>0.36693199193637871</v>
      </c>
      <c r="BT541" s="17">
        <v>0.51293605560140887</v>
      </c>
      <c r="BU541" s="17">
        <v>0.24235784310837921</v>
      </c>
      <c r="BV541" s="17">
        <v>0.34632549407356661</v>
      </c>
      <c r="BW541" s="17">
        <v>0.33404148305594722</v>
      </c>
      <c r="BX541" s="17">
        <v>0.28522470911976711</v>
      </c>
      <c r="BY541" s="17">
        <v>0.37914765519709243</v>
      </c>
    </row>
    <row r="542" spans="2:77" ht="15.95">
      <c r="B542" s="16" t="s">
        <v>312</v>
      </c>
      <c r="C542" s="17">
        <v>0.39254173978111678</v>
      </c>
      <c r="D542" s="17">
        <v>0.38872517227486969</v>
      </c>
      <c r="E542" s="17">
        <v>0.40100549436862198</v>
      </c>
      <c r="F542" s="17">
        <v>0.40855419371755969</v>
      </c>
      <c r="H542" s="17">
        <v>0.36740013700694418</v>
      </c>
      <c r="I542" s="17">
        <v>0.39927047750965222</v>
      </c>
      <c r="J542" s="17">
        <v>0.33302173394490592</v>
      </c>
      <c r="K542" s="17">
        <v>0.50479791757515402</v>
      </c>
      <c r="L542" s="17">
        <v>0.35820246135819472</v>
      </c>
      <c r="M542" s="17">
        <v>0.38926669611423892</v>
      </c>
      <c r="N542" s="17">
        <v>0.44266562806782089</v>
      </c>
      <c r="O542" s="17">
        <v>0.45196154636258862</v>
      </c>
      <c r="P542" s="17">
        <v>0.3695084963403753</v>
      </c>
      <c r="Q542" s="17">
        <v>0.42664082004646608</v>
      </c>
      <c r="R542" s="17">
        <v>0.33766050198881431</v>
      </c>
      <c r="S542" s="17">
        <v>0.3877523284313823</v>
      </c>
      <c r="U542" s="17">
        <v>0.39307376391155963</v>
      </c>
      <c r="V542" s="17">
        <v>0.43992689971580351</v>
      </c>
      <c r="W542" s="17">
        <v>0.33059539034312307</v>
      </c>
      <c r="X542" s="17">
        <v>0.46844095005968323</v>
      </c>
      <c r="Y542" s="17">
        <v>0.41494949126996611</v>
      </c>
      <c r="Z542" s="17">
        <v>0.3737095403795187</v>
      </c>
      <c r="AA542" s="17">
        <v>0.31554729406504062</v>
      </c>
      <c r="AB542" s="17">
        <v>0.44152068113515069</v>
      </c>
      <c r="AC542" s="17">
        <v>0.38349918106846581</v>
      </c>
      <c r="AD542" s="17">
        <v>0.39437389334615952</v>
      </c>
      <c r="AE542" s="17">
        <v>0.43814469564311692</v>
      </c>
      <c r="AG542" s="17">
        <v>0.38903755576573201</v>
      </c>
      <c r="AH542" s="17">
        <v>0.39527909955148238</v>
      </c>
      <c r="AJ542" s="17">
        <v>0.34303552457781028</v>
      </c>
      <c r="AK542" s="17">
        <v>0.36237776648609121</v>
      </c>
      <c r="AL542" s="17">
        <v>0.38328083496333037</v>
      </c>
      <c r="AM542" s="17">
        <v>0.41280730978296831</v>
      </c>
      <c r="AN542" s="17">
        <v>0.43380551765470432</v>
      </c>
      <c r="AO542" s="17">
        <v>0.34215688553636098</v>
      </c>
      <c r="AP542" s="17">
        <v>0.43308822471447278</v>
      </c>
      <c r="AQ542" s="17">
        <v>0.35861782728418401</v>
      </c>
      <c r="AR542" s="17">
        <v>0.33727971383757033</v>
      </c>
      <c r="AS542" s="17">
        <v>0.36413358093042641</v>
      </c>
      <c r="AT542" s="17">
        <v>0.39803247877168152</v>
      </c>
      <c r="AU542" s="17">
        <v>0.34355828561783208</v>
      </c>
      <c r="AV542" s="17">
        <v>0.29467701125411377</v>
      </c>
      <c r="AX542" s="17">
        <v>0.38915784471198872</v>
      </c>
      <c r="AY542" s="17">
        <v>0.36413358093042641</v>
      </c>
      <c r="AZ542" s="17">
        <v>0.39803247877168152</v>
      </c>
      <c r="BA542" s="17">
        <v>0.34355828561783208</v>
      </c>
      <c r="BC542" s="17">
        <v>0.37239915276125263</v>
      </c>
      <c r="BD542" s="17">
        <v>0.4673287673925216</v>
      </c>
      <c r="BE542" s="17">
        <v>0.4082147587448175</v>
      </c>
      <c r="BF542" s="17">
        <v>0.36838397202737072</v>
      </c>
      <c r="BG542" s="17">
        <v>0.34190462408548322</v>
      </c>
      <c r="BH542" s="17">
        <v>0.35232605513338627</v>
      </c>
      <c r="BI542" s="17">
        <v>0.40338239985384211</v>
      </c>
      <c r="BJ542" s="17">
        <v>0.35905004759884868</v>
      </c>
      <c r="BK542" s="17">
        <v>0.43100845347351407</v>
      </c>
      <c r="BL542" s="17">
        <v>0.4276621328304025</v>
      </c>
      <c r="BM542" s="17">
        <v>0.39664483374291237</v>
      </c>
      <c r="BN542" s="17">
        <v>0.41584580252765713</v>
      </c>
      <c r="BP542" s="17">
        <v>0.35587501152836692</v>
      </c>
      <c r="BQ542" s="17">
        <v>0.39884299791469707</v>
      </c>
      <c r="BR542" s="17">
        <v>0.39291591737496251</v>
      </c>
      <c r="BS542" s="17">
        <v>0.37088747087271479</v>
      </c>
      <c r="BT542" s="17">
        <v>0.37151028819681448</v>
      </c>
      <c r="BU542" s="17">
        <v>0.39489283930658758</v>
      </c>
      <c r="BV542" s="17">
        <v>0.43775494628920508</v>
      </c>
      <c r="BW542" s="17">
        <v>0.44613148560756272</v>
      </c>
      <c r="BX542" s="17">
        <v>0.42790798453523532</v>
      </c>
      <c r="BY542" s="17">
        <v>0.40158423384798347</v>
      </c>
    </row>
    <row r="543" spans="2:77" ht="15.95">
      <c r="B543" s="16" t="s">
        <v>313</v>
      </c>
      <c r="C543" s="17">
        <v>0.2004211030585239</v>
      </c>
      <c r="D543" s="17">
        <v>0.18917468184533709</v>
      </c>
      <c r="E543" s="17">
        <v>0.24057795874986679</v>
      </c>
      <c r="F543" s="17">
        <v>0.20878219949614679</v>
      </c>
      <c r="H543" s="17">
        <v>0.2269782635757141</v>
      </c>
      <c r="I543" s="17">
        <v>0.16939573953585851</v>
      </c>
      <c r="J543" s="17">
        <v>0.25913960644615602</v>
      </c>
      <c r="K543" s="17">
        <v>0.11114833822411441</v>
      </c>
      <c r="L543" s="17">
        <v>0.1995459509270133</v>
      </c>
      <c r="M543" s="17">
        <v>0.22576284778521749</v>
      </c>
      <c r="N543" s="17">
        <v>0.19796764074868961</v>
      </c>
      <c r="O543" s="17">
        <v>0.17350754734173049</v>
      </c>
      <c r="P543" s="17">
        <v>0.25129593546798129</v>
      </c>
      <c r="Q543" s="17">
        <v>0.1699272257076111</v>
      </c>
      <c r="R543" s="17">
        <v>0.18328485056156951</v>
      </c>
      <c r="S543" s="17">
        <v>0.20891534460272701</v>
      </c>
      <c r="U543" s="17">
        <v>0.21554735122100721</v>
      </c>
      <c r="V543" s="17">
        <v>0.18948110317845321</v>
      </c>
      <c r="W543" s="17">
        <v>0.22113374526362101</v>
      </c>
      <c r="X543" s="17">
        <v>0.20940008429184981</v>
      </c>
      <c r="Y543" s="17">
        <v>0.17462256787579691</v>
      </c>
      <c r="Z543" s="17">
        <v>0.1956276585203022</v>
      </c>
      <c r="AA543" s="17">
        <v>0.18364418498805021</v>
      </c>
      <c r="AB543" s="17">
        <v>0.15398804374697969</v>
      </c>
      <c r="AC543" s="17">
        <v>0.17823439138385769</v>
      </c>
      <c r="AD543" s="17">
        <v>0.29397869535796128</v>
      </c>
      <c r="AE543" s="17">
        <v>0.34027080713935731</v>
      </c>
      <c r="AG543" s="17">
        <v>0.20020791999915741</v>
      </c>
      <c r="AH543" s="17">
        <v>0.20058763504653351</v>
      </c>
      <c r="AJ543" s="17">
        <v>0.2030678309609458</v>
      </c>
      <c r="AK543" s="17">
        <v>0.26175986536414209</v>
      </c>
      <c r="AL543" s="17">
        <v>0.29210207146814982</v>
      </c>
      <c r="AM543" s="17">
        <v>0.21475371300557439</v>
      </c>
      <c r="AN543" s="17">
        <v>0.24508888548912861</v>
      </c>
      <c r="AO543" s="17">
        <v>0.26284500571223401</v>
      </c>
      <c r="AP543" s="17">
        <v>0.20058304884339209</v>
      </c>
      <c r="AQ543" s="17">
        <v>0.24383352235359429</v>
      </c>
      <c r="AR543" s="17">
        <v>0.21774610716832721</v>
      </c>
      <c r="AS543" s="17">
        <v>0.26650193513745041</v>
      </c>
      <c r="AT543" s="17">
        <v>0.20396531521801561</v>
      </c>
      <c r="AU543" s="17">
        <v>0.25411964423215061</v>
      </c>
      <c r="AV543" s="17">
        <v>0.28656471485534363</v>
      </c>
      <c r="AX543" s="17">
        <v>0.201274251576083</v>
      </c>
      <c r="AY543" s="17">
        <v>0.26650193513745041</v>
      </c>
      <c r="AZ543" s="17">
        <v>0.20396531521801561</v>
      </c>
      <c r="BA543" s="17">
        <v>0.25411964423215061</v>
      </c>
      <c r="BC543" s="17">
        <v>0.20988070617574611</v>
      </c>
      <c r="BD543" s="17">
        <v>0.1095164931016107</v>
      </c>
      <c r="BE543" s="17">
        <v>0.1879205299921059</v>
      </c>
      <c r="BF543" s="17">
        <v>0.20296513933911861</v>
      </c>
      <c r="BG543" s="17">
        <v>0.26272967842145523</v>
      </c>
      <c r="BH543" s="17">
        <v>0.16886712953870739</v>
      </c>
      <c r="BI543" s="17">
        <v>0.11091894063826011</v>
      </c>
      <c r="BJ543" s="17">
        <v>0.2037126103797344</v>
      </c>
      <c r="BK543" s="17">
        <v>0.14688597456553479</v>
      </c>
      <c r="BL543" s="17">
        <v>0.28696758011117068</v>
      </c>
      <c r="BM543" s="17">
        <v>0.2037601235156124</v>
      </c>
      <c r="BN543" s="17">
        <v>0.2451413436097086</v>
      </c>
      <c r="BP543" s="17">
        <v>0.19895072504227199</v>
      </c>
      <c r="BQ543" s="17">
        <v>0.2168043333178121</v>
      </c>
      <c r="BR543" s="17">
        <v>0.2458766649339211</v>
      </c>
      <c r="BS543" s="17">
        <v>0.22240221085977949</v>
      </c>
      <c r="BT543" s="17">
        <v>8.7254339884081017E-2</v>
      </c>
      <c r="BU543" s="17">
        <v>0.31665111625229109</v>
      </c>
      <c r="BV543" s="17">
        <v>0.14288851754718221</v>
      </c>
      <c r="BW543" s="17">
        <v>0.18757522679723529</v>
      </c>
      <c r="BX543" s="17">
        <v>0.20273087322841299</v>
      </c>
      <c r="BY543" s="17">
        <v>0.17872255970105561</v>
      </c>
    </row>
    <row r="544" spans="2:77" ht="15.95">
      <c r="B544" s="16" t="s">
        <v>314</v>
      </c>
      <c r="C544" s="17">
        <v>2.911961892329178E-2</v>
      </c>
      <c r="D544" s="17">
        <v>2.4220274389911239E-2</v>
      </c>
      <c r="E544" s="17">
        <v>3.326953787751686E-2</v>
      </c>
      <c r="F544" s="17">
        <v>8.201757339445577E-2</v>
      </c>
      <c r="H544" s="17">
        <v>5.3585167431494142E-2</v>
      </c>
      <c r="I544" s="17">
        <v>4.0769353225624777E-2</v>
      </c>
      <c r="J544" s="17">
        <v>1.5458342110041779E-2</v>
      </c>
      <c r="K544" s="17">
        <v>2.5944076240871701E-2</v>
      </c>
      <c r="L544" s="17">
        <v>4.3882715745423573E-2</v>
      </c>
      <c r="M544" s="17">
        <v>4.0412704017384088E-2</v>
      </c>
      <c r="N544" s="17">
        <v>3.5791217724985308E-2</v>
      </c>
      <c r="O544" s="17">
        <v>7.3769005573355917E-2</v>
      </c>
      <c r="P544" s="17">
        <v>1.5407219318892501E-2</v>
      </c>
      <c r="Q544" s="17">
        <v>4.2243254146860027E-3</v>
      </c>
      <c r="R544" s="17">
        <v>0</v>
      </c>
      <c r="S544" s="17">
        <v>2.0325606083038839E-2</v>
      </c>
      <c r="U544" s="17">
        <v>3.1129050160369199E-2</v>
      </c>
      <c r="V544" s="17">
        <v>2.787183047746206E-2</v>
      </c>
      <c r="W544" s="17">
        <v>4.4608682377909881E-2</v>
      </c>
      <c r="X544" s="17">
        <v>3.6459887961554367E-2</v>
      </c>
      <c r="Y544" s="17">
        <v>2.039013247829418E-2</v>
      </c>
      <c r="Z544" s="17">
        <v>4.45388270557062E-2</v>
      </c>
      <c r="AA544" s="17">
        <v>3.4867055508071947E-2</v>
      </c>
      <c r="AB544" s="17">
        <v>1.8126858374189331E-2</v>
      </c>
      <c r="AC544" s="17">
        <v>1.7958997791523261E-2</v>
      </c>
      <c r="AD544" s="17">
        <v>1.5006560921734351E-2</v>
      </c>
      <c r="AE544" s="17">
        <v>0</v>
      </c>
      <c r="AG544" s="17">
        <v>1.8234645159584929E-2</v>
      </c>
      <c r="AH544" s="17">
        <v>3.7622622518833172E-2</v>
      </c>
      <c r="AJ544" s="17">
        <v>2.6454266894960339E-2</v>
      </c>
      <c r="AK544" s="17">
        <v>5.2446060989105522E-3</v>
      </c>
      <c r="AL544" s="17">
        <v>0</v>
      </c>
      <c r="AM544" s="17">
        <v>2.4265887132793859E-2</v>
      </c>
      <c r="AN544" s="17">
        <v>1.723171945322554E-2</v>
      </c>
      <c r="AO544" s="17">
        <v>5.8143521478067938E-3</v>
      </c>
      <c r="AP544" s="17">
        <v>3.3614718508525827E-2</v>
      </c>
      <c r="AQ544" s="17">
        <v>1.8890736654801722E-2</v>
      </c>
      <c r="AR544" s="17">
        <v>2.1783338937052171E-2</v>
      </c>
      <c r="AS544" s="17">
        <v>6.6883978263049823E-3</v>
      </c>
      <c r="AT544" s="17">
        <v>1.8194686781067851E-2</v>
      </c>
      <c r="AU544" s="17">
        <v>3.281769743830789E-2</v>
      </c>
      <c r="AV544" s="17">
        <v>0</v>
      </c>
      <c r="AX544" s="17">
        <v>2.8035055968378662E-2</v>
      </c>
      <c r="AY544" s="17">
        <v>6.6883978263049823E-3</v>
      </c>
      <c r="AZ544" s="17">
        <v>1.8194686781067851E-2</v>
      </c>
      <c r="BA544" s="17">
        <v>3.281769743830789E-2</v>
      </c>
      <c r="BC544" s="17">
        <v>1.643871123697882E-2</v>
      </c>
      <c r="BD544" s="17">
        <v>3.2616084122204569E-2</v>
      </c>
      <c r="BE544" s="17">
        <v>1.98393583130606E-2</v>
      </c>
      <c r="BF544" s="17">
        <v>1.449663615090852E-2</v>
      </c>
      <c r="BG544" s="17">
        <v>5.0384433616727953E-2</v>
      </c>
      <c r="BH544" s="17">
        <v>1.8224282085329911E-2</v>
      </c>
      <c r="BI544" s="17">
        <v>3.3960146578314088E-2</v>
      </c>
      <c r="BJ544" s="17">
        <v>2.8669222970462031E-2</v>
      </c>
      <c r="BK544" s="17">
        <v>2.818064450028825E-2</v>
      </c>
      <c r="BL544" s="17">
        <v>1.9115445957883889E-2</v>
      </c>
      <c r="BM544" s="17">
        <v>3.0555934097020052E-2</v>
      </c>
      <c r="BN544" s="17">
        <v>3.1021936153347741E-2</v>
      </c>
      <c r="BP544" s="17">
        <v>3.1856759116907302E-2</v>
      </c>
      <c r="BQ544" s="17">
        <v>2.1906874813005101E-2</v>
      </c>
      <c r="BR544" s="17">
        <v>3.2400118272311443E-2</v>
      </c>
      <c r="BS544" s="17">
        <v>3.3622222313048372E-2</v>
      </c>
      <c r="BT544" s="17">
        <v>1.8556866981878761E-2</v>
      </c>
      <c r="BU544" s="17">
        <v>3.3920835991480797E-2</v>
      </c>
      <c r="BV544" s="17">
        <v>2.2157959220103791E-2</v>
      </c>
      <c r="BW544" s="17">
        <v>2.9964234257524661E-2</v>
      </c>
      <c r="BX544" s="17">
        <v>7.1338815065633235E-2</v>
      </c>
      <c r="BY544" s="17">
        <v>2.4153419292331169E-2</v>
      </c>
    </row>
    <row r="545" spans="2:77" ht="15.95">
      <c r="B545" s="16" t="s">
        <v>315</v>
      </c>
      <c r="C545" s="17">
        <v>7.2690359638762376E-3</v>
      </c>
      <c r="D545" s="17">
        <v>5.6048805344441933E-3</v>
      </c>
      <c r="E545" s="17">
        <v>8.7442461466703293E-3</v>
      </c>
      <c r="F545" s="17">
        <v>3.1465729356179979E-2</v>
      </c>
      <c r="H545" s="17">
        <v>1.6455589394346111E-2</v>
      </c>
      <c r="I545" s="17">
        <v>0</v>
      </c>
      <c r="J545" s="17">
        <v>0</v>
      </c>
      <c r="K545" s="17">
        <v>0</v>
      </c>
      <c r="L545" s="17">
        <v>2.4964394183383951E-2</v>
      </c>
      <c r="M545" s="17">
        <v>0</v>
      </c>
      <c r="N545" s="17">
        <v>1.471764707084052E-2</v>
      </c>
      <c r="O545" s="17">
        <v>8.9764960053240143E-3</v>
      </c>
      <c r="P545" s="17">
        <v>0</v>
      </c>
      <c r="Q545" s="17">
        <v>0</v>
      </c>
      <c r="R545" s="17">
        <v>1.0980541798108329E-2</v>
      </c>
      <c r="S545" s="17">
        <v>6.1912936051547714E-3</v>
      </c>
      <c r="U545" s="17">
        <v>0</v>
      </c>
      <c r="V545" s="17">
        <v>1.362485026579986E-2</v>
      </c>
      <c r="W545" s="17">
        <v>0</v>
      </c>
      <c r="X545" s="17">
        <v>2.945201525622131E-2</v>
      </c>
      <c r="Y545" s="17">
        <v>8.369364783705183E-3</v>
      </c>
      <c r="Z545" s="17">
        <v>1.566016917788525E-3</v>
      </c>
      <c r="AA545" s="17">
        <v>0</v>
      </c>
      <c r="AB545" s="17">
        <v>0</v>
      </c>
      <c r="AC545" s="17">
        <v>1.695512357401761E-2</v>
      </c>
      <c r="AD545" s="17">
        <v>9.0698242683563898E-3</v>
      </c>
      <c r="AE545" s="17">
        <v>0</v>
      </c>
      <c r="AG545" s="17">
        <v>5.2160471477117488E-3</v>
      </c>
      <c r="AH545" s="17">
        <v>8.87276709492015E-3</v>
      </c>
      <c r="AJ545" s="17">
        <v>2.5809157411527551E-3</v>
      </c>
      <c r="AK545" s="17">
        <v>0</v>
      </c>
      <c r="AL545" s="17">
        <v>1.104037205633198E-2</v>
      </c>
      <c r="AM545" s="17">
        <v>4.5503605671321891E-3</v>
      </c>
      <c r="AN545" s="17">
        <v>1.2122827852413819E-2</v>
      </c>
      <c r="AO545" s="17">
        <v>1.162749423887665E-2</v>
      </c>
      <c r="AP545" s="17">
        <v>4.9715533919406059E-3</v>
      </c>
      <c r="AQ545" s="17">
        <v>2.241757175532625E-2</v>
      </c>
      <c r="AR545" s="17">
        <v>7.445798627938734E-3</v>
      </c>
      <c r="AS545" s="17">
        <v>0</v>
      </c>
      <c r="AT545" s="17">
        <v>1.159826486788958E-2</v>
      </c>
      <c r="AU545" s="17">
        <v>1.264306881133815E-2</v>
      </c>
      <c r="AV545" s="17">
        <v>0</v>
      </c>
      <c r="AX545" s="17">
        <v>6.9715193352846514E-3</v>
      </c>
      <c r="AY545" s="17">
        <v>0</v>
      </c>
      <c r="AZ545" s="17">
        <v>1.159826486788958E-2</v>
      </c>
      <c r="BA545" s="17">
        <v>1.264306881133815E-2</v>
      </c>
      <c r="BC545" s="17">
        <v>0</v>
      </c>
      <c r="BD545" s="17">
        <v>0</v>
      </c>
      <c r="BE545" s="17">
        <v>1.377778178029818E-2</v>
      </c>
      <c r="BF545" s="17">
        <v>0</v>
      </c>
      <c r="BG545" s="17">
        <v>0</v>
      </c>
      <c r="BH545" s="17">
        <v>1.076406282233589E-2</v>
      </c>
      <c r="BI545" s="17">
        <v>1.0440707048126739E-2</v>
      </c>
      <c r="BJ545" s="17">
        <v>3.7627429729082079E-3</v>
      </c>
      <c r="BK545" s="17">
        <v>8.5091578535497446E-3</v>
      </c>
      <c r="BL545" s="17">
        <v>2.4878780304910489E-2</v>
      </c>
      <c r="BM545" s="17">
        <v>5.0964247742472891E-3</v>
      </c>
      <c r="BN545" s="17">
        <v>6.3821086785703909E-3</v>
      </c>
      <c r="BP545" s="17">
        <v>5.8247185466566752E-3</v>
      </c>
      <c r="BQ545" s="17">
        <v>0</v>
      </c>
      <c r="BR545" s="17">
        <v>4.4953414554049784E-3</v>
      </c>
      <c r="BS545" s="17">
        <v>0</v>
      </c>
      <c r="BT545" s="17">
        <v>9.742449335816885E-3</v>
      </c>
      <c r="BU545" s="17">
        <v>1.217736534126126E-2</v>
      </c>
      <c r="BV545" s="17">
        <v>2.2117660054157589E-2</v>
      </c>
      <c r="BW545" s="17">
        <v>0</v>
      </c>
      <c r="BX545" s="17">
        <v>0</v>
      </c>
      <c r="BY545" s="17">
        <v>1.2562770771599469E-2</v>
      </c>
    </row>
    <row r="546" spans="2:77" ht="15.95">
      <c r="B546" s="16" t="s">
        <v>131</v>
      </c>
      <c r="C546" s="17">
        <v>5.1938520633847936E-3</v>
      </c>
      <c r="D546" s="17">
        <v>3.4910927969141838E-3</v>
      </c>
      <c r="E546" s="17">
        <v>1.178166487817759E-2</v>
      </c>
      <c r="F546" s="17">
        <v>0</v>
      </c>
      <c r="H546" s="17">
        <v>1.937062225879075E-2</v>
      </c>
      <c r="I546" s="17">
        <v>0</v>
      </c>
      <c r="J546" s="17">
        <v>0</v>
      </c>
      <c r="K546" s="17">
        <v>7.4387280255074559E-3</v>
      </c>
      <c r="L546" s="17">
        <v>0</v>
      </c>
      <c r="M546" s="17">
        <v>3.6840274945217251E-3</v>
      </c>
      <c r="N546" s="17">
        <v>0</v>
      </c>
      <c r="O546" s="17">
        <v>0</v>
      </c>
      <c r="P546" s="17">
        <v>0</v>
      </c>
      <c r="Q546" s="17">
        <v>1.135763673685063E-2</v>
      </c>
      <c r="R546" s="17">
        <v>0</v>
      </c>
      <c r="S546" s="17">
        <v>8.1877881423782078E-3</v>
      </c>
      <c r="U546" s="17">
        <v>1.6703008908255771E-2</v>
      </c>
      <c r="V546" s="17">
        <v>0</v>
      </c>
      <c r="W546" s="17">
        <v>7.3777454174744914E-3</v>
      </c>
      <c r="X546" s="17">
        <v>0</v>
      </c>
      <c r="Y546" s="17">
        <v>1.2745125695989609E-2</v>
      </c>
      <c r="Z546" s="17">
        <v>1.0719517347263291E-2</v>
      </c>
      <c r="AA546" s="17">
        <v>0</v>
      </c>
      <c r="AB546" s="17">
        <v>1.4422507371997901E-3</v>
      </c>
      <c r="AC546" s="17">
        <v>0</v>
      </c>
      <c r="AD546" s="17">
        <v>0</v>
      </c>
      <c r="AE546" s="17">
        <v>0.22158449721752571</v>
      </c>
      <c r="AG546" s="17">
        <v>4.9835293164852221E-3</v>
      </c>
      <c r="AH546" s="17">
        <v>5.3581496640895451E-3</v>
      </c>
      <c r="AJ546" s="17">
        <v>1.5632663411339271E-3</v>
      </c>
      <c r="AK546" s="17">
        <v>0</v>
      </c>
      <c r="AL546" s="17">
        <v>0</v>
      </c>
      <c r="AM546" s="17">
        <v>0</v>
      </c>
      <c r="AN546" s="17">
        <v>5.8925263855883359E-4</v>
      </c>
      <c r="AO546" s="17">
        <v>4.5675483481492259E-3</v>
      </c>
      <c r="AP546" s="17">
        <v>1.306701512371871E-2</v>
      </c>
      <c r="AQ546" s="17">
        <v>1.521173983223183E-3</v>
      </c>
      <c r="AR546" s="17">
        <v>6.1297896216602529E-3</v>
      </c>
      <c r="AS546" s="17">
        <v>0</v>
      </c>
      <c r="AT546" s="17">
        <v>5.2267779318722427E-3</v>
      </c>
      <c r="AU546" s="17">
        <v>3.4780826552584022E-3</v>
      </c>
      <c r="AV546" s="17">
        <v>0</v>
      </c>
      <c r="AX546" s="17">
        <v>4.7095833079804986E-3</v>
      </c>
      <c r="AY546" s="17">
        <v>0</v>
      </c>
      <c r="AZ546" s="17">
        <v>5.2267779318722427E-3</v>
      </c>
      <c r="BA546" s="17">
        <v>3.4780826552584022E-3</v>
      </c>
      <c r="BC546" s="17">
        <v>0</v>
      </c>
      <c r="BD546" s="17">
        <v>1.8325967484670601E-2</v>
      </c>
      <c r="BE546" s="17">
        <v>1.316087204725705E-2</v>
      </c>
      <c r="BF546" s="17">
        <v>0</v>
      </c>
      <c r="BG546" s="17">
        <v>6.7552011264830356E-3</v>
      </c>
      <c r="BH546" s="17">
        <v>1.7425507047270181E-3</v>
      </c>
      <c r="BI546" s="17">
        <v>1.674633218509098E-2</v>
      </c>
      <c r="BJ546" s="17">
        <v>6.4612179215762259E-3</v>
      </c>
      <c r="BK546" s="17">
        <v>8.5109291097181031E-3</v>
      </c>
      <c r="BL546" s="17">
        <v>6.3225411949950228E-3</v>
      </c>
      <c r="BM546" s="17">
        <v>9.0889036158500747E-3</v>
      </c>
      <c r="BN546" s="17">
        <v>7.0874381843724398E-3</v>
      </c>
      <c r="BP546" s="17">
        <v>2.280426856857168E-3</v>
      </c>
      <c r="BQ546" s="17">
        <v>0</v>
      </c>
      <c r="BR546" s="17">
        <v>4.9063713374390746E-3</v>
      </c>
      <c r="BS546" s="17">
        <v>6.1561040180784137E-3</v>
      </c>
      <c r="BT546" s="17">
        <v>0</v>
      </c>
      <c r="BU546" s="17">
        <v>0</v>
      </c>
      <c r="BV546" s="17">
        <v>2.875542281578496E-2</v>
      </c>
      <c r="BW546" s="17">
        <v>2.2875702817302989E-3</v>
      </c>
      <c r="BX546" s="17">
        <v>1.279761805095163E-2</v>
      </c>
      <c r="BY546" s="17">
        <v>3.8293611899380391E-3</v>
      </c>
    </row>
    <row r="548" spans="2:77" ht="96">
      <c r="B548" s="14" t="s">
        <v>319</v>
      </c>
    </row>
    <row r="549" spans="2:77" ht="15.95">
      <c r="B549" s="15" t="s">
        <v>16</v>
      </c>
    </row>
    <row r="550" spans="2:77" ht="15.95">
      <c r="B550" s="16" t="s">
        <v>311</v>
      </c>
      <c r="C550" s="17">
        <v>0.46632943881087408</v>
      </c>
      <c r="D550" s="17">
        <v>0.49665608804888828</v>
      </c>
      <c r="E550" s="17">
        <v>0.37906996651268882</v>
      </c>
      <c r="F550" s="17">
        <v>0.41430601163908609</v>
      </c>
      <c r="H550" s="17">
        <v>0.38713914417040562</v>
      </c>
      <c r="I550" s="17">
        <v>0.43194678408097059</v>
      </c>
      <c r="J550" s="17">
        <v>0.55108574843529934</v>
      </c>
      <c r="K550" s="17">
        <v>0.43256291565256733</v>
      </c>
      <c r="L550" s="17">
        <v>0.38235883517998792</v>
      </c>
      <c r="M550" s="17">
        <v>0.49797012919023631</v>
      </c>
      <c r="N550" s="17">
        <v>0.4598414738038511</v>
      </c>
      <c r="O550" s="17">
        <v>0.36148128150216469</v>
      </c>
      <c r="P550" s="17">
        <v>0.52174897764362649</v>
      </c>
      <c r="Q550" s="17">
        <v>0.46571811224420512</v>
      </c>
      <c r="R550" s="17">
        <v>0.56365560910132362</v>
      </c>
      <c r="S550" s="17">
        <v>0.50029623576086124</v>
      </c>
      <c r="U550" s="17">
        <v>0.45847024499467298</v>
      </c>
      <c r="V550" s="17">
        <v>0.38441690758971819</v>
      </c>
      <c r="W550" s="17">
        <v>0.47182635229015429</v>
      </c>
      <c r="X550" s="17">
        <v>0.36653782967777832</v>
      </c>
      <c r="Y550" s="17">
        <v>0.49379439259908398</v>
      </c>
      <c r="Z550" s="17">
        <v>0.50058719258620832</v>
      </c>
      <c r="AA550" s="17">
        <v>0.48931847577216392</v>
      </c>
      <c r="AB550" s="17">
        <v>0.51376494217989743</v>
      </c>
      <c r="AC550" s="17">
        <v>0.51482049062032942</v>
      </c>
      <c r="AD550" s="17">
        <v>0.43601752863860371</v>
      </c>
      <c r="AE550" s="17">
        <v>0.17368618556254989</v>
      </c>
      <c r="AG550" s="17">
        <v>0.49507583821992118</v>
      </c>
      <c r="AH550" s="17">
        <v>0.44387364398397339</v>
      </c>
      <c r="AJ550" s="17">
        <v>0.53335895030978808</v>
      </c>
      <c r="AK550" s="17">
        <v>0.47553372857510801</v>
      </c>
      <c r="AL550" s="17">
        <v>0.40942121343592119</v>
      </c>
      <c r="AM550" s="17">
        <v>0.4744612965660599</v>
      </c>
      <c r="AN550" s="17">
        <v>0.42419496209712387</v>
      </c>
      <c r="AO550" s="17">
        <v>0.49073149988020998</v>
      </c>
      <c r="AP550" s="17">
        <v>0.48922290062591789</v>
      </c>
      <c r="AQ550" s="17">
        <v>0.47743506814547831</v>
      </c>
      <c r="AR550" s="17">
        <v>0.46293550272237372</v>
      </c>
      <c r="AS550" s="17">
        <v>0.52560658628819223</v>
      </c>
      <c r="AT550" s="17">
        <v>0.49286422725571949</v>
      </c>
      <c r="AU550" s="17">
        <v>0.45009848991964613</v>
      </c>
      <c r="AV550" s="17">
        <v>0.53659119832913726</v>
      </c>
      <c r="AX550" s="17">
        <v>0.47187881096079121</v>
      </c>
      <c r="AY550" s="17">
        <v>0.52560658628819223</v>
      </c>
      <c r="AZ550" s="17">
        <v>0.49286422725571949</v>
      </c>
      <c r="BA550" s="17">
        <v>0.45009848991964613</v>
      </c>
      <c r="BC550" s="17">
        <v>0.48430238847158219</v>
      </c>
      <c r="BD550" s="17">
        <v>0.44137010941334348</v>
      </c>
      <c r="BE550" s="17">
        <v>0.48784153999130547</v>
      </c>
      <c r="BF550" s="17">
        <v>0.48571703636762442</v>
      </c>
      <c r="BG550" s="17">
        <v>0.43986107858751872</v>
      </c>
      <c r="BH550" s="17">
        <v>0.57687489586315699</v>
      </c>
      <c r="BI550" s="17">
        <v>0.51565167971938575</v>
      </c>
      <c r="BJ550" s="17">
        <v>0.44970898673460252</v>
      </c>
      <c r="BK550" s="17">
        <v>0.46635603531538039</v>
      </c>
      <c r="BL550" s="17">
        <v>0.3940618430058434</v>
      </c>
      <c r="BM550" s="17">
        <v>0.49016281883612589</v>
      </c>
      <c r="BN550" s="17">
        <v>0.44511998120738022</v>
      </c>
      <c r="BP550" s="17">
        <v>0.46258230943191658</v>
      </c>
      <c r="BQ550" s="17">
        <v>0.56193379068378979</v>
      </c>
      <c r="BR550" s="17">
        <v>0.36879076219692969</v>
      </c>
      <c r="BS550" s="17">
        <v>0.44371613936477439</v>
      </c>
      <c r="BT550" s="17">
        <v>0.63879482061607074</v>
      </c>
      <c r="BU550" s="17">
        <v>0.39674938833551049</v>
      </c>
      <c r="BV550" s="17">
        <v>0.4827429096439847</v>
      </c>
      <c r="BW550" s="17">
        <v>0.40385280554924879</v>
      </c>
      <c r="BX550" s="17">
        <v>0.51922295603374125</v>
      </c>
      <c r="BY550" s="17">
        <v>0.50345241135900998</v>
      </c>
    </row>
    <row r="551" spans="2:77" ht="15.95">
      <c r="B551" s="16" t="s">
        <v>312</v>
      </c>
      <c r="C551" s="17">
        <v>0.34387200443651877</v>
      </c>
      <c r="D551" s="17">
        <v>0.32790664483648208</v>
      </c>
      <c r="E551" s="17">
        <v>0.40502875547612821</v>
      </c>
      <c r="F551" s="17">
        <v>0.26800721802207939</v>
      </c>
      <c r="H551" s="17">
        <v>0.3625680039841267</v>
      </c>
      <c r="I551" s="17">
        <v>0.33708832504630221</v>
      </c>
      <c r="J551" s="17">
        <v>0.25586444215622411</v>
      </c>
      <c r="K551" s="17">
        <v>0.35513524672155361</v>
      </c>
      <c r="L551" s="17">
        <v>0.39381340859206743</v>
      </c>
      <c r="M551" s="17">
        <v>0.32751192235668353</v>
      </c>
      <c r="N551" s="17">
        <v>0.40134651399379823</v>
      </c>
      <c r="O551" s="17">
        <v>0.46910222024613768</v>
      </c>
      <c r="P551" s="17">
        <v>0.32331279986881889</v>
      </c>
      <c r="Q551" s="17">
        <v>0.35315431053447721</v>
      </c>
      <c r="R551" s="17">
        <v>0.31065354758673053</v>
      </c>
      <c r="S551" s="17">
        <v>0.31408743724334931</v>
      </c>
      <c r="U551" s="17">
        <v>0.28250557187805592</v>
      </c>
      <c r="V551" s="17">
        <v>0.41841156932140122</v>
      </c>
      <c r="W551" s="17">
        <v>0.32981956877555108</v>
      </c>
      <c r="X551" s="17">
        <v>0.39331771064075183</v>
      </c>
      <c r="Y551" s="17">
        <v>0.32779752544842922</v>
      </c>
      <c r="Z551" s="17">
        <v>0.33744442738046271</v>
      </c>
      <c r="AA551" s="17">
        <v>0.32591191031051492</v>
      </c>
      <c r="AB551" s="17">
        <v>0.34029604025372728</v>
      </c>
      <c r="AC551" s="17">
        <v>0.37256222723615462</v>
      </c>
      <c r="AD551" s="17">
        <v>0.34524624082804878</v>
      </c>
      <c r="AE551" s="17">
        <v>0.12869654644008019</v>
      </c>
      <c r="AG551" s="17">
        <v>0.3384081686623317</v>
      </c>
      <c r="AH551" s="17">
        <v>0.3481401833262342</v>
      </c>
      <c r="AJ551" s="17">
        <v>0.31157988112083318</v>
      </c>
      <c r="AK551" s="17">
        <v>0.32463834494865651</v>
      </c>
      <c r="AL551" s="17">
        <v>0.39220766117946948</v>
      </c>
      <c r="AM551" s="17">
        <v>0.35302300901569822</v>
      </c>
      <c r="AN551" s="17">
        <v>0.37612002764854191</v>
      </c>
      <c r="AO551" s="17">
        <v>0.30169661297148331</v>
      </c>
      <c r="AP551" s="17">
        <v>0.33371330833825869</v>
      </c>
      <c r="AQ551" s="17">
        <v>0.33822741326404332</v>
      </c>
      <c r="AR551" s="17">
        <v>0.36800285307769998</v>
      </c>
      <c r="AS551" s="17">
        <v>0.3614041067160369</v>
      </c>
      <c r="AT551" s="17">
        <v>0.35449328504160338</v>
      </c>
      <c r="AU551" s="17">
        <v>0.34621728584483491</v>
      </c>
      <c r="AV551" s="17">
        <v>0.30232160332168012</v>
      </c>
      <c r="AX551" s="17">
        <v>0.34028042650924339</v>
      </c>
      <c r="AY551" s="17">
        <v>0.3614041067160369</v>
      </c>
      <c r="AZ551" s="17">
        <v>0.35449328504160338</v>
      </c>
      <c r="BA551" s="17">
        <v>0.34621728584483491</v>
      </c>
      <c r="BC551" s="17">
        <v>0.33729006250236682</v>
      </c>
      <c r="BD551" s="17">
        <v>0.40876193601006311</v>
      </c>
      <c r="BE551" s="17">
        <v>0.33390813383145601</v>
      </c>
      <c r="BF551" s="17">
        <v>0.30698609825132422</v>
      </c>
      <c r="BG551" s="17">
        <v>0.34587916901155469</v>
      </c>
      <c r="BH551" s="17">
        <v>0.28081919214633</v>
      </c>
      <c r="BI551" s="17">
        <v>0.30766910372043338</v>
      </c>
      <c r="BJ551" s="17">
        <v>0.3403434154477416</v>
      </c>
      <c r="BK551" s="17">
        <v>0.30380018898451422</v>
      </c>
      <c r="BL551" s="17">
        <v>0.3569139105251406</v>
      </c>
      <c r="BM551" s="17">
        <v>0.34246854433870322</v>
      </c>
      <c r="BN551" s="17">
        <v>0.3486100554551988</v>
      </c>
      <c r="BP551" s="17">
        <v>0.36773044612478872</v>
      </c>
      <c r="BQ551" s="17">
        <v>0.2866446877435872</v>
      </c>
      <c r="BR551" s="17">
        <v>0.40110859452386638</v>
      </c>
      <c r="BS551" s="17">
        <v>0.3705164579482505</v>
      </c>
      <c r="BT551" s="17">
        <v>0.2665988372282096</v>
      </c>
      <c r="BU551" s="17">
        <v>0.38401841814228849</v>
      </c>
      <c r="BV551" s="17">
        <v>0.30133753071878699</v>
      </c>
      <c r="BW551" s="17">
        <v>0.31913565965595558</v>
      </c>
      <c r="BX551" s="17">
        <v>0.3641875367320408</v>
      </c>
      <c r="BY551" s="17">
        <v>0.32061694203495922</v>
      </c>
    </row>
    <row r="552" spans="2:77" ht="15.95">
      <c r="B552" s="16" t="s">
        <v>313</v>
      </c>
      <c r="C552" s="17">
        <v>0.14919110698999061</v>
      </c>
      <c r="D552" s="17">
        <v>0.1388396078476174</v>
      </c>
      <c r="E552" s="17">
        <v>0.1660051559318669</v>
      </c>
      <c r="F552" s="17">
        <v>0.2490351795369235</v>
      </c>
      <c r="H552" s="17">
        <v>0.1856958641084156</v>
      </c>
      <c r="I552" s="17">
        <v>0.19297510725384409</v>
      </c>
      <c r="J552" s="17">
        <v>0.13821636090019421</v>
      </c>
      <c r="K552" s="17">
        <v>0.16703805576829861</v>
      </c>
      <c r="L552" s="17">
        <v>0.16013086815521199</v>
      </c>
      <c r="M552" s="17">
        <v>0.13089408063168259</v>
      </c>
      <c r="N552" s="17">
        <v>9.466965613790683E-2</v>
      </c>
      <c r="O552" s="17">
        <v>0.1216827357016491</v>
      </c>
      <c r="P552" s="17">
        <v>0.14423268241435869</v>
      </c>
      <c r="Q552" s="17">
        <v>0.13470203979769729</v>
      </c>
      <c r="R552" s="17">
        <v>0.10679232827216389</v>
      </c>
      <c r="S552" s="17">
        <v>0.16680419846328279</v>
      </c>
      <c r="U552" s="17">
        <v>0.21362305008542551</v>
      </c>
      <c r="V552" s="17">
        <v>0.14895515682879129</v>
      </c>
      <c r="W552" s="17">
        <v>0.17223997784662601</v>
      </c>
      <c r="X552" s="17">
        <v>0.1782019283772418</v>
      </c>
      <c r="Y552" s="17">
        <v>0.1146876250607618</v>
      </c>
      <c r="Z552" s="17">
        <v>0.11836087941385499</v>
      </c>
      <c r="AA552" s="17">
        <v>0.12805656554535061</v>
      </c>
      <c r="AB552" s="17">
        <v>0.125128384584416</v>
      </c>
      <c r="AC552" s="17">
        <v>9.5738664708406099E-2</v>
      </c>
      <c r="AD552" s="17">
        <v>0.1855862451472568</v>
      </c>
      <c r="AE552" s="17">
        <v>0.47603277077984413</v>
      </c>
      <c r="AG552" s="17">
        <v>0.1409160711253877</v>
      </c>
      <c r="AH552" s="17">
        <v>0.15565530812059489</v>
      </c>
      <c r="AJ552" s="17">
        <v>0.1316534084888529</v>
      </c>
      <c r="AK552" s="17">
        <v>0.16878382837649861</v>
      </c>
      <c r="AL552" s="17">
        <v>0.18729797792914329</v>
      </c>
      <c r="AM552" s="17">
        <v>0.1496445973756898</v>
      </c>
      <c r="AN552" s="17">
        <v>0.16494007978259631</v>
      </c>
      <c r="AO552" s="17">
        <v>0.15106786994092819</v>
      </c>
      <c r="AP552" s="17">
        <v>0.13216862392638559</v>
      </c>
      <c r="AQ552" s="17">
        <v>0.14579519805802299</v>
      </c>
      <c r="AR552" s="17">
        <v>0.13795891313217651</v>
      </c>
      <c r="AS552" s="17">
        <v>0.11298930699577089</v>
      </c>
      <c r="AT552" s="17">
        <v>0.1346948310176824</v>
      </c>
      <c r="AU552" s="17">
        <v>0.173316344754715</v>
      </c>
      <c r="AV552" s="17">
        <v>0.15641402942911051</v>
      </c>
      <c r="AX552" s="17">
        <v>0.14631756475869159</v>
      </c>
      <c r="AY552" s="17">
        <v>0.11298930699577089</v>
      </c>
      <c r="AZ552" s="17">
        <v>0.1346948310176824</v>
      </c>
      <c r="BA552" s="17">
        <v>0.173316344754715</v>
      </c>
      <c r="BC552" s="17">
        <v>0.15389141603231951</v>
      </c>
      <c r="BD552" s="17">
        <v>0.1042372020197795</v>
      </c>
      <c r="BE552" s="17">
        <v>0.13373894424874641</v>
      </c>
      <c r="BF552" s="17">
        <v>0.17420027262299589</v>
      </c>
      <c r="BG552" s="17">
        <v>0.15720429439937381</v>
      </c>
      <c r="BH552" s="17">
        <v>9.2996503811348705E-2</v>
      </c>
      <c r="BI552" s="17">
        <v>0.1031097015497715</v>
      </c>
      <c r="BJ552" s="17">
        <v>0.16242696728183431</v>
      </c>
      <c r="BK552" s="17">
        <v>0.13426767719933891</v>
      </c>
      <c r="BL552" s="17">
        <v>0.18870745178308851</v>
      </c>
      <c r="BM552" s="17">
        <v>0.14753413058557671</v>
      </c>
      <c r="BN552" s="17">
        <v>0.16350563481497121</v>
      </c>
      <c r="BP552" s="17">
        <v>0.13711508289301419</v>
      </c>
      <c r="BQ552" s="17">
        <v>0.1179793994987013</v>
      </c>
      <c r="BR552" s="17">
        <v>0.19772660921960419</v>
      </c>
      <c r="BS552" s="17">
        <v>0.1478586588427023</v>
      </c>
      <c r="BT552" s="17">
        <v>6.3215290409255193E-2</v>
      </c>
      <c r="BU552" s="17">
        <v>0.2070548281809397</v>
      </c>
      <c r="BV552" s="17">
        <v>0.13319808565048291</v>
      </c>
      <c r="BW552" s="17">
        <v>0.21800297697337609</v>
      </c>
      <c r="BX552" s="17">
        <v>8.0899282058307279E-2</v>
      </c>
      <c r="BY552" s="17">
        <v>0.1324801870460165</v>
      </c>
    </row>
    <row r="553" spans="2:77" ht="15.95">
      <c r="B553" s="16" t="s">
        <v>314</v>
      </c>
      <c r="C553" s="17">
        <v>2.8099032465811941E-2</v>
      </c>
      <c r="D553" s="17">
        <v>2.4737334020054229E-2</v>
      </c>
      <c r="E553" s="17">
        <v>3.456060783087548E-2</v>
      </c>
      <c r="F553" s="17">
        <v>5.8522201302527242E-2</v>
      </c>
      <c r="H553" s="17">
        <v>5.1057684984645309E-2</v>
      </c>
      <c r="I553" s="17">
        <v>3.7989783618883027E-2</v>
      </c>
      <c r="J553" s="17">
        <v>1.6300498357731591E-2</v>
      </c>
      <c r="K553" s="17">
        <v>2.6325226214448379E-2</v>
      </c>
      <c r="L553" s="17">
        <v>4.5719048869387158E-2</v>
      </c>
      <c r="M553" s="17">
        <v>3.5516023216718873E-2</v>
      </c>
      <c r="N553" s="17">
        <v>3.6422484137574901E-2</v>
      </c>
      <c r="O553" s="17">
        <v>4.4000638725124781E-2</v>
      </c>
      <c r="P553" s="17">
        <v>1.070554007319594E-2</v>
      </c>
      <c r="Q553" s="17">
        <v>2.5353693550222808E-2</v>
      </c>
      <c r="R553" s="17">
        <v>4.9010942922314334E-3</v>
      </c>
      <c r="S553" s="17">
        <v>1.460948543006897E-2</v>
      </c>
      <c r="U553" s="17">
        <v>2.0346619679461921E-2</v>
      </c>
      <c r="V553" s="17">
        <v>4.1092876154258107E-2</v>
      </c>
      <c r="W553" s="17">
        <v>2.225678923033093E-2</v>
      </c>
      <c r="X553" s="17">
        <v>4.0460233763715443E-2</v>
      </c>
      <c r="Y553" s="17">
        <v>5.0975331195735447E-2</v>
      </c>
      <c r="Z553" s="17">
        <v>3.6526308280124341E-2</v>
      </c>
      <c r="AA553" s="17">
        <v>4.0235139477613889E-2</v>
      </c>
      <c r="AB553" s="17">
        <v>8.0538040627521918E-3</v>
      </c>
      <c r="AC553" s="17">
        <v>1.6878617435110162E-2</v>
      </c>
      <c r="AD553" s="17">
        <v>2.0120448718327199E-2</v>
      </c>
      <c r="AE553" s="17">
        <v>0</v>
      </c>
      <c r="AG553" s="17">
        <v>1.716198041931128E-2</v>
      </c>
      <c r="AH553" s="17">
        <v>3.664271799917497E-2</v>
      </c>
      <c r="AJ553" s="17">
        <v>1.478697538622393E-2</v>
      </c>
      <c r="AK553" s="17">
        <v>2.580240787202347E-2</v>
      </c>
      <c r="AL553" s="17">
        <v>1.615430076480353E-3</v>
      </c>
      <c r="AM553" s="17">
        <v>1.375360475288831E-2</v>
      </c>
      <c r="AN553" s="17">
        <v>1.7735534179487231E-2</v>
      </c>
      <c r="AO553" s="17">
        <v>2.9756800275655311E-2</v>
      </c>
      <c r="AP553" s="17">
        <v>2.609782162141653E-2</v>
      </c>
      <c r="AQ553" s="17">
        <v>2.5925778275991691E-2</v>
      </c>
      <c r="AR553" s="17">
        <v>2.5227908316293901E-2</v>
      </c>
      <c r="AS553" s="17">
        <v>0</v>
      </c>
      <c r="AT553" s="17">
        <v>1.129412503565721E-2</v>
      </c>
      <c r="AU553" s="17">
        <v>1.8421482111431669E-2</v>
      </c>
      <c r="AV553" s="17">
        <v>0</v>
      </c>
      <c r="AX553" s="17">
        <v>2.8034924526858188E-2</v>
      </c>
      <c r="AY553" s="17">
        <v>0</v>
      </c>
      <c r="AZ553" s="17">
        <v>1.129412503565721E-2</v>
      </c>
      <c r="BA553" s="17">
        <v>1.8421482111431669E-2</v>
      </c>
      <c r="BC553" s="17">
        <v>1.803481015514723E-2</v>
      </c>
      <c r="BD553" s="17">
        <v>1.8325967484670601E-2</v>
      </c>
      <c r="BE553" s="17">
        <v>2.998768542498963E-2</v>
      </c>
      <c r="BF553" s="17">
        <v>3.0508452045703089E-2</v>
      </c>
      <c r="BG553" s="17">
        <v>5.0300256875069858E-2</v>
      </c>
      <c r="BH553" s="17">
        <v>3.8863628131716559E-2</v>
      </c>
      <c r="BI553" s="17">
        <v>5.1672664268405943E-2</v>
      </c>
      <c r="BJ553" s="17">
        <v>2.2226079722211051E-2</v>
      </c>
      <c r="BK553" s="17">
        <v>7.6234737962322122E-2</v>
      </c>
      <c r="BL553" s="17">
        <v>4.1181781372557631E-2</v>
      </c>
      <c r="BM553" s="17">
        <v>1.6757600831854409E-2</v>
      </c>
      <c r="BN553" s="17">
        <v>2.269543700752898E-2</v>
      </c>
      <c r="BP553" s="17">
        <v>1.77280940609299E-2</v>
      </c>
      <c r="BQ553" s="17">
        <v>2.188808007153515E-2</v>
      </c>
      <c r="BR553" s="17">
        <v>1.0435632943409349E-2</v>
      </c>
      <c r="BS553" s="17">
        <v>2.4907227833413838E-2</v>
      </c>
      <c r="BT553" s="17">
        <v>2.4401045701516019E-2</v>
      </c>
      <c r="BU553" s="17">
        <v>1.217736534126126E-2</v>
      </c>
      <c r="BV553" s="17">
        <v>7.0334544995233506E-2</v>
      </c>
      <c r="BW553" s="17">
        <v>4.9217763201940032E-2</v>
      </c>
      <c r="BX553" s="17">
        <v>2.2892607124959E-2</v>
      </c>
      <c r="BY553" s="17">
        <v>3.060460468962491E-2</v>
      </c>
    </row>
    <row r="554" spans="2:77" ht="15.95">
      <c r="B554" s="16" t="s">
        <v>315</v>
      </c>
      <c r="C554" s="17">
        <v>5.9800974040859194E-3</v>
      </c>
      <c r="D554" s="17">
        <v>4.8560209328202299E-3</v>
      </c>
      <c r="E554" s="17">
        <v>9.0914140905639564E-3</v>
      </c>
      <c r="F554" s="17">
        <v>1.012938949938369E-2</v>
      </c>
      <c r="H554" s="17">
        <v>3.853991623011587E-3</v>
      </c>
      <c r="I554" s="17">
        <v>0</v>
      </c>
      <c r="J554" s="17">
        <v>4.020766401812018E-3</v>
      </c>
      <c r="K554" s="17">
        <v>1.8938555643131991E-2</v>
      </c>
      <c r="L554" s="17">
        <v>1.3763282720848639E-2</v>
      </c>
      <c r="M554" s="17">
        <v>4.4238171101570814E-3</v>
      </c>
      <c r="N554" s="17">
        <v>0</v>
      </c>
      <c r="O554" s="17">
        <v>3.7331238249238038E-3</v>
      </c>
      <c r="P554" s="17">
        <v>0</v>
      </c>
      <c r="Q554" s="17">
        <v>1.5208317758137821E-2</v>
      </c>
      <c r="R554" s="17">
        <v>4.6232691900777237E-3</v>
      </c>
      <c r="S554" s="17">
        <v>1.111867272899204E-3</v>
      </c>
      <c r="U554" s="17">
        <v>0</v>
      </c>
      <c r="V554" s="17">
        <v>0</v>
      </c>
      <c r="W554" s="17">
        <v>0</v>
      </c>
      <c r="X554" s="17">
        <v>1.705967008379241E-2</v>
      </c>
      <c r="Y554" s="17">
        <v>8.369364783705183E-3</v>
      </c>
      <c r="Z554" s="17">
        <v>3.5405961696749191E-3</v>
      </c>
      <c r="AA554" s="17">
        <v>9.868750840718591E-3</v>
      </c>
      <c r="AB554" s="17">
        <v>1.131457818200726E-2</v>
      </c>
      <c r="AC554" s="17">
        <v>0</v>
      </c>
      <c r="AD554" s="17">
        <v>1.1050624449970811E-2</v>
      </c>
      <c r="AE554" s="17">
        <v>0</v>
      </c>
      <c r="AG554" s="17">
        <v>4.4757326944034198E-3</v>
      </c>
      <c r="AH554" s="17">
        <v>7.1552604144081147E-3</v>
      </c>
      <c r="AJ554" s="17">
        <v>5.7034645219748454E-3</v>
      </c>
      <c r="AK554" s="17">
        <v>5.2416902277137014E-3</v>
      </c>
      <c r="AL554" s="17">
        <v>9.4577173789854915E-3</v>
      </c>
      <c r="AM554" s="17">
        <v>4.5661845248933727E-3</v>
      </c>
      <c r="AN554" s="17">
        <v>1.127115768119652E-2</v>
      </c>
      <c r="AO554" s="17">
        <v>1.9082857690905449E-2</v>
      </c>
      <c r="AP554" s="17">
        <v>8.8479195442842506E-3</v>
      </c>
      <c r="AQ554" s="17">
        <v>9.70909343179149E-3</v>
      </c>
      <c r="AR554" s="17">
        <v>2.6699805059359409E-3</v>
      </c>
      <c r="AS554" s="17">
        <v>0</v>
      </c>
      <c r="AT554" s="17">
        <v>6.6535316493375957E-3</v>
      </c>
      <c r="AU554" s="17">
        <v>8.4683147141139097E-3</v>
      </c>
      <c r="AV554" s="17">
        <v>4.6731689200723266E-3</v>
      </c>
      <c r="AX554" s="17">
        <v>6.6191428206148388E-3</v>
      </c>
      <c r="AY554" s="17">
        <v>0</v>
      </c>
      <c r="AZ554" s="17">
        <v>6.6535316493375957E-3</v>
      </c>
      <c r="BA554" s="17">
        <v>8.4683147141139097E-3</v>
      </c>
      <c r="BC554" s="17">
        <v>6.4813228385843724E-3</v>
      </c>
      <c r="BD554" s="17">
        <v>2.7304785072143161E-2</v>
      </c>
      <c r="BE554" s="17">
        <v>1.1534167279934769E-2</v>
      </c>
      <c r="BF554" s="17">
        <v>0</v>
      </c>
      <c r="BG554" s="17">
        <v>0</v>
      </c>
      <c r="BH554" s="17">
        <v>7.7221058913347872E-3</v>
      </c>
      <c r="BI554" s="17">
        <v>1.332276593858279E-2</v>
      </c>
      <c r="BJ554" s="17">
        <v>1.541466001103668E-2</v>
      </c>
      <c r="BK554" s="17">
        <v>1.9341360538444211E-2</v>
      </c>
      <c r="BL554" s="17">
        <v>1.281247211837463E-2</v>
      </c>
      <c r="BM554" s="17">
        <v>3.076905407739828E-3</v>
      </c>
      <c r="BN554" s="17">
        <v>4.0198389706682259E-3</v>
      </c>
      <c r="BP554" s="17">
        <v>2.912359273328338E-3</v>
      </c>
      <c r="BQ554" s="17">
        <v>5.7770210011933261E-3</v>
      </c>
      <c r="BR554" s="17">
        <v>1.703202977875112E-2</v>
      </c>
      <c r="BS554" s="17">
        <v>3.9182679515740561E-3</v>
      </c>
      <c r="BT554" s="17">
        <v>6.9900060449486941E-3</v>
      </c>
      <c r="BU554" s="17">
        <v>0</v>
      </c>
      <c r="BV554" s="17">
        <v>1.238692899151213E-2</v>
      </c>
      <c r="BW554" s="17">
        <v>7.503224337749438E-3</v>
      </c>
      <c r="BX554" s="17">
        <v>0</v>
      </c>
      <c r="BY554" s="17">
        <v>5.1871324905134308E-3</v>
      </c>
    </row>
    <row r="555" spans="2:77" ht="15.95">
      <c r="B555" s="16" t="s">
        <v>131</v>
      </c>
      <c r="C555" s="17">
        <v>6.5283198927187308E-3</v>
      </c>
      <c r="D555" s="17">
        <v>7.0043043141378228E-3</v>
      </c>
      <c r="E555" s="17">
        <v>6.2441001578767393E-3</v>
      </c>
      <c r="F555" s="17">
        <v>0</v>
      </c>
      <c r="H555" s="17">
        <v>9.6853111293953732E-3</v>
      </c>
      <c r="I555" s="17">
        <v>0</v>
      </c>
      <c r="J555" s="17">
        <v>3.4512183748738628E-2</v>
      </c>
      <c r="K555" s="17">
        <v>0</v>
      </c>
      <c r="L555" s="17">
        <v>4.2145564824968363E-3</v>
      </c>
      <c r="M555" s="17">
        <v>3.6840274945217251E-3</v>
      </c>
      <c r="N555" s="17">
        <v>7.7198719268689727E-3</v>
      </c>
      <c r="O555" s="17">
        <v>0</v>
      </c>
      <c r="P555" s="17">
        <v>0</v>
      </c>
      <c r="Q555" s="17">
        <v>5.8635261152597661E-3</v>
      </c>
      <c r="R555" s="17">
        <v>9.3741515574729192E-3</v>
      </c>
      <c r="S555" s="17">
        <v>3.0907758295384358E-3</v>
      </c>
      <c r="U555" s="17">
        <v>2.5054513362383658E-2</v>
      </c>
      <c r="V555" s="17">
        <v>7.1234901058311014E-3</v>
      </c>
      <c r="W555" s="17">
        <v>3.8573118573376939E-3</v>
      </c>
      <c r="X555" s="17">
        <v>4.4226274567201913E-3</v>
      </c>
      <c r="Y555" s="17">
        <v>4.3757609122844314E-3</v>
      </c>
      <c r="Z555" s="17">
        <v>3.5405961696749191E-3</v>
      </c>
      <c r="AA555" s="17">
        <v>6.6091580536380276E-3</v>
      </c>
      <c r="AB555" s="17">
        <v>1.4422507371997901E-3</v>
      </c>
      <c r="AC555" s="17">
        <v>0</v>
      </c>
      <c r="AD555" s="17">
        <v>1.9789122177926539E-3</v>
      </c>
      <c r="AE555" s="17">
        <v>0.22158449721752571</v>
      </c>
      <c r="AG555" s="17">
        <v>3.9622088786446441E-3</v>
      </c>
      <c r="AH555" s="17">
        <v>8.5328861556143113E-3</v>
      </c>
      <c r="AJ555" s="17">
        <v>2.9173201723270582E-3</v>
      </c>
      <c r="AK555" s="17">
        <v>0</v>
      </c>
      <c r="AL555" s="17">
        <v>0</v>
      </c>
      <c r="AM555" s="17">
        <v>4.5513077647704858E-3</v>
      </c>
      <c r="AN555" s="17">
        <v>5.7382386110541332E-3</v>
      </c>
      <c r="AO555" s="17">
        <v>7.6643592408177216E-3</v>
      </c>
      <c r="AP555" s="17">
        <v>9.9494259437371158E-3</v>
      </c>
      <c r="AQ555" s="17">
        <v>2.9074488246725091E-3</v>
      </c>
      <c r="AR555" s="17">
        <v>3.2048422455202429E-3</v>
      </c>
      <c r="AS555" s="17">
        <v>0</v>
      </c>
      <c r="AT555" s="17">
        <v>0</v>
      </c>
      <c r="AU555" s="17">
        <v>3.4780826552584022E-3</v>
      </c>
      <c r="AV555" s="17">
        <v>0</v>
      </c>
      <c r="AX555" s="17">
        <v>6.8691304238007794E-3</v>
      </c>
      <c r="AY555" s="17">
        <v>0</v>
      </c>
      <c r="AZ555" s="17">
        <v>0</v>
      </c>
      <c r="BA555" s="17">
        <v>3.4780826552584022E-3</v>
      </c>
      <c r="BC555" s="17">
        <v>0</v>
      </c>
      <c r="BD555" s="17">
        <v>0</v>
      </c>
      <c r="BE555" s="17">
        <v>2.9895292235677679E-3</v>
      </c>
      <c r="BF555" s="17">
        <v>2.5881407123525368E-3</v>
      </c>
      <c r="BG555" s="17">
        <v>6.7552011264830356E-3</v>
      </c>
      <c r="BH555" s="17">
        <v>2.7236741561130801E-3</v>
      </c>
      <c r="BI555" s="17">
        <v>8.5740848034206625E-3</v>
      </c>
      <c r="BJ555" s="17">
        <v>9.8798908025737788E-3</v>
      </c>
      <c r="BK555" s="17">
        <v>0</v>
      </c>
      <c r="BL555" s="17">
        <v>6.3225411949950228E-3</v>
      </c>
      <c r="BM555" s="17">
        <v>0</v>
      </c>
      <c r="BN555" s="17">
        <v>1.6049052544252769E-2</v>
      </c>
      <c r="BP555" s="17">
        <v>1.193170821602227E-2</v>
      </c>
      <c r="BQ555" s="17">
        <v>5.7770210011933261E-3</v>
      </c>
      <c r="BR555" s="17">
        <v>4.9063713374390746E-3</v>
      </c>
      <c r="BS555" s="17">
        <v>9.0832480592846643E-3</v>
      </c>
      <c r="BT555" s="17">
        <v>0</v>
      </c>
      <c r="BU555" s="17">
        <v>0</v>
      </c>
      <c r="BV555" s="17">
        <v>0</v>
      </c>
      <c r="BW555" s="17">
        <v>2.2875702817302989E-3</v>
      </c>
      <c r="BX555" s="17">
        <v>1.279761805095163E-2</v>
      </c>
      <c r="BY555" s="17">
        <v>7.6587223798760774E-3</v>
      </c>
    </row>
    <row r="557" spans="2:77" ht="96">
      <c r="B557" s="14" t="s">
        <v>320</v>
      </c>
    </row>
    <row r="558" spans="2:77" ht="15.95">
      <c r="B558" s="15" t="s">
        <v>16</v>
      </c>
    </row>
    <row r="559" spans="2:77" ht="15.95">
      <c r="B559" s="16" t="s">
        <v>311</v>
      </c>
      <c r="C559" s="17">
        <v>0.30304681371886949</v>
      </c>
      <c r="D559" s="17">
        <v>0.31646207130522758</v>
      </c>
      <c r="E559" s="17">
        <v>0.26755341045215519</v>
      </c>
      <c r="F559" s="17">
        <v>0.2697897101733413</v>
      </c>
      <c r="H559" s="17">
        <v>0.29005357144388039</v>
      </c>
      <c r="I559" s="17">
        <v>0.31100086184183562</v>
      </c>
      <c r="J559" s="17">
        <v>0.30057434109005399</v>
      </c>
      <c r="K559" s="17">
        <v>0.27209125356381758</v>
      </c>
      <c r="L559" s="17">
        <v>0.25064015797805572</v>
      </c>
      <c r="M559" s="17">
        <v>0.2725007508710664</v>
      </c>
      <c r="N559" s="17">
        <v>0.1694854135508731</v>
      </c>
      <c r="O559" s="17">
        <v>0.26495355090976569</v>
      </c>
      <c r="P559" s="17">
        <v>0.32998083765364628</v>
      </c>
      <c r="Q559" s="17">
        <v>0.35170028773775919</v>
      </c>
      <c r="R559" s="17">
        <v>0.36865305362360412</v>
      </c>
      <c r="S559" s="17">
        <v>0.36085280234782308</v>
      </c>
      <c r="U559" s="17">
        <v>0.29471426162989639</v>
      </c>
      <c r="V559" s="17">
        <v>0.2451310467826632</v>
      </c>
      <c r="W559" s="17">
        <v>0.27230799994155591</v>
      </c>
      <c r="X559" s="17">
        <v>0.24831772874451671</v>
      </c>
      <c r="Y559" s="17">
        <v>0.30932109807189978</v>
      </c>
      <c r="Z559" s="17">
        <v>0.32200486783021598</v>
      </c>
      <c r="AA559" s="17">
        <v>0.34269667346318738</v>
      </c>
      <c r="AB559" s="17">
        <v>0.39447050791017169</v>
      </c>
      <c r="AC559" s="17">
        <v>0.32580057750539998</v>
      </c>
      <c r="AD559" s="17">
        <v>0.2330736859588127</v>
      </c>
      <c r="AE559" s="17">
        <v>0</v>
      </c>
      <c r="AG559" s="17">
        <v>0.34545310808652729</v>
      </c>
      <c r="AH559" s="17">
        <v>0.26992033300248541</v>
      </c>
      <c r="AJ559" s="17">
        <v>0.35346761475919491</v>
      </c>
      <c r="AK559" s="17">
        <v>0.29402936923420131</v>
      </c>
      <c r="AL559" s="17">
        <v>0.2402769830014721</v>
      </c>
      <c r="AM559" s="17">
        <v>0.3123194829845829</v>
      </c>
      <c r="AN559" s="17">
        <v>0.25957030559154259</v>
      </c>
      <c r="AO559" s="17">
        <v>0.32162488872793699</v>
      </c>
      <c r="AP559" s="17">
        <v>0.31339925963949772</v>
      </c>
      <c r="AQ559" s="17">
        <v>0.32440104635915418</v>
      </c>
      <c r="AR559" s="17">
        <v>0.30109354596014731</v>
      </c>
      <c r="AS559" s="17">
        <v>0.38938632348772922</v>
      </c>
      <c r="AT559" s="17">
        <v>0.3045498757228628</v>
      </c>
      <c r="AU559" s="17">
        <v>0.27033956053645469</v>
      </c>
      <c r="AV559" s="17">
        <v>0.35778268672921992</v>
      </c>
      <c r="AX559" s="17">
        <v>0.30816403469968667</v>
      </c>
      <c r="AY559" s="17">
        <v>0.38938632348772922</v>
      </c>
      <c r="AZ559" s="17">
        <v>0.3045498757228628</v>
      </c>
      <c r="BA559" s="17">
        <v>0.27033956053645469</v>
      </c>
      <c r="BC559" s="17">
        <v>0.32907884569153317</v>
      </c>
      <c r="BD559" s="17">
        <v>0.2681673248218896</v>
      </c>
      <c r="BE559" s="17">
        <v>0.36166662722177939</v>
      </c>
      <c r="BF559" s="17">
        <v>0.35357426842438422</v>
      </c>
      <c r="BG559" s="17">
        <v>0.30198661955353401</v>
      </c>
      <c r="BH559" s="17">
        <v>0.41060695803344371</v>
      </c>
      <c r="BI559" s="17">
        <v>0.41713701199726938</v>
      </c>
      <c r="BJ559" s="17">
        <v>0.33118770680603371</v>
      </c>
      <c r="BK559" s="17">
        <v>0.31235009012542853</v>
      </c>
      <c r="BL559" s="17">
        <v>0.34047470354110992</v>
      </c>
      <c r="BM559" s="17">
        <v>0.34042041298474002</v>
      </c>
      <c r="BN559" s="17">
        <v>0.2506531768510285</v>
      </c>
      <c r="BP559" s="17">
        <v>0.31721326525467791</v>
      </c>
      <c r="BQ559" s="17">
        <v>0.32039101374103662</v>
      </c>
      <c r="BR559" s="17">
        <v>0.222596487997888</v>
      </c>
      <c r="BS559" s="17">
        <v>0.23029146536756009</v>
      </c>
      <c r="BT559" s="17">
        <v>0.43845116420154262</v>
      </c>
      <c r="BU559" s="17">
        <v>0.26094182055271381</v>
      </c>
      <c r="BV559" s="17">
        <v>0.35265284808195951</v>
      </c>
      <c r="BW559" s="17">
        <v>0.20034409823928251</v>
      </c>
      <c r="BX559" s="17">
        <v>0.40775399638920679</v>
      </c>
      <c r="BY559" s="17">
        <v>0.37316668628811811</v>
      </c>
    </row>
    <row r="560" spans="2:77" ht="15.95">
      <c r="B560" s="16" t="s">
        <v>312</v>
      </c>
      <c r="C560" s="17">
        <v>0.39708558047830278</v>
      </c>
      <c r="D560" s="17">
        <v>0.38961650502401912</v>
      </c>
      <c r="E560" s="17">
        <v>0.42003126030191001</v>
      </c>
      <c r="F560" s="17">
        <v>0.41360271832405482</v>
      </c>
      <c r="H560" s="17">
        <v>0.33512848337835</v>
      </c>
      <c r="I560" s="17">
        <v>0.47193696582993</v>
      </c>
      <c r="J560" s="17">
        <v>0.36014522931035592</v>
      </c>
      <c r="K560" s="17">
        <v>0.42741264913657068</v>
      </c>
      <c r="L560" s="17">
        <v>0.37713714473435922</v>
      </c>
      <c r="M560" s="17">
        <v>0.39544312972904849</v>
      </c>
      <c r="N560" s="17">
        <v>0.5112302639931372</v>
      </c>
      <c r="O560" s="17">
        <v>0.44113921923819033</v>
      </c>
      <c r="P560" s="17">
        <v>0.43461440515008798</v>
      </c>
      <c r="Q560" s="17">
        <v>0.40621761989009231</v>
      </c>
      <c r="R560" s="17">
        <v>0.35301161196039282</v>
      </c>
      <c r="S560" s="17">
        <v>0.37617246685605088</v>
      </c>
      <c r="U560" s="17">
        <v>0.39668956647906872</v>
      </c>
      <c r="V560" s="17">
        <v>0.34419032231832181</v>
      </c>
      <c r="W560" s="17">
        <v>0.41084899429173471</v>
      </c>
      <c r="X560" s="17">
        <v>0.40126073744544172</v>
      </c>
      <c r="Y560" s="17">
        <v>0.37002133481959559</v>
      </c>
      <c r="Z560" s="17">
        <v>0.39004495007595602</v>
      </c>
      <c r="AA560" s="17">
        <v>0.37755664199607869</v>
      </c>
      <c r="AB560" s="17">
        <v>0.3930623266064201</v>
      </c>
      <c r="AC560" s="17">
        <v>0.44428688244231401</v>
      </c>
      <c r="AD560" s="17">
        <v>0.41928937911627812</v>
      </c>
      <c r="AE560" s="17">
        <v>0.56684124208319719</v>
      </c>
      <c r="AG560" s="17">
        <v>0.39388195553692618</v>
      </c>
      <c r="AH560" s="17">
        <v>0.39958815283048588</v>
      </c>
      <c r="AJ560" s="17">
        <v>0.41017161976382882</v>
      </c>
      <c r="AK560" s="17">
        <v>0.38021229304185861</v>
      </c>
      <c r="AL560" s="17">
        <v>0.39186869716270217</v>
      </c>
      <c r="AM560" s="17">
        <v>0.36567998285405517</v>
      </c>
      <c r="AN560" s="17">
        <v>0.38328895367367999</v>
      </c>
      <c r="AO560" s="17">
        <v>0.38005185859767587</v>
      </c>
      <c r="AP560" s="17">
        <v>0.37130466163530418</v>
      </c>
      <c r="AQ560" s="17">
        <v>0.36106483971049941</v>
      </c>
      <c r="AR560" s="17">
        <v>0.41081525832026577</v>
      </c>
      <c r="AS560" s="17">
        <v>0.34845800692861317</v>
      </c>
      <c r="AT560" s="17">
        <v>0.44796332949644008</v>
      </c>
      <c r="AU560" s="17">
        <v>0.42147339861030941</v>
      </c>
      <c r="AV560" s="17">
        <v>0.35035595749563908</v>
      </c>
      <c r="AX560" s="17">
        <v>0.38952016241029391</v>
      </c>
      <c r="AY560" s="17">
        <v>0.34845800692861317</v>
      </c>
      <c r="AZ560" s="17">
        <v>0.44796332949644008</v>
      </c>
      <c r="BA560" s="17">
        <v>0.42147339861030941</v>
      </c>
      <c r="BC560" s="17">
        <v>0.40238863893483923</v>
      </c>
      <c r="BD560" s="17">
        <v>0.41306074229228101</v>
      </c>
      <c r="BE560" s="17">
        <v>0.38144890497951373</v>
      </c>
      <c r="BF560" s="17">
        <v>0.38426041495235919</v>
      </c>
      <c r="BG560" s="17">
        <v>0.40617625953755981</v>
      </c>
      <c r="BH560" s="17">
        <v>0.39963854239615748</v>
      </c>
      <c r="BI560" s="17">
        <v>0.43488318743226789</v>
      </c>
      <c r="BJ560" s="17">
        <v>0.40176563311642832</v>
      </c>
      <c r="BK560" s="17">
        <v>0.39000420193469898</v>
      </c>
      <c r="BL560" s="17">
        <v>0.40547144283735997</v>
      </c>
      <c r="BM560" s="17">
        <v>0.37922897294092628</v>
      </c>
      <c r="BN560" s="17">
        <v>0.38128373143751199</v>
      </c>
      <c r="BP560" s="17">
        <v>0.42392629425749329</v>
      </c>
      <c r="BQ560" s="17">
        <v>0.45310753477131671</v>
      </c>
      <c r="BR560" s="17">
        <v>0.49435507978101101</v>
      </c>
      <c r="BS560" s="17">
        <v>0.40019767656523791</v>
      </c>
      <c r="BT560" s="17">
        <v>0.40661981462350738</v>
      </c>
      <c r="BU560" s="17">
        <v>0.34796069221146891</v>
      </c>
      <c r="BV560" s="17">
        <v>0.38063510774276188</v>
      </c>
      <c r="BW560" s="17">
        <v>0.4260501053282903</v>
      </c>
      <c r="BX560" s="17">
        <v>0.42995455269903349</v>
      </c>
      <c r="BY560" s="17">
        <v>0.34699910702359532</v>
      </c>
    </row>
    <row r="561" spans="2:77" ht="15.95">
      <c r="B561" s="16" t="s">
        <v>313</v>
      </c>
      <c r="C561" s="17">
        <v>0.2497121826410709</v>
      </c>
      <c r="D561" s="17">
        <v>0.24810041989510639</v>
      </c>
      <c r="E561" s="17">
        <v>0.25621967639478022</v>
      </c>
      <c r="F561" s="17">
        <v>0.21191888306210149</v>
      </c>
      <c r="H561" s="17">
        <v>0.27491475107924268</v>
      </c>
      <c r="I561" s="17">
        <v>0.16535609524055869</v>
      </c>
      <c r="J561" s="17">
        <v>0.2981312903501333</v>
      </c>
      <c r="K561" s="17">
        <v>0.23264811271013011</v>
      </c>
      <c r="L561" s="17">
        <v>0.30371568975147539</v>
      </c>
      <c r="M561" s="17">
        <v>0.31944010692555252</v>
      </c>
      <c r="N561" s="17">
        <v>0.267374212628747</v>
      </c>
      <c r="O561" s="17">
        <v>0.20885054240565881</v>
      </c>
      <c r="P561" s="17">
        <v>0.2051493940802126</v>
      </c>
      <c r="Q561" s="17">
        <v>0.23072445563529789</v>
      </c>
      <c r="R561" s="17">
        <v>0.24527705016535911</v>
      </c>
      <c r="S561" s="17">
        <v>0.21510643135273849</v>
      </c>
      <c r="U561" s="17">
        <v>0.25398086194265768</v>
      </c>
      <c r="V561" s="17">
        <v>0.36860517426421691</v>
      </c>
      <c r="W561" s="17">
        <v>0.24484924738863301</v>
      </c>
      <c r="X561" s="17">
        <v>0.25903745270967538</v>
      </c>
      <c r="Y561" s="17">
        <v>0.23097228849289669</v>
      </c>
      <c r="Z561" s="17">
        <v>0.24110748204052929</v>
      </c>
      <c r="AA561" s="17">
        <v>0.25292436369718629</v>
      </c>
      <c r="AB561" s="17">
        <v>0.18629128092861449</v>
      </c>
      <c r="AC561" s="17">
        <v>0.1931118351570921</v>
      </c>
      <c r="AD561" s="17">
        <v>0.3184382182423709</v>
      </c>
      <c r="AE561" s="17">
        <v>0.21157426069927701</v>
      </c>
      <c r="AG561" s="17">
        <v>0.22143204897926891</v>
      </c>
      <c r="AH561" s="17">
        <v>0.27180374514078648</v>
      </c>
      <c r="AJ561" s="17">
        <v>0.21166490535682789</v>
      </c>
      <c r="AK561" s="17">
        <v>0.27674828388113709</v>
      </c>
      <c r="AL561" s="17">
        <v>0.31776992775048429</v>
      </c>
      <c r="AM561" s="17">
        <v>0.28120392464037869</v>
      </c>
      <c r="AN561" s="17">
        <v>0.30452893534485298</v>
      </c>
      <c r="AO561" s="17">
        <v>0.26992540702506501</v>
      </c>
      <c r="AP561" s="17">
        <v>0.25910329084602901</v>
      </c>
      <c r="AQ561" s="17">
        <v>0.26904329256712428</v>
      </c>
      <c r="AR561" s="17">
        <v>0.2446054783187239</v>
      </c>
      <c r="AS561" s="17">
        <v>0.26215566958365771</v>
      </c>
      <c r="AT561" s="17">
        <v>0.21269495783449349</v>
      </c>
      <c r="AU561" s="17">
        <v>0.26952254369601802</v>
      </c>
      <c r="AV561" s="17">
        <v>0.28718818685506903</v>
      </c>
      <c r="AX561" s="17">
        <v>0.25319358737004838</v>
      </c>
      <c r="AY561" s="17">
        <v>0.26215566958365771</v>
      </c>
      <c r="AZ561" s="17">
        <v>0.21269495783449349</v>
      </c>
      <c r="BA561" s="17">
        <v>0.26952254369601802</v>
      </c>
      <c r="BC561" s="17">
        <v>0.2388843678754293</v>
      </c>
      <c r="BD561" s="17">
        <v>0.2311779463096128</v>
      </c>
      <c r="BE561" s="17">
        <v>0.19991000922430141</v>
      </c>
      <c r="BF561" s="17">
        <v>0.23250412069565199</v>
      </c>
      <c r="BG561" s="17">
        <v>0.28508191978242309</v>
      </c>
      <c r="BH561" s="17">
        <v>0.120318873067917</v>
      </c>
      <c r="BI561" s="17">
        <v>8.3937188508126925E-2</v>
      </c>
      <c r="BJ561" s="17">
        <v>0.20808464077344041</v>
      </c>
      <c r="BK561" s="17">
        <v>0.2130146768470606</v>
      </c>
      <c r="BL561" s="17">
        <v>0.16596321722185911</v>
      </c>
      <c r="BM561" s="17">
        <v>0.23381967358755401</v>
      </c>
      <c r="BN561" s="17">
        <v>0.33162885310275408</v>
      </c>
      <c r="BP561" s="17">
        <v>0.20979571700781169</v>
      </c>
      <c r="BQ561" s="17">
        <v>0.19759755174020999</v>
      </c>
      <c r="BR561" s="17">
        <v>0.24361163728392141</v>
      </c>
      <c r="BS561" s="17">
        <v>0.33549488708520231</v>
      </c>
      <c r="BT561" s="17">
        <v>0.12462549732018979</v>
      </c>
      <c r="BU561" s="17">
        <v>0.3667031391737966</v>
      </c>
      <c r="BV561" s="17">
        <v>0.181253773927774</v>
      </c>
      <c r="BW561" s="17">
        <v>0.29679630746986319</v>
      </c>
      <c r="BX561" s="17">
        <v>0.12385696147271701</v>
      </c>
      <c r="BY561" s="17">
        <v>0.2174464043784495</v>
      </c>
    </row>
    <row r="562" spans="2:77" ht="15.95">
      <c r="B562" s="16" t="s">
        <v>314</v>
      </c>
      <c r="C562" s="17">
        <v>3.3582574436264327E-2</v>
      </c>
      <c r="D562" s="17">
        <v>3.4229928008437521E-2</v>
      </c>
      <c r="E562" s="17">
        <v>2.460120379661989E-2</v>
      </c>
      <c r="F562" s="17">
        <v>7.8300957137237781E-2</v>
      </c>
      <c r="H562" s="17">
        <v>6.9831840782764193E-2</v>
      </c>
      <c r="I562" s="17">
        <v>2.4391090632113251E-2</v>
      </c>
      <c r="J562" s="17">
        <v>1.630503095457753E-2</v>
      </c>
      <c r="K562" s="17">
        <v>4.9321423052284499E-2</v>
      </c>
      <c r="L562" s="17">
        <v>4.9920802636187499E-2</v>
      </c>
      <c r="M562" s="17">
        <v>5.4318617974733587E-3</v>
      </c>
      <c r="N562" s="17">
        <v>5.1910109827242618E-2</v>
      </c>
      <c r="O562" s="17">
        <v>5.028948789561765E-2</v>
      </c>
      <c r="P562" s="17">
        <v>3.0255363116052938E-2</v>
      </c>
      <c r="Q562" s="17">
        <v>7.6062733289338691E-3</v>
      </c>
      <c r="R562" s="17">
        <v>2.8157189958412619E-2</v>
      </c>
      <c r="S562" s="17">
        <v>2.4435388877563909E-2</v>
      </c>
      <c r="U562" s="17">
        <v>3.7906265770938363E-2</v>
      </c>
      <c r="V562" s="17">
        <v>3.1410898503214477E-2</v>
      </c>
      <c r="W562" s="17">
        <v>4.0868056499526802E-2</v>
      </c>
      <c r="X562" s="17">
        <v>6.3775561007249723E-2</v>
      </c>
      <c r="Y562" s="17">
        <v>7.3290491803174013E-2</v>
      </c>
      <c r="Z562" s="17">
        <v>3.9761507713949151E-2</v>
      </c>
      <c r="AA562" s="17">
        <v>2.0213162789909561E-2</v>
      </c>
      <c r="AB562" s="17">
        <v>1.1510527166489169E-2</v>
      </c>
      <c r="AC562" s="17">
        <v>1.4806555134556639E-2</v>
      </c>
      <c r="AD562" s="17">
        <v>2.2099360936119861E-2</v>
      </c>
      <c r="AE562" s="17">
        <v>0</v>
      </c>
      <c r="AG562" s="17">
        <v>2.5713421340127499E-2</v>
      </c>
      <c r="AH562" s="17">
        <v>3.972971254820136E-2</v>
      </c>
      <c r="AJ562" s="17">
        <v>1.9543820478113118E-2</v>
      </c>
      <c r="AK562" s="17">
        <v>3.5635880917358753E-2</v>
      </c>
      <c r="AL562" s="17">
        <v>4.0657488220787803E-2</v>
      </c>
      <c r="AM562" s="17">
        <v>3.1550249839034407E-2</v>
      </c>
      <c r="AN562" s="17">
        <v>3.2329198628619618E-2</v>
      </c>
      <c r="AO562" s="17">
        <v>1.6769141353708428E-2</v>
      </c>
      <c r="AP562" s="17">
        <v>2.59258463181695E-2</v>
      </c>
      <c r="AQ562" s="17">
        <v>1.972339411896664E-2</v>
      </c>
      <c r="AR562" s="17">
        <v>2.804117366803113E-2</v>
      </c>
      <c r="AS562" s="17">
        <v>0</v>
      </c>
      <c r="AT562" s="17">
        <v>2.5230767481266989E-2</v>
      </c>
      <c r="AU562" s="17">
        <v>5.3253691457216959E-3</v>
      </c>
      <c r="AV562" s="17">
        <v>4.6731689200723266E-3</v>
      </c>
      <c r="AX562" s="17">
        <v>3.3709518911263947E-2</v>
      </c>
      <c r="AY562" s="17">
        <v>0</v>
      </c>
      <c r="AZ562" s="17">
        <v>2.5230767481266989E-2</v>
      </c>
      <c r="BA562" s="17">
        <v>5.3253691457216959E-3</v>
      </c>
      <c r="BC562" s="17">
        <v>2.3166824659614151E-2</v>
      </c>
      <c r="BD562" s="17">
        <v>3.2675511791466931E-2</v>
      </c>
      <c r="BE562" s="17">
        <v>4.6243620493201583E-2</v>
      </c>
      <c r="BF562" s="17">
        <v>1.7758064092463201E-2</v>
      </c>
      <c r="BG562" s="17">
        <v>0</v>
      </c>
      <c r="BH562" s="17">
        <v>4.4887605822583929E-2</v>
      </c>
      <c r="BI562" s="17">
        <v>3.4609243619853777E-2</v>
      </c>
      <c r="BJ562" s="17">
        <v>4.0447306262077973E-2</v>
      </c>
      <c r="BK562" s="17">
        <v>6.9457286623677172E-2</v>
      </c>
      <c r="BL562" s="17">
        <v>6.5396037768430684E-2</v>
      </c>
      <c r="BM562" s="17">
        <v>3.2163623462332903E-2</v>
      </c>
      <c r="BN562" s="17">
        <v>8.7232004564814138E-3</v>
      </c>
      <c r="BP562" s="17">
        <v>3.8056663037091293E-2</v>
      </c>
      <c r="BQ562" s="17">
        <v>1.7331063003579981E-2</v>
      </c>
      <c r="BR562" s="17">
        <v>2.6503701705545519E-2</v>
      </c>
      <c r="BS562" s="17">
        <v>2.2248419582626869E-2</v>
      </c>
      <c r="BT562" s="17">
        <v>1.6721103336370939E-2</v>
      </c>
      <c r="BU562" s="17">
        <v>2.4394348062020801E-2</v>
      </c>
      <c r="BV562" s="17">
        <v>7.303104209004635E-2</v>
      </c>
      <c r="BW562" s="17">
        <v>3.9822756689040353E-2</v>
      </c>
      <c r="BX562" s="17">
        <v>1.279761805095163E-2</v>
      </c>
      <c r="BY562" s="17">
        <v>3.8818240395473637E-2</v>
      </c>
    </row>
    <row r="563" spans="2:77" ht="15.95">
      <c r="B563" s="16" t="s">
        <v>315</v>
      </c>
      <c r="C563" s="17">
        <v>8.7437228825966648E-3</v>
      </c>
      <c r="D563" s="17">
        <v>5.2230432298786033E-3</v>
      </c>
      <c r="E563" s="17">
        <v>1.8222000244773721E-2</v>
      </c>
      <c r="F563" s="17">
        <v>2.1907470193915719E-2</v>
      </c>
      <c r="H563" s="17">
        <v>9.5904885289839065E-3</v>
      </c>
      <c r="I563" s="17">
        <v>2.73149864555624E-2</v>
      </c>
      <c r="J563" s="17">
        <v>4.020766401812018E-3</v>
      </c>
      <c r="K563" s="17">
        <v>9.0572837156309028E-3</v>
      </c>
      <c r="L563" s="17">
        <v>1.437164841742535E-2</v>
      </c>
      <c r="M563" s="17">
        <v>3.500123182337648E-3</v>
      </c>
      <c r="N563" s="17">
        <v>0</v>
      </c>
      <c r="O563" s="17">
        <v>1.7113353873054599E-2</v>
      </c>
      <c r="P563" s="17">
        <v>0</v>
      </c>
      <c r="Q563" s="17">
        <v>0</v>
      </c>
      <c r="R563" s="17">
        <v>4.9010942922314334E-3</v>
      </c>
      <c r="S563" s="17">
        <v>1.415338938044788E-2</v>
      </c>
      <c r="U563" s="17">
        <v>1.8218053856030711E-3</v>
      </c>
      <c r="V563" s="17">
        <v>0</v>
      </c>
      <c r="W563" s="17">
        <v>2.2138567828285521E-2</v>
      </c>
      <c r="X563" s="17">
        <v>1.288163224004998E-2</v>
      </c>
      <c r="Y563" s="17">
        <v>1.2019025900149491E-2</v>
      </c>
      <c r="Z563" s="17">
        <v>3.5405961696749191E-3</v>
      </c>
      <c r="AA563" s="17">
        <v>0</v>
      </c>
      <c r="AB563" s="17">
        <v>1.32231066511048E-2</v>
      </c>
      <c r="AC563" s="17">
        <v>1.3710102755733811E-2</v>
      </c>
      <c r="AD563" s="17">
        <v>7.0993557464184339E-3</v>
      </c>
      <c r="AE563" s="17">
        <v>0</v>
      </c>
      <c r="AG563" s="17">
        <v>7.7110689497783547E-3</v>
      </c>
      <c r="AH563" s="17">
        <v>9.5504000776286749E-3</v>
      </c>
      <c r="AJ563" s="17">
        <v>3.5887733009014079E-3</v>
      </c>
      <c r="AK563" s="17">
        <v>1.3374172925444549E-2</v>
      </c>
      <c r="AL563" s="17">
        <v>9.4269038645534379E-3</v>
      </c>
      <c r="AM563" s="17">
        <v>4.5513077647704858E-3</v>
      </c>
      <c r="AN563" s="17">
        <v>1.578721967529392E-2</v>
      </c>
      <c r="AO563" s="17">
        <v>5.8143521478067938E-3</v>
      </c>
      <c r="AP563" s="17">
        <v>1.380438263942433E-2</v>
      </c>
      <c r="AQ563" s="17">
        <v>1.7870629200580211E-2</v>
      </c>
      <c r="AR563" s="17">
        <v>1.223970148731179E-2</v>
      </c>
      <c r="AS563" s="17">
        <v>0</v>
      </c>
      <c r="AT563" s="17">
        <v>6.6535316493375957E-3</v>
      </c>
      <c r="AU563" s="17">
        <v>1.9271979105321E-2</v>
      </c>
      <c r="AV563" s="17">
        <v>0</v>
      </c>
      <c r="AX563" s="17">
        <v>8.5697390772792505E-3</v>
      </c>
      <c r="AY563" s="17">
        <v>0</v>
      </c>
      <c r="AZ563" s="17">
        <v>6.6535316493375957E-3</v>
      </c>
      <c r="BA563" s="17">
        <v>1.9271979105321E-2</v>
      </c>
      <c r="BC563" s="17">
        <v>0</v>
      </c>
      <c r="BD563" s="17">
        <v>3.6651934969341209E-2</v>
      </c>
      <c r="BE563" s="17">
        <v>0</v>
      </c>
      <c r="BF563" s="17">
        <v>0</v>
      </c>
      <c r="BG563" s="17">
        <v>0</v>
      </c>
      <c r="BH563" s="17">
        <v>1.7326688904012441E-2</v>
      </c>
      <c r="BI563" s="17">
        <v>1.044288037327587E-2</v>
      </c>
      <c r="BJ563" s="17">
        <v>1.37705570446427E-2</v>
      </c>
      <c r="BK563" s="17">
        <v>1.51737444691349E-2</v>
      </c>
      <c r="BL563" s="17">
        <v>1.637205743624523E-2</v>
      </c>
      <c r="BM563" s="17">
        <v>8.1779969591834339E-3</v>
      </c>
      <c r="BN563" s="17">
        <v>1.2775877510306431E-2</v>
      </c>
      <c r="BP563" s="17">
        <v>5.8152743127403272E-3</v>
      </c>
      <c r="BQ563" s="17">
        <v>5.7958157426632826E-3</v>
      </c>
      <c r="BR563" s="17">
        <v>8.026721894195012E-3</v>
      </c>
      <c r="BS563" s="17">
        <v>7.8365359031481122E-3</v>
      </c>
      <c r="BT563" s="17">
        <v>1.0081741473717759E-2</v>
      </c>
      <c r="BU563" s="17">
        <v>0</v>
      </c>
      <c r="BV563" s="17">
        <v>1.2427228157458319E-2</v>
      </c>
      <c r="BW563" s="17">
        <v>1.498211712876233E-2</v>
      </c>
      <c r="BX563" s="17">
        <v>0</v>
      </c>
      <c r="BY563" s="17">
        <v>1.101563573295786E-2</v>
      </c>
    </row>
    <row r="564" spans="2:77" ht="15.95">
      <c r="B564" s="16" t="s">
        <v>131</v>
      </c>
      <c r="C564" s="17">
        <v>7.8291258428958895E-3</v>
      </c>
      <c r="D564" s="17">
        <v>6.3680325373307502E-3</v>
      </c>
      <c r="E564" s="17">
        <v>1.3372448809761101E-2</v>
      </c>
      <c r="F564" s="17">
        <v>4.4802611093489242E-3</v>
      </c>
      <c r="H564" s="17">
        <v>2.0480864786778661E-2</v>
      </c>
      <c r="I564" s="17">
        <v>0</v>
      </c>
      <c r="J564" s="17">
        <v>2.0823341893067181E-2</v>
      </c>
      <c r="K564" s="17">
        <v>9.4692778215659974E-3</v>
      </c>
      <c r="L564" s="17">
        <v>4.2145564824968363E-3</v>
      </c>
      <c r="M564" s="17">
        <v>3.6840274945217251E-3</v>
      </c>
      <c r="N564" s="17">
        <v>0</v>
      </c>
      <c r="O564" s="17">
        <v>1.7653845677712991E-2</v>
      </c>
      <c r="P564" s="17">
        <v>0</v>
      </c>
      <c r="Q564" s="17">
        <v>3.7513634079167639E-3</v>
      </c>
      <c r="R564" s="17">
        <v>0</v>
      </c>
      <c r="S564" s="17">
        <v>9.2795211853755038E-3</v>
      </c>
      <c r="U564" s="17">
        <v>1.488723879183583E-2</v>
      </c>
      <c r="V564" s="17">
        <v>1.0662558131583519E-2</v>
      </c>
      <c r="W564" s="17">
        <v>8.9871340502638963E-3</v>
      </c>
      <c r="X564" s="17">
        <v>1.4726887853066559E-2</v>
      </c>
      <c r="Y564" s="17">
        <v>4.3757609122844314E-3</v>
      </c>
      <c r="Z564" s="17">
        <v>3.5405961696749191E-3</v>
      </c>
      <c r="AA564" s="17">
        <v>6.6091580536380276E-3</v>
      </c>
      <c r="AB564" s="17">
        <v>1.4422507371997901E-3</v>
      </c>
      <c r="AC564" s="17">
        <v>8.2840470049036444E-3</v>
      </c>
      <c r="AD564" s="17">
        <v>0</v>
      </c>
      <c r="AE564" s="17">
        <v>0.22158449721752571</v>
      </c>
      <c r="AG564" s="17">
        <v>5.8083971073717676E-3</v>
      </c>
      <c r="AH564" s="17">
        <v>9.4076564004122731E-3</v>
      </c>
      <c r="AJ564" s="17">
        <v>1.5632663411339271E-3</v>
      </c>
      <c r="AK564" s="17">
        <v>0</v>
      </c>
      <c r="AL564" s="17">
        <v>0</v>
      </c>
      <c r="AM564" s="17">
        <v>4.6950519171782609E-3</v>
      </c>
      <c r="AN564" s="17">
        <v>4.4953870860108261E-3</v>
      </c>
      <c r="AO564" s="17">
        <v>5.8143521478067938E-3</v>
      </c>
      <c r="AP564" s="17">
        <v>1.6462558921575311E-2</v>
      </c>
      <c r="AQ564" s="17">
        <v>7.8967980436755458E-3</v>
      </c>
      <c r="AR564" s="17">
        <v>3.2048422455202429E-3</v>
      </c>
      <c r="AS564" s="17">
        <v>0</v>
      </c>
      <c r="AT564" s="17">
        <v>2.9075378155990492E-3</v>
      </c>
      <c r="AU564" s="17">
        <v>1.406714890617535E-2</v>
      </c>
      <c r="AV564" s="17">
        <v>0</v>
      </c>
      <c r="AX564" s="17">
        <v>6.8429575314279721E-3</v>
      </c>
      <c r="AY564" s="17">
        <v>0</v>
      </c>
      <c r="AZ564" s="17">
        <v>2.9075378155990492E-3</v>
      </c>
      <c r="BA564" s="17">
        <v>1.406714890617535E-2</v>
      </c>
      <c r="BC564" s="17">
        <v>6.4813228385843724E-3</v>
      </c>
      <c r="BD564" s="17">
        <v>1.8266539815408239E-2</v>
      </c>
      <c r="BE564" s="17">
        <v>1.0730838081204031E-2</v>
      </c>
      <c r="BF564" s="17">
        <v>1.1903131835141471E-2</v>
      </c>
      <c r="BG564" s="17">
        <v>6.7552011264830356E-3</v>
      </c>
      <c r="BH564" s="17">
        <v>7.2213317758854584E-3</v>
      </c>
      <c r="BI564" s="17">
        <v>1.899048806920605E-2</v>
      </c>
      <c r="BJ564" s="17">
        <v>4.7441559973768104E-3</v>
      </c>
      <c r="BK564" s="17">
        <v>0</v>
      </c>
      <c r="BL564" s="17">
        <v>6.3225411949950228E-3</v>
      </c>
      <c r="BM564" s="17">
        <v>6.1893200652633866E-3</v>
      </c>
      <c r="BN564" s="17">
        <v>1.493516064191755E-2</v>
      </c>
      <c r="BP564" s="17">
        <v>5.1927861301855061E-3</v>
      </c>
      <c r="BQ564" s="17">
        <v>5.7770210011933261E-3</v>
      </c>
      <c r="BR564" s="17">
        <v>4.9063713374390746E-3</v>
      </c>
      <c r="BS564" s="17">
        <v>3.9310154962245783E-3</v>
      </c>
      <c r="BT564" s="17">
        <v>3.50067904467167E-3</v>
      </c>
      <c r="BU564" s="17">
        <v>0</v>
      </c>
      <c r="BV564" s="17">
        <v>0</v>
      </c>
      <c r="BW564" s="17">
        <v>2.200461514476167E-2</v>
      </c>
      <c r="BX564" s="17">
        <v>2.563687138809128E-2</v>
      </c>
      <c r="BY564" s="17">
        <v>1.2553926181405699E-2</v>
      </c>
    </row>
    <row r="566" spans="2:77" ht="96">
      <c r="B566" s="14" t="s">
        <v>321</v>
      </c>
    </row>
    <row r="567" spans="2:77" ht="15.95">
      <c r="B567" s="15" t="s">
        <v>16</v>
      </c>
    </row>
    <row r="568" spans="2:77" ht="15.95">
      <c r="B568" s="16" t="s">
        <v>311</v>
      </c>
      <c r="C568" s="17">
        <v>0.47457150931375269</v>
      </c>
      <c r="D568" s="17">
        <v>0.49537620480227212</v>
      </c>
      <c r="E568" s="17">
        <v>0.4163667180991959</v>
      </c>
      <c r="F568" s="17">
        <v>0.41912615245649942</v>
      </c>
      <c r="H568" s="17">
        <v>0.43422653344190848</v>
      </c>
      <c r="I568" s="17">
        <v>0.49247248742186128</v>
      </c>
      <c r="J568" s="17">
        <v>0.52120832101625347</v>
      </c>
      <c r="K568" s="17">
        <v>0.43319565679715871</v>
      </c>
      <c r="L568" s="17">
        <v>0.43033499570722311</v>
      </c>
      <c r="M568" s="17">
        <v>0.4573507593340958</v>
      </c>
      <c r="N568" s="17">
        <v>0.42324130449904912</v>
      </c>
      <c r="O568" s="17">
        <v>0.49423662594326462</v>
      </c>
      <c r="P568" s="17">
        <v>0.51041702739513928</v>
      </c>
      <c r="Q568" s="17">
        <v>0.48899867045267048</v>
      </c>
      <c r="R568" s="17">
        <v>0.4911969115933465</v>
      </c>
      <c r="S568" s="17">
        <v>0.5111565227750926</v>
      </c>
      <c r="U568" s="17">
        <v>0.43628974939124188</v>
      </c>
      <c r="V568" s="17">
        <v>0.45119189561936962</v>
      </c>
      <c r="W568" s="17">
        <v>0.49826478328498108</v>
      </c>
      <c r="X568" s="17">
        <v>0.36390567833100768</v>
      </c>
      <c r="Y568" s="17">
        <v>0.53761829707921482</v>
      </c>
      <c r="Z568" s="17">
        <v>0.50309171115450602</v>
      </c>
      <c r="AA568" s="17">
        <v>0.48864670755447531</v>
      </c>
      <c r="AB568" s="17">
        <v>0.54744753102702537</v>
      </c>
      <c r="AC568" s="17">
        <v>0.51882936900576926</v>
      </c>
      <c r="AD568" s="17">
        <v>0.38407846502787402</v>
      </c>
      <c r="AE568" s="17">
        <v>0.1816169426067063</v>
      </c>
      <c r="AG568" s="17">
        <v>0.50135717911127986</v>
      </c>
      <c r="AH568" s="17">
        <v>0.45364737559128449</v>
      </c>
      <c r="AJ568" s="17">
        <v>0.53016431308666212</v>
      </c>
      <c r="AK568" s="17">
        <v>0.47051743679188468</v>
      </c>
      <c r="AL568" s="17">
        <v>0.46185044058766239</v>
      </c>
      <c r="AM568" s="17">
        <v>0.47315948104534877</v>
      </c>
      <c r="AN568" s="17">
        <v>0.40497988221386411</v>
      </c>
      <c r="AO568" s="17">
        <v>0.48960219245777459</v>
      </c>
      <c r="AP568" s="17">
        <v>0.48907245102365232</v>
      </c>
      <c r="AQ568" s="17">
        <v>0.48015041061679709</v>
      </c>
      <c r="AR568" s="17">
        <v>0.50258451354848865</v>
      </c>
      <c r="AS568" s="17">
        <v>0.51020085371137169</v>
      </c>
      <c r="AT568" s="17">
        <v>0.48463965131720621</v>
      </c>
      <c r="AU568" s="17">
        <v>0.49892453952936489</v>
      </c>
      <c r="AV568" s="17">
        <v>0.57402150162652221</v>
      </c>
      <c r="AX568" s="17">
        <v>0.4770012920863852</v>
      </c>
      <c r="AY568" s="17">
        <v>0.51020085371137169</v>
      </c>
      <c r="AZ568" s="17">
        <v>0.48463965131720621</v>
      </c>
      <c r="BA568" s="17">
        <v>0.49892453952936489</v>
      </c>
      <c r="BC568" s="17">
        <v>0.46725038940318642</v>
      </c>
      <c r="BD568" s="17">
        <v>0.48870767518039537</v>
      </c>
      <c r="BE568" s="17">
        <v>0.50320360754750226</v>
      </c>
      <c r="BF568" s="17">
        <v>0.51731587192867023</v>
      </c>
      <c r="BG568" s="17">
        <v>0.47686933371378432</v>
      </c>
      <c r="BH568" s="17">
        <v>0.57707286787262235</v>
      </c>
      <c r="BI568" s="17">
        <v>0.4593492817323882</v>
      </c>
      <c r="BJ568" s="17">
        <v>0.48419490717032382</v>
      </c>
      <c r="BK568" s="17">
        <v>0.45852157615011119</v>
      </c>
      <c r="BL568" s="17">
        <v>0.41534675976950858</v>
      </c>
      <c r="BM568" s="17">
        <v>0.50431994100223709</v>
      </c>
      <c r="BN568" s="17">
        <v>0.43437256838432059</v>
      </c>
      <c r="BP568" s="17">
        <v>0.53252662481380852</v>
      </c>
      <c r="BQ568" s="17">
        <v>0.52471745600771225</v>
      </c>
      <c r="BR568" s="17">
        <v>0.35551021868376931</v>
      </c>
      <c r="BS568" s="17">
        <v>0.43499741404562448</v>
      </c>
      <c r="BT568" s="17">
        <v>0.65242418852367257</v>
      </c>
      <c r="BU568" s="17">
        <v>0.42889291005706498</v>
      </c>
      <c r="BV568" s="17">
        <v>0.48676477364269161</v>
      </c>
      <c r="BW568" s="17">
        <v>0.41159540848099552</v>
      </c>
      <c r="BX568" s="17">
        <v>0.40093779365966498</v>
      </c>
      <c r="BY568" s="17">
        <v>0.5045598644460525</v>
      </c>
    </row>
    <row r="569" spans="2:77" ht="15.95">
      <c r="B569" s="16" t="s">
        <v>312</v>
      </c>
      <c r="C569" s="17">
        <v>0.30472652710236509</v>
      </c>
      <c r="D569" s="17">
        <v>0.30429260985114431</v>
      </c>
      <c r="E569" s="17">
        <v>0.31676957655054139</v>
      </c>
      <c r="F569" s="17">
        <v>0.23668887539632219</v>
      </c>
      <c r="H569" s="17">
        <v>0.27959472642644889</v>
      </c>
      <c r="I569" s="17">
        <v>0.28172175417532203</v>
      </c>
      <c r="J569" s="17">
        <v>0.23983745799470929</v>
      </c>
      <c r="K569" s="17">
        <v>0.32740494290121408</v>
      </c>
      <c r="L569" s="17">
        <v>0.34997240554382758</v>
      </c>
      <c r="M569" s="17">
        <v>0.31452726892366828</v>
      </c>
      <c r="N569" s="17">
        <v>0.37808846399358598</v>
      </c>
      <c r="O569" s="17">
        <v>0.23922206542426849</v>
      </c>
      <c r="P569" s="17">
        <v>0.28588973906502219</v>
      </c>
      <c r="Q569" s="17">
        <v>0.33545554669858502</v>
      </c>
      <c r="R569" s="17">
        <v>0.36094205212170422</v>
      </c>
      <c r="S569" s="17">
        <v>0.27259785275164961</v>
      </c>
      <c r="U569" s="17">
        <v>0.25672998438077371</v>
      </c>
      <c r="V569" s="17">
        <v>0.32316562090619882</v>
      </c>
      <c r="W569" s="17">
        <v>0.31100065757815171</v>
      </c>
      <c r="X569" s="17">
        <v>0.32701926405147408</v>
      </c>
      <c r="Y569" s="17">
        <v>0.26747094762267998</v>
      </c>
      <c r="Z569" s="17">
        <v>0.33760744669130671</v>
      </c>
      <c r="AA569" s="17">
        <v>0.30817115604944201</v>
      </c>
      <c r="AB569" s="17">
        <v>0.30506047888981203</v>
      </c>
      <c r="AC569" s="17">
        <v>0.28946718694418377</v>
      </c>
      <c r="AD569" s="17">
        <v>0.33850747149277449</v>
      </c>
      <c r="AE569" s="17">
        <v>0.38522429947649101</v>
      </c>
      <c r="AG569" s="17">
        <v>0.29981717900025717</v>
      </c>
      <c r="AH569" s="17">
        <v>0.30856155743594049</v>
      </c>
      <c r="AJ569" s="17">
        <v>0.28843051451156149</v>
      </c>
      <c r="AK569" s="17">
        <v>0.3375541968709081</v>
      </c>
      <c r="AL569" s="17">
        <v>0.30132404102980831</v>
      </c>
      <c r="AM569" s="17">
        <v>0.29564512299855839</v>
      </c>
      <c r="AN569" s="17">
        <v>0.35474612052851567</v>
      </c>
      <c r="AO569" s="17">
        <v>0.23870451051867281</v>
      </c>
      <c r="AP569" s="17">
        <v>0.2886213778068451</v>
      </c>
      <c r="AQ569" s="17">
        <v>0.30473500268630688</v>
      </c>
      <c r="AR569" s="17">
        <v>0.25398879782761952</v>
      </c>
      <c r="AS569" s="17">
        <v>0.25979227850910092</v>
      </c>
      <c r="AT569" s="17">
        <v>0.32234221829057541</v>
      </c>
      <c r="AU569" s="17">
        <v>0.23291120575596999</v>
      </c>
      <c r="AV569" s="17">
        <v>0.2332376357082456</v>
      </c>
      <c r="AX569" s="17">
        <v>0.30660732543893249</v>
      </c>
      <c r="AY569" s="17">
        <v>0.25979227850910092</v>
      </c>
      <c r="AZ569" s="17">
        <v>0.32234221829057541</v>
      </c>
      <c r="BA569" s="17">
        <v>0.23291120575596999</v>
      </c>
      <c r="BC569" s="17">
        <v>0.36452505519503592</v>
      </c>
      <c r="BD569" s="17">
        <v>0.319783513514035</v>
      </c>
      <c r="BE569" s="17">
        <v>0.30067250499936699</v>
      </c>
      <c r="BF569" s="17">
        <v>0.27996530598778618</v>
      </c>
      <c r="BG569" s="17">
        <v>0.25332721258107688</v>
      </c>
      <c r="BH569" s="17">
        <v>0.28684433760671479</v>
      </c>
      <c r="BI569" s="17">
        <v>0.32732091187478968</v>
      </c>
      <c r="BJ569" s="17">
        <v>0.26763701412041668</v>
      </c>
      <c r="BK569" s="17">
        <v>0.32051163541010341</v>
      </c>
      <c r="BL569" s="17">
        <v>0.23161952086846069</v>
      </c>
      <c r="BM569" s="17">
        <v>0.25605656111766167</v>
      </c>
      <c r="BN569" s="17">
        <v>0.33161987342035398</v>
      </c>
      <c r="BP569" s="17">
        <v>0.2445661159316862</v>
      </c>
      <c r="BQ569" s="17">
        <v>0.31446412746071661</v>
      </c>
      <c r="BR569" s="17">
        <v>0.40869621933866951</v>
      </c>
      <c r="BS569" s="17">
        <v>0.37699734720089612</v>
      </c>
      <c r="BT569" s="17">
        <v>0.24054268896029049</v>
      </c>
      <c r="BU569" s="17">
        <v>0.25437673893164742</v>
      </c>
      <c r="BV569" s="17">
        <v>0.28681723662353059</v>
      </c>
      <c r="BW569" s="17">
        <v>0.30859857425856319</v>
      </c>
      <c r="BX569" s="17">
        <v>0.36734141721794239</v>
      </c>
      <c r="BY569" s="17">
        <v>0.27200407401941851</v>
      </c>
    </row>
    <row r="570" spans="2:77" ht="15.95">
      <c r="B570" s="16" t="s">
        <v>313</v>
      </c>
      <c r="C570" s="17">
        <v>0.18515025543635369</v>
      </c>
      <c r="D570" s="17">
        <v>0.1729480876817579</v>
      </c>
      <c r="E570" s="17">
        <v>0.20917606186180659</v>
      </c>
      <c r="F570" s="17">
        <v>0.27681359695724822</v>
      </c>
      <c r="H570" s="17">
        <v>0.2117705633008008</v>
      </c>
      <c r="I570" s="17">
        <v>0.2026373324278429</v>
      </c>
      <c r="J570" s="17">
        <v>0.1999519539035188</v>
      </c>
      <c r="K570" s="17">
        <v>0.1832067764715081</v>
      </c>
      <c r="L570" s="17">
        <v>0.18458550656199599</v>
      </c>
      <c r="M570" s="17">
        <v>0.1775870528992049</v>
      </c>
      <c r="N570" s="17">
        <v>0.17661819471447851</v>
      </c>
      <c r="O570" s="17">
        <v>0.22027867076024199</v>
      </c>
      <c r="P570" s="17">
        <v>0.19300300559475561</v>
      </c>
      <c r="Q570" s="17">
        <v>0.15742894713378661</v>
      </c>
      <c r="R570" s="17">
        <v>0.1343971114688578</v>
      </c>
      <c r="S570" s="17">
        <v>0.18950190922263241</v>
      </c>
      <c r="U570" s="17">
        <v>0.2654303896858401</v>
      </c>
      <c r="V570" s="17">
        <v>0.17409552845850859</v>
      </c>
      <c r="W570" s="17">
        <v>0.15360405766954199</v>
      </c>
      <c r="X570" s="17">
        <v>0.26600318093556252</v>
      </c>
      <c r="Y570" s="17">
        <v>0.1617772389182609</v>
      </c>
      <c r="Z570" s="17">
        <v>0.1240132443661946</v>
      </c>
      <c r="AA570" s="17">
        <v>0.18525772312030581</v>
      </c>
      <c r="AB570" s="17">
        <v>0.1234949627448821</v>
      </c>
      <c r="AC570" s="17">
        <v>0.15314261558252171</v>
      </c>
      <c r="AD570" s="17">
        <v>0.23914363456463489</v>
      </c>
      <c r="AE570" s="17">
        <v>0.21157426069927701</v>
      </c>
      <c r="AG570" s="17">
        <v>0.17685807928334579</v>
      </c>
      <c r="AH570" s="17">
        <v>0.19162784602816399</v>
      </c>
      <c r="AJ570" s="17">
        <v>0.16575876975530321</v>
      </c>
      <c r="AK570" s="17">
        <v>0.1773853915790998</v>
      </c>
      <c r="AL570" s="17">
        <v>0.22982441473075371</v>
      </c>
      <c r="AM570" s="17">
        <v>0.2033352204058575</v>
      </c>
      <c r="AN570" s="17">
        <v>0.21772507709010111</v>
      </c>
      <c r="AO570" s="17">
        <v>0.22598915980073739</v>
      </c>
      <c r="AP570" s="17">
        <v>0.19165680960942319</v>
      </c>
      <c r="AQ570" s="17">
        <v>0.1749863028082555</v>
      </c>
      <c r="AR570" s="17">
        <v>0.22531781335815099</v>
      </c>
      <c r="AS570" s="17">
        <v>0.22666266886637501</v>
      </c>
      <c r="AT570" s="17">
        <v>0.17535540263423929</v>
      </c>
      <c r="AU570" s="17">
        <v>0.248112844558524</v>
      </c>
      <c r="AV570" s="17">
        <v>0.1927408626652323</v>
      </c>
      <c r="AX570" s="17">
        <v>0.180492512559111</v>
      </c>
      <c r="AY570" s="17">
        <v>0.22666266886637501</v>
      </c>
      <c r="AZ570" s="17">
        <v>0.17535540263423929</v>
      </c>
      <c r="BA570" s="17">
        <v>0.248112844558524</v>
      </c>
      <c r="BC570" s="17">
        <v>0.14731901582405901</v>
      </c>
      <c r="BD570" s="17">
        <v>0.1469469421270819</v>
      </c>
      <c r="BE570" s="17">
        <v>0.1752468101583381</v>
      </c>
      <c r="BF570" s="17">
        <v>0.1856394088236972</v>
      </c>
      <c r="BG570" s="17">
        <v>0.23473549985595751</v>
      </c>
      <c r="BH570" s="17">
        <v>0.1019950960136594</v>
      </c>
      <c r="BI570" s="17">
        <v>0.17708671230067249</v>
      </c>
      <c r="BJ570" s="17">
        <v>0.19411497474264469</v>
      </c>
      <c r="BK570" s="17">
        <v>0.17282759971665029</v>
      </c>
      <c r="BL570" s="17">
        <v>0.26425080118361949</v>
      </c>
      <c r="BM570" s="17">
        <v>0.20655545980779211</v>
      </c>
      <c r="BN570" s="17">
        <v>0.20309865694066531</v>
      </c>
      <c r="BP570" s="17">
        <v>0.1867908060144251</v>
      </c>
      <c r="BQ570" s="17">
        <v>0.1243181614333289</v>
      </c>
      <c r="BR570" s="17">
        <v>0.19539280602376671</v>
      </c>
      <c r="BS570" s="17">
        <v>0.17191292318893081</v>
      </c>
      <c r="BT570" s="17">
        <v>7.1404508015491877E-2</v>
      </c>
      <c r="BU570" s="17">
        <v>0.29237562032876507</v>
      </c>
      <c r="BV570" s="17">
        <v>0.20430032967962039</v>
      </c>
      <c r="BW570" s="17">
        <v>0.22783716785815519</v>
      </c>
      <c r="BX570" s="17">
        <v>0.17317959210771111</v>
      </c>
      <c r="BY570" s="17">
        <v>0.17572361295788899</v>
      </c>
    </row>
    <row r="571" spans="2:77" ht="15.95">
      <c r="B571" s="16" t="s">
        <v>314</v>
      </c>
      <c r="C571" s="17">
        <v>2.2045761110534461E-2</v>
      </c>
      <c r="D571" s="17">
        <v>1.7630171364531391E-2</v>
      </c>
      <c r="E571" s="17">
        <v>3.2013817474090628E-2</v>
      </c>
      <c r="F571" s="17">
        <v>5.1298419974367397E-2</v>
      </c>
      <c r="H571" s="17">
        <v>4.7730294679688492E-2</v>
      </c>
      <c r="I571" s="17">
        <v>9.4887524417043151E-3</v>
      </c>
      <c r="J571" s="17">
        <v>2.1438301140886701E-2</v>
      </c>
      <c r="K571" s="17">
        <v>3.928875373173326E-2</v>
      </c>
      <c r="L571" s="17">
        <v>2.6818431478156091E-2</v>
      </c>
      <c r="M571" s="17">
        <v>3.0878092284720399E-2</v>
      </c>
      <c r="N571" s="17">
        <v>2.2052036792886458E-2</v>
      </c>
      <c r="O571" s="17">
        <v>3.2818995446189728E-2</v>
      </c>
      <c r="P571" s="17">
        <v>1.069022794508288E-2</v>
      </c>
      <c r="Q571" s="17">
        <v>1.2253309599698069E-2</v>
      </c>
      <c r="R571" s="17">
        <v>9.3741515574729192E-3</v>
      </c>
      <c r="S571" s="17">
        <v>6.1923509324928652E-3</v>
      </c>
      <c r="U571" s="17">
        <v>2.8831949104483601E-2</v>
      </c>
      <c r="V571" s="17">
        <v>3.7912258663183249E-2</v>
      </c>
      <c r="W571" s="17">
        <v>2.3979067689303721E-2</v>
      </c>
      <c r="X571" s="17">
        <v>1.511313798317715E-2</v>
      </c>
      <c r="Y571" s="17">
        <v>2.038839068385467E-2</v>
      </c>
      <c r="Z571" s="17">
        <v>3.174700161831797E-2</v>
      </c>
      <c r="AA571" s="17">
        <v>8.0556624350583399E-3</v>
      </c>
      <c r="AB571" s="17">
        <v>2.11125258638808E-2</v>
      </c>
      <c r="AC571" s="17">
        <v>2.0509252514685081E-2</v>
      </c>
      <c r="AD571" s="17">
        <v>1.8143424464356319E-2</v>
      </c>
      <c r="AE571" s="17">
        <v>0</v>
      </c>
      <c r="AG571" s="17">
        <v>1.1457607974199171E-2</v>
      </c>
      <c r="AH571" s="17">
        <v>3.0316897646351149E-2</v>
      </c>
      <c r="AJ571" s="17">
        <v>1.037357644152379E-2</v>
      </c>
      <c r="AK571" s="17">
        <v>1.1440635263793009E-3</v>
      </c>
      <c r="AL571" s="17">
        <v>4.9447095823790931E-3</v>
      </c>
      <c r="AM571" s="17">
        <v>2.5874522056798511E-2</v>
      </c>
      <c r="AN571" s="17">
        <v>1.22081512124693E-2</v>
      </c>
      <c r="AO571" s="17">
        <v>3.2623449499576303E-2</v>
      </c>
      <c r="AP571" s="17">
        <v>1.3090428700168121E-2</v>
      </c>
      <c r="AQ571" s="17">
        <v>1.838566273529204E-2</v>
      </c>
      <c r="AR571" s="17">
        <v>1.5019154349155661E-2</v>
      </c>
      <c r="AS571" s="17">
        <v>0</v>
      </c>
      <c r="AT571" s="17">
        <v>9.5577881786544812E-3</v>
      </c>
      <c r="AU571" s="17">
        <v>1.073709482039892E-2</v>
      </c>
      <c r="AV571" s="17">
        <v>0</v>
      </c>
      <c r="AX571" s="17">
        <v>2.2963497393800391E-2</v>
      </c>
      <c r="AY571" s="17">
        <v>0</v>
      </c>
      <c r="AZ571" s="17">
        <v>9.5577881786544812E-3</v>
      </c>
      <c r="BA571" s="17">
        <v>1.073709482039892E-2</v>
      </c>
      <c r="BC571" s="17">
        <v>8.5435462675518947E-3</v>
      </c>
      <c r="BD571" s="17">
        <v>0</v>
      </c>
      <c r="BE571" s="17">
        <v>1.788754807122505E-2</v>
      </c>
      <c r="BF571" s="17">
        <v>0</v>
      </c>
      <c r="BG571" s="17">
        <v>2.8312752722698391E-2</v>
      </c>
      <c r="BH571" s="17">
        <v>1.587947068466591E-2</v>
      </c>
      <c r="BI571" s="17">
        <v>4.5486531746444653E-3</v>
      </c>
      <c r="BJ571" s="17">
        <v>3.438692126688464E-2</v>
      </c>
      <c r="BK571" s="17">
        <v>2.6326930175681992E-2</v>
      </c>
      <c r="BL571" s="17">
        <v>4.9757560609820978E-2</v>
      </c>
      <c r="BM571" s="17">
        <v>1.4128277977871881E-2</v>
      </c>
      <c r="BN571" s="17">
        <v>1.5986012507742939E-2</v>
      </c>
      <c r="BP571" s="17">
        <v>2.7097104297386088E-2</v>
      </c>
      <c r="BQ571" s="17">
        <v>5.7770210011933261E-3</v>
      </c>
      <c r="BR571" s="17">
        <v>3.09990431609505E-2</v>
      </c>
      <c r="BS571" s="17">
        <v>1.6092315564548449E-2</v>
      </c>
      <c r="BT571" s="17">
        <v>2.8649960499991169E-2</v>
      </c>
      <c r="BU571" s="17">
        <v>1.217736534126126E-2</v>
      </c>
      <c r="BV571" s="17">
        <v>2.2117660054157589E-2</v>
      </c>
      <c r="BW571" s="17">
        <v>1.7337415222528581E-2</v>
      </c>
      <c r="BX571" s="17">
        <v>4.5743578963729971E-2</v>
      </c>
      <c r="BY571" s="17">
        <v>2.414301827337725E-2</v>
      </c>
    </row>
    <row r="572" spans="2:77" ht="15.95">
      <c r="B572" s="16" t="s">
        <v>315</v>
      </c>
      <c r="C572" s="17">
        <v>9.4006438602679526E-3</v>
      </c>
      <c r="D572" s="17">
        <v>7.4033930716555741E-3</v>
      </c>
      <c r="E572" s="17">
        <v>1.5019599509368389E-2</v>
      </c>
      <c r="F572" s="17">
        <v>1.6072955215562731E-2</v>
      </c>
      <c r="H572" s="17">
        <v>1.6992571021757979E-2</v>
      </c>
      <c r="I572" s="17">
        <v>1.3679673533269361E-2</v>
      </c>
      <c r="J572" s="17">
        <v>1.7563965944631561E-2</v>
      </c>
      <c r="K572" s="17">
        <v>7.4345922768198104E-3</v>
      </c>
      <c r="L572" s="17">
        <v>8.2886607087971857E-3</v>
      </c>
      <c r="M572" s="17">
        <v>1.3393559158090309E-2</v>
      </c>
      <c r="N572" s="17">
        <v>0</v>
      </c>
      <c r="O572" s="17">
        <v>1.344364242603509E-2</v>
      </c>
      <c r="P572" s="17">
        <v>0</v>
      </c>
      <c r="Q572" s="17">
        <v>2.1121627073430009E-3</v>
      </c>
      <c r="R572" s="17">
        <v>4.0897732586187008E-3</v>
      </c>
      <c r="S572" s="17">
        <v>1.127184313275683E-2</v>
      </c>
      <c r="U572" s="17">
        <v>4.3664229835330111E-3</v>
      </c>
      <c r="V572" s="17">
        <v>1.0662558131583519E-2</v>
      </c>
      <c r="W572" s="17">
        <v>1.315143377802162E-2</v>
      </c>
      <c r="X572" s="17">
        <v>2.7958738698778619E-2</v>
      </c>
      <c r="Y572" s="17">
        <v>8.369364783705183E-3</v>
      </c>
      <c r="Z572" s="17">
        <v>0</v>
      </c>
      <c r="AA572" s="17">
        <v>9.868750840718591E-3</v>
      </c>
      <c r="AB572" s="17">
        <v>1.4422507371997901E-3</v>
      </c>
      <c r="AC572" s="17">
        <v>2.966963886066324E-3</v>
      </c>
      <c r="AD572" s="17">
        <v>2.0127004450360132E-2</v>
      </c>
      <c r="AE572" s="17">
        <v>0</v>
      </c>
      <c r="AG572" s="17">
        <v>6.5477457522733979E-3</v>
      </c>
      <c r="AH572" s="17">
        <v>1.162923929803315E-2</v>
      </c>
      <c r="AJ572" s="17">
        <v>3.7095598638156842E-3</v>
      </c>
      <c r="AK572" s="17">
        <v>1.3398911231728211E-2</v>
      </c>
      <c r="AL572" s="17">
        <v>2.0563940693963611E-3</v>
      </c>
      <c r="AM572" s="17">
        <v>1.9856534934367849E-3</v>
      </c>
      <c r="AN572" s="17">
        <v>5.8453818690389027E-3</v>
      </c>
      <c r="AO572" s="17">
        <v>1.308068772323885E-2</v>
      </c>
      <c r="AP572" s="17">
        <v>1.102542529805217E-2</v>
      </c>
      <c r="AQ572" s="17">
        <v>2.0221447170125421E-2</v>
      </c>
      <c r="AR572" s="17">
        <v>1.3328221763567829E-3</v>
      </c>
      <c r="AS572" s="17">
        <v>3.3441989131524912E-3</v>
      </c>
      <c r="AT572" s="17">
        <v>0</v>
      </c>
      <c r="AU572" s="17">
        <v>5.8362326804836332E-3</v>
      </c>
      <c r="AV572" s="17">
        <v>0</v>
      </c>
      <c r="AX572" s="17">
        <v>9.8064724472933257E-3</v>
      </c>
      <c r="AY572" s="17">
        <v>3.3441989131524912E-3</v>
      </c>
      <c r="AZ572" s="17">
        <v>0</v>
      </c>
      <c r="BA572" s="17">
        <v>5.8362326804836332E-3</v>
      </c>
      <c r="BC572" s="17">
        <v>5.8806704715827253E-3</v>
      </c>
      <c r="BD572" s="17">
        <v>2.629532936307933E-2</v>
      </c>
      <c r="BE572" s="17">
        <v>0</v>
      </c>
      <c r="BF572" s="17">
        <v>1.7079413259846538E-2</v>
      </c>
      <c r="BG572" s="17">
        <v>0</v>
      </c>
      <c r="BH572" s="17">
        <v>1.098689604645213E-2</v>
      </c>
      <c r="BI572" s="17">
        <v>1.4981973031337839E-2</v>
      </c>
      <c r="BJ572" s="17">
        <v>1.321663382159015E-2</v>
      </c>
      <c r="BK572" s="17">
        <v>2.1812258547453261E-2</v>
      </c>
      <c r="BL572" s="17">
        <v>3.2702816373594817E-2</v>
      </c>
      <c r="BM572" s="17">
        <v>1.1289416625118591E-2</v>
      </c>
      <c r="BN572" s="17">
        <v>1.0304911625163411E-2</v>
      </c>
      <c r="BP572" s="17">
        <v>6.738922085836767E-3</v>
      </c>
      <c r="BQ572" s="17">
        <v>1.7331063003579981E-2</v>
      </c>
      <c r="BR572" s="17">
        <v>4.4953414554049784E-3</v>
      </c>
      <c r="BS572" s="17">
        <v>0</v>
      </c>
      <c r="BT572" s="17">
        <v>6.9786540005540489E-3</v>
      </c>
      <c r="BU572" s="17">
        <v>1.217736534126126E-2</v>
      </c>
      <c r="BV572" s="17">
        <v>0</v>
      </c>
      <c r="BW572" s="17">
        <v>3.2343863898027451E-2</v>
      </c>
      <c r="BX572" s="17">
        <v>0</v>
      </c>
      <c r="BY572" s="17">
        <v>1.3929993212689199E-2</v>
      </c>
    </row>
    <row r="573" spans="2:77" ht="15.95">
      <c r="B573" s="16" t="s">
        <v>131</v>
      </c>
      <c r="C573" s="17">
        <v>4.105303176726147E-3</v>
      </c>
      <c r="D573" s="17">
        <v>2.3495332286386341E-3</v>
      </c>
      <c r="E573" s="17">
        <v>1.0654226504997069E-2</v>
      </c>
      <c r="F573" s="17">
        <v>0</v>
      </c>
      <c r="H573" s="17">
        <v>9.6853111293953732E-3</v>
      </c>
      <c r="I573" s="17">
        <v>0</v>
      </c>
      <c r="J573" s="17">
        <v>0</v>
      </c>
      <c r="K573" s="17">
        <v>9.4692778215659974E-3</v>
      </c>
      <c r="L573" s="17">
        <v>0</v>
      </c>
      <c r="M573" s="17">
        <v>6.263267400220169E-3</v>
      </c>
      <c r="N573" s="17">
        <v>0</v>
      </c>
      <c r="O573" s="17">
        <v>0</v>
      </c>
      <c r="P573" s="17">
        <v>0</v>
      </c>
      <c r="Q573" s="17">
        <v>3.7513634079167639E-3</v>
      </c>
      <c r="R573" s="17">
        <v>0</v>
      </c>
      <c r="S573" s="17">
        <v>9.2795211853755038E-3</v>
      </c>
      <c r="U573" s="17">
        <v>8.3515044541278873E-3</v>
      </c>
      <c r="V573" s="17">
        <v>2.972138221156185E-3</v>
      </c>
      <c r="W573" s="17">
        <v>0</v>
      </c>
      <c r="X573" s="17">
        <v>0</v>
      </c>
      <c r="Y573" s="17">
        <v>4.3757609122844314E-3</v>
      </c>
      <c r="Z573" s="17">
        <v>3.5405961696749191E-3</v>
      </c>
      <c r="AA573" s="17">
        <v>0</v>
      </c>
      <c r="AB573" s="17">
        <v>1.4422507371997901E-3</v>
      </c>
      <c r="AC573" s="17">
        <v>1.508461206677413E-2</v>
      </c>
      <c r="AD573" s="17">
        <v>0</v>
      </c>
      <c r="AE573" s="17">
        <v>0.22158449721752571</v>
      </c>
      <c r="AG573" s="17">
        <v>3.9622088786446441E-3</v>
      </c>
      <c r="AH573" s="17">
        <v>4.2170840002266471E-3</v>
      </c>
      <c r="AJ573" s="17">
        <v>1.5632663411339271E-3</v>
      </c>
      <c r="AK573" s="17">
        <v>0</v>
      </c>
      <c r="AL573" s="17">
        <v>0</v>
      </c>
      <c r="AM573" s="17">
        <v>0</v>
      </c>
      <c r="AN573" s="17">
        <v>4.4953870860108261E-3</v>
      </c>
      <c r="AO573" s="17">
        <v>0</v>
      </c>
      <c r="AP573" s="17">
        <v>6.5335075618593568E-3</v>
      </c>
      <c r="AQ573" s="17">
        <v>1.521173983223183E-3</v>
      </c>
      <c r="AR573" s="17">
        <v>1.7568987402285441E-3</v>
      </c>
      <c r="AS573" s="17">
        <v>0</v>
      </c>
      <c r="AT573" s="17">
        <v>8.1049395793246874E-3</v>
      </c>
      <c r="AU573" s="17">
        <v>3.4780826552584022E-3</v>
      </c>
      <c r="AV573" s="17">
        <v>0</v>
      </c>
      <c r="AX573" s="17">
        <v>3.1289000744775118E-3</v>
      </c>
      <c r="AY573" s="17">
        <v>0</v>
      </c>
      <c r="AZ573" s="17">
        <v>8.1049395793246874E-3</v>
      </c>
      <c r="BA573" s="17">
        <v>3.4780826552584022E-3</v>
      </c>
      <c r="BC573" s="17">
        <v>6.4813228385843724E-3</v>
      </c>
      <c r="BD573" s="17">
        <v>1.8266539815408239E-2</v>
      </c>
      <c r="BE573" s="17">
        <v>2.9895292235677679E-3</v>
      </c>
      <c r="BF573" s="17">
        <v>0</v>
      </c>
      <c r="BG573" s="17">
        <v>6.7552011264830356E-3</v>
      </c>
      <c r="BH573" s="17">
        <v>7.2213317758854584E-3</v>
      </c>
      <c r="BI573" s="17">
        <v>1.6712467886167141E-2</v>
      </c>
      <c r="BJ573" s="17">
        <v>6.4495488781399204E-3</v>
      </c>
      <c r="BK573" s="17">
        <v>0</v>
      </c>
      <c r="BL573" s="17">
        <v>6.3225411949950228E-3</v>
      </c>
      <c r="BM573" s="17">
        <v>7.6503434693185844E-3</v>
      </c>
      <c r="BN573" s="17">
        <v>4.6179771217537378E-3</v>
      </c>
      <c r="BP573" s="17">
        <v>2.280426856857168E-3</v>
      </c>
      <c r="BQ573" s="17">
        <v>1.339217109346898E-2</v>
      </c>
      <c r="BR573" s="17">
        <v>4.9063713374390746E-3</v>
      </c>
      <c r="BS573" s="17">
        <v>0</v>
      </c>
      <c r="BT573" s="17">
        <v>0</v>
      </c>
      <c r="BU573" s="17">
        <v>0</v>
      </c>
      <c r="BV573" s="17">
        <v>0</v>
      </c>
      <c r="BW573" s="17">
        <v>2.2875702817302989E-3</v>
      </c>
      <c r="BX573" s="17">
        <v>1.279761805095163E-2</v>
      </c>
      <c r="BY573" s="17">
        <v>9.6394370905735893E-3</v>
      </c>
    </row>
    <row r="575" spans="2:77" ht="96">
      <c r="B575" s="14" t="s">
        <v>322</v>
      </c>
    </row>
    <row r="576" spans="2:77" ht="15.95">
      <c r="B576" s="15" t="s">
        <v>16</v>
      </c>
    </row>
    <row r="577" spans="2:77" ht="15.95">
      <c r="B577" s="16" t="s">
        <v>311</v>
      </c>
      <c r="C577" s="17">
        <v>0.31668814225195963</v>
      </c>
      <c r="D577" s="17">
        <v>0.3237424277493261</v>
      </c>
      <c r="E577" s="17">
        <v>0.30591086356565811</v>
      </c>
      <c r="F577" s="17">
        <v>0.23562282722592209</v>
      </c>
      <c r="H577" s="17">
        <v>0.23783299254610779</v>
      </c>
      <c r="I577" s="17">
        <v>0.26986045767407479</v>
      </c>
      <c r="J577" s="17">
        <v>0.34965013566809489</v>
      </c>
      <c r="K577" s="17">
        <v>0.26321308457577919</v>
      </c>
      <c r="L577" s="17">
        <v>0.26960552803818078</v>
      </c>
      <c r="M577" s="17">
        <v>0.2842532460416215</v>
      </c>
      <c r="N577" s="17">
        <v>0.21754902762143549</v>
      </c>
      <c r="O577" s="17">
        <v>0.26917397378157681</v>
      </c>
      <c r="P577" s="17">
        <v>0.4336552439061569</v>
      </c>
      <c r="Q577" s="17">
        <v>0.41862480690881121</v>
      </c>
      <c r="R577" s="17">
        <v>0.36088378344077882</v>
      </c>
      <c r="S577" s="17">
        <v>0.36465764864904687</v>
      </c>
      <c r="U577" s="17">
        <v>0.23976061394192541</v>
      </c>
      <c r="V577" s="17">
        <v>0.28839639871028722</v>
      </c>
      <c r="W577" s="17">
        <v>0.23985380302662751</v>
      </c>
      <c r="X577" s="17">
        <v>0.22057366108926471</v>
      </c>
      <c r="Y577" s="17">
        <v>0.31694935819143277</v>
      </c>
      <c r="Z577" s="17">
        <v>0.38634043216364278</v>
      </c>
      <c r="AA577" s="17">
        <v>0.34864724539881697</v>
      </c>
      <c r="AB577" s="17">
        <v>0.43368917545569668</v>
      </c>
      <c r="AC577" s="17">
        <v>0.3489589432368696</v>
      </c>
      <c r="AD577" s="17">
        <v>0.33533005862352427</v>
      </c>
      <c r="AE577" s="17">
        <v>0.17368618556254989</v>
      </c>
      <c r="AG577" s="17">
        <v>0.37547769430459632</v>
      </c>
      <c r="AH577" s="17">
        <v>0.27076356922721012</v>
      </c>
      <c r="AJ577" s="17">
        <v>0.4405467198535109</v>
      </c>
      <c r="AK577" s="17">
        <v>0.34883705097675299</v>
      </c>
      <c r="AL577" s="17">
        <v>0.39277669247989949</v>
      </c>
      <c r="AM577" s="17">
        <v>0.34198893917580619</v>
      </c>
      <c r="AN577" s="17">
        <v>0.2770297260464919</v>
      </c>
      <c r="AO577" s="17">
        <v>0.36368925271980829</v>
      </c>
      <c r="AP577" s="17">
        <v>0.33105540220574192</v>
      </c>
      <c r="AQ577" s="17">
        <v>0.38007128143784991</v>
      </c>
      <c r="AR577" s="17">
        <v>0.35689568951985312</v>
      </c>
      <c r="AS577" s="17">
        <v>0.40180816226050081</v>
      </c>
      <c r="AT577" s="17">
        <v>0.34192065514190612</v>
      </c>
      <c r="AU577" s="17">
        <v>0.32801263259120661</v>
      </c>
      <c r="AV577" s="17">
        <v>0.40476617073679261</v>
      </c>
      <c r="AX577" s="17">
        <v>0.32956748835958199</v>
      </c>
      <c r="AY577" s="17">
        <v>0.40180816226050081</v>
      </c>
      <c r="AZ577" s="17">
        <v>0.34192065514190612</v>
      </c>
      <c r="BA577" s="17">
        <v>0.32801263259120661</v>
      </c>
      <c r="BC577" s="17">
        <v>0.28082588851105028</v>
      </c>
      <c r="BD577" s="17">
        <v>0.33812480735866801</v>
      </c>
      <c r="BE577" s="17">
        <v>0.39797741628193928</v>
      </c>
      <c r="BF577" s="17">
        <v>0.26471012765441349</v>
      </c>
      <c r="BG577" s="17">
        <v>0.3012129458301484</v>
      </c>
      <c r="BH577" s="17">
        <v>0.45339140787032051</v>
      </c>
      <c r="BI577" s="17">
        <v>0.39244663529022572</v>
      </c>
      <c r="BJ577" s="17">
        <v>0.3544393205347342</v>
      </c>
      <c r="BK577" s="17">
        <v>0.30068977581931011</v>
      </c>
      <c r="BL577" s="17">
        <v>0.31006352961796652</v>
      </c>
      <c r="BM577" s="17">
        <v>0.39039528853583938</v>
      </c>
      <c r="BN577" s="17">
        <v>0.25144784212368898</v>
      </c>
      <c r="BP577" s="17">
        <v>0.36770134964943368</v>
      </c>
      <c r="BQ577" s="17">
        <v>0.29810730439764388</v>
      </c>
      <c r="BR577" s="17">
        <v>0.19438385551170401</v>
      </c>
      <c r="BS577" s="17">
        <v>0.24323027457394999</v>
      </c>
      <c r="BT577" s="17">
        <v>0.50781740854678581</v>
      </c>
      <c r="BU577" s="17">
        <v>0.30320505243518731</v>
      </c>
      <c r="BV577" s="17">
        <v>0.37568434804636619</v>
      </c>
      <c r="BW577" s="17">
        <v>0.26464315907235969</v>
      </c>
      <c r="BX577" s="17">
        <v>0.33787340666961663</v>
      </c>
      <c r="BY577" s="17">
        <v>0.35491821114921401</v>
      </c>
    </row>
    <row r="578" spans="2:77" ht="15.95">
      <c r="B578" s="16" t="s">
        <v>312</v>
      </c>
      <c r="C578" s="17">
        <v>0.36387588256268161</v>
      </c>
      <c r="D578" s="17">
        <v>0.36317114730245709</v>
      </c>
      <c r="E578" s="17">
        <v>0.38417665529567813</v>
      </c>
      <c r="F578" s="17">
        <v>0.2711664999266632</v>
      </c>
      <c r="H578" s="17">
        <v>0.30515572569237409</v>
      </c>
      <c r="I578" s="17">
        <v>0.38433266365711682</v>
      </c>
      <c r="J578" s="17">
        <v>0.21673816471146951</v>
      </c>
      <c r="K578" s="17">
        <v>0.38872209475096758</v>
      </c>
      <c r="L578" s="17">
        <v>0.36107920953631012</v>
      </c>
      <c r="M578" s="17">
        <v>0.41234365036079518</v>
      </c>
      <c r="N578" s="17">
        <v>0.47500776939916739</v>
      </c>
      <c r="O578" s="17">
        <v>0.42495421848510301</v>
      </c>
      <c r="P578" s="17">
        <v>0.3489132199372792</v>
      </c>
      <c r="Q578" s="17">
        <v>0.29895728932060572</v>
      </c>
      <c r="R578" s="17">
        <v>0.45035014894271053</v>
      </c>
      <c r="S578" s="17">
        <v>0.36768573445571762</v>
      </c>
      <c r="U578" s="17">
        <v>0.3418511257177837</v>
      </c>
      <c r="V578" s="17">
        <v>0.26453438643250982</v>
      </c>
      <c r="W578" s="17">
        <v>0.42251957417550873</v>
      </c>
      <c r="X578" s="17">
        <v>0.39031047172817951</v>
      </c>
      <c r="Y578" s="17">
        <v>0.42067503834413239</v>
      </c>
      <c r="Z578" s="17">
        <v>0.29405932467792939</v>
      </c>
      <c r="AA578" s="17">
        <v>0.35004657741769413</v>
      </c>
      <c r="AB578" s="17">
        <v>0.33819594562118649</v>
      </c>
      <c r="AC578" s="17">
        <v>0.43820518576947171</v>
      </c>
      <c r="AD578" s="17">
        <v>0.36158077675308742</v>
      </c>
      <c r="AE578" s="17">
        <v>0.12869654644008019</v>
      </c>
      <c r="AG578" s="17">
        <v>0.37361049578907801</v>
      </c>
      <c r="AH578" s="17">
        <v>0.35627150490756582</v>
      </c>
      <c r="AJ578" s="17">
        <v>0.33852025015782178</v>
      </c>
      <c r="AK578" s="17">
        <v>0.32102877222079951</v>
      </c>
      <c r="AL578" s="17">
        <v>0.34462979066033561</v>
      </c>
      <c r="AM578" s="17">
        <v>0.3402325983731746</v>
      </c>
      <c r="AN578" s="17">
        <v>0.36319154406174031</v>
      </c>
      <c r="AO578" s="17">
        <v>0.34210053819761349</v>
      </c>
      <c r="AP578" s="17">
        <v>0.35458810559979592</v>
      </c>
      <c r="AQ578" s="17">
        <v>0.31019372694012659</v>
      </c>
      <c r="AR578" s="17">
        <v>0.3417845138933821</v>
      </c>
      <c r="AS578" s="17">
        <v>0.34574852195507921</v>
      </c>
      <c r="AT578" s="17">
        <v>0.38939499845278891</v>
      </c>
      <c r="AU578" s="17">
        <v>0.30806360766873853</v>
      </c>
      <c r="AV578" s="17">
        <v>0.28105915505990509</v>
      </c>
      <c r="AX578" s="17">
        <v>0.35508996823927352</v>
      </c>
      <c r="AY578" s="17">
        <v>0.34574852195507921</v>
      </c>
      <c r="AZ578" s="17">
        <v>0.38939499845278891</v>
      </c>
      <c r="BA578" s="17">
        <v>0.30806360766873853</v>
      </c>
      <c r="BC578" s="17">
        <v>0.47929195644313333</v>
      </c>
      <c r="BD578" s="17">
        <v>0.3921772219636061</v>
      </c>
      <c r="BE578" s="17">
        <v>0.35662607257658702</v>
      </c>
      <c r="BF578" s="17">
        <v>0.41195102662049338</v>
      </c>
      <c r="BG578" s="17">
        <v>0.32590820032413609</v>
      </c>
      <c r="BH578" s="17">
        <v>0.37534740992166582</v>
      </c>
      <c r="BI578" s="17">
        <v>0.39280696780349472</v>
      </c>
      <c r="BJ578" s="17">
        <v>0.34058706985918819</v>
      </c>
      <c r="BK578" s="17">
        <v>0.34411467836409082</v>
      </c>
      <c r="BL578" s="17">
        <v>0.39258252649511632</v>
      </c>
      <c r="BM578" s="17">
        <v>0.31455515735653228</v>
      </c>
      <c r="BN578" s="17">
        <v>0.34139348002733821</v>
      </c>
      <c r="BP578" s="17">
        <v>0.32273758798439872</v>
      </c>
      <c r="BQ578" s="17">
        <v>0.39860170728724048</v>
      </c>
      <c r="BR578" s="17">
        <v>0.3670683210167543</v>
      </c>
      <c r="BS578" s="17">
        <v>0.39577023526601701</v>
      </c>
      <c r="BT578" s="17">
        <v>0.38073211024714521</v>
      </c>
      <c r="BU578" s="17">
        <v>0.35832112590330562</v>
      </c>
      <c r="BV578" s="17">
        <v>0.41680145647515687</v>
      </c>
      <c r="BW578" s="17">
        <v>0.4201244356160555</v>
      </c>
      <c r="BX578" s="17">
        <v>0.40564535551421949</v>
      </c>
      <c r="BY578" s="17">
        <v>0.32361098938918081</v>
      </c>
    </row>
    <row r="579" spans="2:77" ht="15.95">
      <c r="B579" s="16" t="s">
        <v>313</v>
      </c>
      <c r="C579" s="17">
        <v>0.26946868112753541</v>
      </c>
      <c r="D579" s="17">
        <v>0.26809753210956783</v>
      </c>
      <c r="E579" s="17">
        <v>0.25042242789411701</v>
      </c>
      <c r="F579" s="17">
        <v>0.39675769583836162</v>
      </c>
      <c r="H579" s="17">
        <v>0.37674174946358452</v>
      </c>
      <c r="I579" s="17">
        <v>0.30414322481515582</v>
      </c>
      <c r="J579" s="17">
        <v>0.31575950924288593</v>
      </c>
      <c r="K579" s="17">
        <v>0.30895895985466831</v>
      </c>
      <c r="L579" s="17">
        <v>0.32329981983342693</v>
      </c>
      <c r="M579" s="17">
        <v>0.2433057141216429</v>
      </c>
      <c r="N579" s="17">
        <v>0.27937185718128071</v>
      </c>
      <c r="O579" s="17">
        <v>0.25896458924690291</v>
      </c>
      <c r="P579" s="17">
        <v>0.19154196864605391</v>
      </c>
      <c r="Q579" s="17">
        <v>0.2425044205835804</v>
      </c>
      <c r="R579" s="17">
        <v>0.1606108285642279</v>
      </c>
      <c r="S579" s="17">
        <v>0.22918619509280189</v>
      </c>
      <c r="U579" s="17">
        <v>0.35518763154036459</v>
      </c>
      <c r="V579" s="17">
        <v>0.40853482624815718</v>
      </c>
      <c r="W579" s="17">
        <v>0.30799208815005841</v>
      </c>
      <c r="X579" s="17">
        <v>0.30717972261917897</v>
      </c>
      <c r="Y579" s="17">
        <v>0.22741464383470911</v>
      </c>
      <c r="Z579" s="17">
        <v>0.2627743877929829</v>
      </c>
      <c r="AA579" s="17">
        <v>0.23673674505443909</v>
      </c>
      <c r="AB579" s="17">
        <v>0.17920389410686879</v>
      </c>
      <c r="AC579" s="17">
        <v>0.1760365814013842</v>
      </c>
      <c r="AD579" s="17">
        <v>0.26914936617889951</v>
      </c>
      <c r="AE579" s="17">
        <v>0.47603277077984413</v>
      </c>
      <c r="AG579" s="17">
        <v>0.21536786499476099</v>
      </c>
      <c r="AH579" s="17">
        <v>0.31173055920688558</v>
      </c>
      <c r="AJ579" s="17">
        <v>0.18739658956854199</v>
      </c>
      <c r="AK579" s="17">
        <v>0.28060571667693829</v>
      </c>
      <c r="AL579" s="17">
        <v>0.2313121567696142</v>
      </c>
      <c r="AM579" s="17">
        <v>0.25923402169791809</v>
      </c>
      <c r="AN579" s="17">
        <v>0.31176726443974018</v>
      </c>
      <c r="AO579" s="17">
        <v>0.2398689483583715</v>
      </c>
      <c r="AP579" s="17">
        <v>0.25034745153271531</v>
      </c>
      <c r="AQ579" s="17">
        <v>0.26098854417063427</v>
      </c>
      <c r="AR579" s="17">
        <v>0.24910272086845309</v>
      </c>
      <c r="AS579" s="17">
        <v>0.24575491795811499</v>
      </c>
      <c r="AT579" s="17">
        <v>0.21023878885366001</v>
      </c>
      <c r="AU579" s="17">
        <v>0.30194967472119172</v>
      </c>
      <c r="AV579" s="17">
        <v>0.28808326323069572</v>
      </c>
      <c r="AX579" s="17">
        <v>0.26601728573163891</v>
      </c>
      <c r="AY579" s="17">
        <v>0.24575491795811499</v>
      </c>
      <c r="AZ579" s="17">
        <v>0.21023878885366001</v>
      </c>
      <c r="BA579" s="17">
        <v>0.30194967472119172</v>
      </c>
      <c r="BC579" s="17">
        <v>0.18488838173763339</v>
      </c>
      <c r="BD579" s="17">
        <v>0.15086568799809411</v>
      </c>
      <c r="BE579" s="17">
        <v>0.19513288742387341</v>
      </c>
      <c r="BF579" s="17">
        <v>0.30299606481351621</v>
      </c>
      <c r="BG579" s="17">
        <v>0.31573921910250452</v>
      </c>
      <c r="BH579" s="17">
        <v>0.132565476071456</v>
      </c>
      <c r="BI579" s="17">
        <v>0.1326519833934266</v>
      </c>
      <c r="BJ579" s="17">
        <v>0.25863291309557929</v>
      </c>
      <c r="BK579" s="17">
        <v>0.28890095335845362</v>
      </c>
      <c r="BL579" s="17">
        <v>0.24393565859821281</v>
      </c>
      <c r="BM579" s="17">
        <v>0.26241616459007622</v>
      </c>
      <c r="BN579" s="17">
        <v>0.33519421648541342</v>
      </c>
      <c r="BP579" s="17">
        <v>0.27254929405473999</v>
      </c>
      <c r="BQ579" s="17">
        <v>0.24796078616965861</v>
      </c>
      <c r="BR579" s="17">
        <v>0.36829974369386448</v>
      </c>
      <c r="BS579" s="17">
        <v>0.30724127145232988</v>
      </c>
      <c r="BT579" s="17">
        <v>9.4729377869698178E-2</v>
      </c>
      <c r="BU579" s="17">
        <v>0.29237562032876507</v>
      </c>
      <c r="BV579" s="17">
        <v>0.1663315445052338</v>
      </c>
      <c r="BW579" s="17">
        <v>0.25342936502451963</v>
      </c>
      <c r="BX579" s="17">
        <v>0.19798167608767051</v>
      </c>
      <c r="BY579" s="17">
        <v>0.2695870990157152</v>
      </c>
    </row>
    <row r="580" spans="2:77" ht="15.95">
      <c r="B580" s="16" t="s">
        <v>314</v>
      </c>
      <c r="C580" s="17">
        <v>3.293157712587589E-2</v>
      </c>
      <c r="D580" s="17">
        <v>2.9265826181146471E-2</v>
      </c>
      <c r="E580" s="17">
        <v>4.0080777328931512E-2</v>
      </c>
      <c r="F580" s="17">
        <v>6.5822492758552703E-2</v>
      </c>
      <c r="H580" s="17">
        <v>3.487806928483398E-2</v>
      </c>
      <c r="I580" s="17">
        <v>2.7983980320383021E-2</v>
      </c>
      <c r="J580" s="17">
        <v>6.2181688600123269E-2</v>
      </c>
      <c r="K580" s="17">
        <v>2.0579299281387881E-2</v>
      </c>
      <c r="L580" s="17">
        <v>3.4004899604751268E-2</v>
      </c>
      <c r="M580" s="17">
        <v>5.4876272891438017E-2</v>
      </c>
      <c r="N580" s="17">
        <v>3.2105219897008951E-3</v>
      </c>
      <c r="O580" s="17">
        <v>4.6907218486417511E-2</v>
      </c>
      <c r="P580" s="17">
        <v>2.588956751050989E-2</v>
      </c>
      <c r="Q580" s="17">
        <v>2.6443683742809039E-2</v>
      </c>
      <c r="R580" s="17">
        <v>1.8781087494810032E-2</v>
      </c>
      <c r="S580" s="17">
        <v>3.3159517003752602E-2</v>
      </c>
      <c r="U580" s="17">
        <v>2.554187957103244E-2</v>
      </c>
      <c r="V580" s="17">
        <v>3.1410898503214477E-2</v>
      </c>
      <c r="W580" s="17">
        <v>1.6483100869783811E-2</v>
      </c>
      <c r="X580" s="17">
        <v>4.8562906986385712E-2</v>
      </c>
      <c r="Y580" s="17">
        <v>3.6514029108838122E-3</v>
      </c>
      <c r="Z580" s="17">
        <v>5.1719242277981588E-2</v>
      </c>
      <c r="AA580" s="17">
        <v>3.9569751993540153E-2</v>
      </c>
      <c r="AB580" s="17">
        <v>4.7468734079048149E-2</v>
      </c>
      <c r="AC580" s="17">
        <v>2.8515242587371249E-2</v>
      </c>
      <c r="AD580" s="17">
        <v>3.1960886226696079E-2</v>
      </c>
      <c r="AE580" s="17">
        <v>0</v>
      </c>
      <c r="AG580" s="17">
        <v>2.9393769968220289E-2</v>
      </c>
      <c r="AH580" s="17">
        <v>3.569520225120032E-2</v>
      </c>
      <c r="AJ580" s="17">
        <v>2.608466042753833E-2</v>
      </c>
      <c r="AK580" s="17">
        <v>3.8383067360578053E-2</v>
      </c>
      <c r="AL580" s="17">
        <v>2.661694800113381E-2</v>
      </c>
      <c r="AM580" s="17">
        <v>4.7172983206325139E-2</v>
      </c>
      <c r="AN580" s="17">
        <v>3.6582063884583467E-2</v>
      </c>
      <c r="AO580" s="17">
        <v>3.9232423993105503E-2</v>
      </c>
      <c r="AP580" s="17">
        <v>3.2739539064773393E-2</v>
      </c>
      <c r="AQ580" s="17">
        <v>2.6630638042462209E-2</v>
      </c>
      <c r="AR580" s="17">
        <v>3.8340906672385218E-2</v>
      </c>
      <c r="AS580" s="17">
        <v>6.6883978263049823E-3</v>
      </c>
      <c r="AT580" s="17">
        <v>4.4558911971060558E-2</v>
      </c>
      <c r="AU580" s="17">
        <v>4.2344168478543977E-2</v>
      </c>
      <c r="AV580" s="17">
        <v>2.6091410972606761E-2</v>
      </c>
      <c r="AX580" s="17">
        <v>3.2179565589138689E-2</v>
      </c>
      <c r="AY580" s="17">
        <v>6.6883978263049823E-3</v>
      </c>
      <c r="AZ580" s="17">
        <v>4.4558911971060558E-2</v>
      </c>
      <c r="BA580" s="17">
        <v>4.2344168478543977E-2</v>
      </c>
      <c r="BC580" s="17">
        <v>3.2472802478137559E-2</v>
      </c>
      <c r="BD580" s="17">
        <v>4.0585446000613291E-2</v>
      </c>
      <c r="BE580" s="17">
        <v>2.7223213105181849E-2</v>
      </c>
      <c r="BF580" s="17">
        <v>5.8515083640830676E-3</v>
      </c>
      <c r="BG580" s="17">
        <v>5.0384433616727953E-2</v>
      </c>
      <c r="BH580" s="17">
        <v>1.493407832894828E-2</v>
      </c>
      <c r="BI580" s="17">
        <v>2.9413659681133641E-2</v>
      </c>
      <c r="BJ580" s="17">
        <v>2.409267840128473E-2</v>
      </c>
      <c r="BK580" s="17">
        <v>3.8440368934608622E-2</v>
      </c>
      <c r="BL580" s="17">
        <v>3.0723686657464069E-2</v>
      </c>
      <c r="BM580" s="17">
        <v>2.2456009291500999E-2</v>
      </c>
      <c r="BN580" s="17">
        <v>4.6330795532118482E-2</v>
      </c>
      <c r="BP580" s="17">
        <v>2.4165856556225052E-2</v>
      </c>
      <c r="BQ580" s="17">
        <v>4.3776160143070293E-2</v>
      </c>
      <c r="BR580" s="17">
        <v>4.4470442553419282E-2</v>
      </c>
      <c r="BS580" s="17">
        <v>3.8925362843941408E-2</v>
      </c>
      <c r="BT580" s="17">
        <v>6.9786540005540489E-3</v>
      </c>
      <c r="BU580" s="17">
        <v>4.6098201332742061E-2</v>
      </c>
      <c r="BV580" s="17">
        <v>2.4854456314916649E-2</v>
      </c>
      <c r="BW580" s="17">
        <v>4.4533352876572833E-2</v>
      </c>
      <c r="BX580" s="17">
        <v>3.5648589889722603E-2</v>
      </c>
      <c r="BY580" s="17">
        <v>2.8012890313129171E-2</v>
      </c>
    </row>
    <row r="581" spans="2:77" ht="15.95">
      <c r="B581" s="16" t="s">
        <v>315</v>
      </c>
      <c r="C581" s="17">
        <v>9.5182232601218122E-3</v>
      </c>
      <c r="D581" s="17">
        <v>8.295991976052821E-3</v>
      </c>
      <c r="E581" s="17">
        <v>1.089638598086594E-2</v>
      </c>
      <c r="F581" s="17">
        <v>2.615022314115123E-2</v>
      </c>
      <c r="H581" s="17">
        <v>3.0462625614563092E-2</v>
      </c>
      <c r="I581" s="17">
        <v>1.3679673533269361E-2</v>
      </c>
      <c r="J581" s="17">
        <v>1.8533231449430448E-2</v>
      </c>
      <c r="K581" s="17">
        <v>7.4345922768198104E-3</v>
      </c>
      <c r="L581" s="17">
        <v>1.2010542987330749E-2</v>
      </c>
      <c r="M581" s="17">
        <v>0</v>
      </c>
      <c r="N581" s="17">
        <v>2.4860823808415439E-2</v>
      </c>
      <c r="O581" s="17">
        <v>0</v>
      </c>
      <c r="P581" s="17">
        <v>0</v>
      </c>
      <c r="Q581" s="17">
        <v>7.6062733289338691E-3</v>
      </c>
      <c r="R581" s="17">
        <v>0</v>
      </c>
      <c r="S581" s="17">
        <v>2.2201289691426108E-3</v>
      </c>
      <c r="U581" s="17">
        <v>1.6589317337105228E-2</v>
      </c>
      <c r="V581" s="17">
        <v>7.1234901058311014E-3</v>
      </c>
      <c r="W581" s="17">
        <v>1.315143377802162E-2</v>
      </c>
      <c r="X581" s="17">
        <v>2.7356057075229499E-2</v>
      </c>
      <c r="Y581" s="17">
        <v>8.369364783705183E-3</v>
      </c>
      <c r="Z581" s="17">
        <v>0</v>
      </c>
      <c r="AA581" s="17">
        <v>1.839052208187154E-2</v>
      </c>
      <c r="AB581" s="17">
        <v>0</v>
      </c>
      <c r="AC581" s="17">
        <v>1.483481943033162E-3</v>
      </c>
      <c r="AD581" s="17">
        <v>0</v>
      </c>
      <c r="AE581" s="17">
        <v>0</v>
      </c>
      <c r="AG581" s="17">
        <v>2.1879660646998071E-3</v>
      </c>
      <c r="AH581" s="17">
        <v>1.524439262368401E-2</v>
      </c>
      <c r="AJ581" s="17">
        <v>3.8606159593729439E-3</v>
      </c>
      <c r="AK581" s="17">
        <v>6.6979465538162409E-3</v>
      </c>
      <c r="AL581" s="17">
        <v>0</v>
      </c>
      <c r="AM581" s="17">
        <v>9.9282674671839267E-4</v>
      </c>
      <c r="AN581" s="17">
        <v>1.9327470609442751E-3</v>
      </c>
      <c r="AO581" s="17">
        <v>4.5675483481492259E-3</v>
      </c>
      <c r="AP581" s="17">
        <v>2.143418822656791E-2</v>
      </c>
      <c r="AQ581" s="17">
        <v>1.60639452091151E-2</v>
      </c>
      <c r="AR581" s="17">
        <v>1.08529975806768E-2</v>
      </c>
      <c r="AS581" s="17">
        <v>0</v>
      </c>
      <c r="AT581" s="17">
        <v>1.2430515694972499E-2</v>
      </c>
      <c r="AU581" s="17">
        <v>1.03156012045772E-2</v>
      </c>
      <c r="AV581" s="17">
        <v>0</v>
      </c>
      <c r="AX581" s="17">
        <v>9.9705571947429194E-3</v>
      </c>
      <c r="AY581" s="17">
        <v>0</v>
      </c>
      <c r="AZ581" s="17">
        <v>1.2430515694972499E-2</v>
      </c>
      <c r="BA581" s="17">
        <v>1.03156012045772E-2</v>
      </c>
      <c r="BC581" s="17">
        <v>6.4813228385843724E-3</v>
      </c>
      <c r="BD581" s="17">
        <v>4.5630752556813772E-2</v>
      </c>
      <c r="BE581" s="17">
        <v>1.3989304856088279E-2</v>
      </c>
      <c r="BF581" s="17">
        <v>1.1903131835141471E-2</v>
      </c>
      <c r="BG581" s="17">
        <v>0</v>
      </c>
      <c r="BH581" s="17">
        <v>8.703160456720857E-3</v>
      </c>
      <c r="BI581" s="17">
        <v>2.3736971406962439E-2</v>
      </c>
      <c r="BJ581" s="17">
        <v>1.331323570148695E-2</v>
      </c>
      <c r="BK581" s="17">
        <v>2.1190021240407191E-2</v>
      </c>
      <c r="BL581" s="17">
        <v>1.637205743624523E-2</v>
      </c>
      <c r="BM581" s="17">
        <v>5.0964247742472891E-3</v>
      </c>
      <c r="BN581" s="17">
        <v>1.148498617273223E-2</v>
      </c>
      <c r="BP581" s="17">
        <v>6.738922085836767E-3</v>
      </c>
      <c r="BQ581" s="17">
        <v>5.7770210011933261E-3</v>
      </c>
      <c r="BR581" s="17">
        <v>1.636129945766757E-2</v>
      </c>
      <c r="BS581" s="17">
        <v>7.8365359031481122E-3</v>
      </c>
      <c r="BT581" s="17">
        <v>3.50067904467167E-3</v>
      </c>
      <c r="BU581" s="17">
        <v>0</v>
      </c>
      <c r="BV581" s="17">
        <v>1.632819465832664E-2</v>
      </c>
      <c r="BW581" s="17">
        <v>1.498211712876233E-2</v>
      </c>
      <c r="BX581" s="17">
        <v>0</v>
      </c>
      <c r="BY581" s="17">
        <v>1.1024955262371419E-2</v>
      </c>
    </row>
    <row r="582" spans="2:77" ht="15.95">
      <c r="B582" s="16" t="s">
        <v>131</v>
      </c>
      <c r="C582" s="17">
        <v>7.5174936718257921E-3</v>
      </c>
      <c r="D582" s="17">
        <v>7.4270746814497539E-3</v>
      </c>
      <c r="E582" s="17">
        <v>8.5128899347493448E-3</v>
      </c>
      <c r="F582" s="17">
        <v>4.4802611093489242E-3</v>
      </c>
      <c r="H582" s="17">
        <v>1.4928837398536629E-2</v>
      </c>
      <c r="I582" s="17">
        <v>0</v>
      </c>
      <c r="J582" s="17">
        <v>3.7137270327995832E-2</v>
      </c>
      <c r="K582" s="17">
        <v>1.109196926037709E-2</v>
      </c>
      <c r="L582" s="17">
        <v>0</v>
      </c>
      <c r="M582" s="17">
        <v>5.221116584502407E-3</v>
      </c>
      <c r="N582" s="17">
        <v>0</v>
      </c>
      <c r="O582" s="17">
        <v>0</v>
      </c>
      <c r="P582" s="17">
        <v>0</v>
      </c>
      <c r="Q582" s="17">
        <v>5.8635261152597661E-3</v>
      </c>
      <c r="R582" s="17">
        <v>9.3741515574729192E-3</v>
      </c>
      <c r="S582" s="17">
        <v>3.0907758295384358E-3</v>
      </c>
      <c r="U582" s="17">
        <v>2.1069431891788781E-2</v>
      </c>
      <c r="V582" s="17">
        <v>0</v>
      </c>
      <c r="W582" s="17">
        <v>0</v>
      </c>
      <c r="X582" s="17">
        <v>6.0171805017615581E-3</v>
      </c>
      <c r="Y582" s="17">
        <v>2.2940191935136699E-2</v>
      </c>
      <c r="Z582" s="17">
        <v>5.1066130874634448E-3</v>
      </c>
      <c r="AA582" s="17">
        <v>6.6091580536380276E-3</v>
      </c>
      <c r="AB582" s="17">
        <v>1.4422507371997901E-3</v>
      </c>
      <c r="AC582" s="17">
        <v>6.8005650618704824E-3</v>
      </c>
      <c r="AD582" s="17">
        <v>1.9789122177926539E-3</v>
      </c>
      <c r="AE582" s="17">
        <v>0.22158449721752571</v>
      </c>
      <c r="AG582" s="17">
        <v>3.9622088786446441E-3</v>
      </c>
      <c r="AH582" s="17">
        <v>1.029477178345424E-2</v>
      </c>
      <c r="AJ582" s="17">
        <v>3.5911640332140869E-3</v>
      </c>
      <c r="AK582" s="17">
        <v>4.4474462111151851E-3</v>
      </c>
      <c r="AL582" s="17">
        <v>4.6644120890167633E-3</v>
      </c>
      <c r="AM582" s="17">
        <v>1.037863080005761E-2</v>
      </c>
      <c r="AN582" s="17">
        <v>9.4966545064998943E-3</v>
      </c>
      <c r="AO582" s="17">
        <v>1.054128838295185E-2</v>
      </c>
      <c r="AP582" s="17">
        <v>9.8353133704057565E-3</v>
      </c>
      <c r="AQ582" s="17">
        <v>6.0518641998122177E-3</v>
      </c>
      <c r="AR582" s="17">
        <v>3.0231714652499049E-3</v>
      </c>
      <c r="AS582" s="17">
        <v>0</v>
      </c>
      <c r="AT582" s="17">
        <v>1.4561298856119579E-3</v>
      </c>
      <c r="AU582" s="17">
        <v>9.314315335742035E-3</v>
      </c>
      <c r="AV582" s="17">
        <v>0</v>
      </c>
      <c r="AX582" s="17">
        <v>7.1751348856241093E-3</v>
      </c>
      <c r="AY582" s="17">
        <v>0</v>
      </c>
      <c r="AZ582" s="17">
        <v>1.4561298856119579E-3</v>
      </c>
      <c r="BA582" s="17">
        <v>9.314315335742035E-3</v>
      </c>
      <c r="BC582" s="17">
        <v>1.603964799146115E-2</v>
      </c>
      <c r="BD582" s="17">
        <v>3.2616084122204569E-2</v>
      </c>
      <c r="BE582" s="17">
        <v>9.051105756330181E-3</v>
      </c>
      <c r="BF582" s="17">
        <v>2.5881407123525368E-3</v>
      </c>
      <c r="BG582" s="17">
        <v>6.7552011264830356E-3</v>
      </c>
      <c r="BH582" s="17">
        <v>1.5058467350888701E-2</v>
      </c>
      <c r="BI582" s="17">
        <v>2.894378242475678E-2</v>
      </c>
      <c r="BJ582" s="17">
        <v>8.9347824077265405E-3</v>
      </c>
      <c r="BK582" s="17">
        <v>6.664202283129703E-3</v>
      </c>
      <c r="BL582" s="17">
        <v>6.3225411949950228E-3</v>
      </c>
      <c r="BM582" s="17">
        <v>5.0809554518038017E-3</v>
      </c>
      <c r="BN582" s="17">
        <v>1.414867965870862E-2</v>
      </c>
      <c r="BP582" s="17">
        <v>6.1069896693655978E-3</v>
      </c>
      <c r="BQ582" s="17">
        <v>5.7770210011933261E-3</v>
      </c>
      <c r="BR582" s="17">
        <v>9.4163377665902031E-3</v>
      </c>
      <c r="BS582" s="17">
        <v>6.9963199606132634E-3</v>
      </c>
      <c r="BT582" s="17">
        <v>6.2417702911452154E-3</v>
      </c>
      <c r="BU582" s="17">
        <v>0</v>
      </c>
      <c r="BV582" s="17">
        <v>0</v>
      </c>
      <c r="BW582" s="17">
        <v>2.2875702817302989E-3</v>
      </c>
      <c r="BX582" s="17">
        <v>2.2850971838770971E-2</v>
      </c>
      <c r="BY582" s="17">
        <v>1.2845854870389511E-2</v>
      </c>
    </row>
    <row r="584" spans="2:77" ht="96">
      <c r="B584" s="14" t="s">
        <v>323</v>
      </c>
    </row>
    <row r="585" spans="2:77" ht="15.95">
      <c r="B585" s="15" t="s">
        <v>16</v>
      </c>
    </row>
    <row r="586" spans="2:77" ht="15.95">
      <c r="B586" s="16" t="s">
        <v>311</v>
      </c>
      <c r="C586" s="17">
        <v>0.22958363244036031</v>
      </c>
      <c r="D586" s="17">
        <v>0.2400861304061164</v>
      </c>
      <c r="E586" s="17">
        <v>0.19597284819037439</v>
      </c>
      <c r="F586" s="17">
        <v>0.19048725000644959</v>
      </c>
      <c r="H586" s="17">
        <v>0.18883527186194679</v>
      </c>
      <c r="I586" s="17">
        <v>0.18155283549029461</v>
      </c>
      <c r="J586" s="17">
        <v>0.23799905897843851</v>
      </c>
      <c r="K586" s="17">
        <v>0.27340635733752028</v>
      </c>
      <c r="L586" s="17">
        <v>0.18434206080877741</v>
      </c>
      <c r="M586" s="17">
        <v>0.21109444269946659</v>
      </c>
      <c r="N586" s="17">
        <v>0.12753065266644029</v>
      </c>
      <c r="O586" s="17">
        <v>0.1920013998154238</v>
      </c>
      <c r="P586" s="17">
        <v>0.26885027045985488</v>
      </c>
      <c r="Q586" s="17">
        <v>0.29537332610453931</v>
      </c>
      <c r="R586" s="17">
        <v>0.33778193915984261</v>
      </c>
      <c r="S586" s="17">
        <v>0.22166669667272981</v>
      </c>
      <c r="U586" s="17">
        <v>0.18007190500567671</v>
      </c>
      <c r="V586" s="17">
        <v>0.2297259535885332</v>
      </c>
      <c r="W586" s="17">
        <v>0.15072749027702609</v>
      </c>
      <c r="X586" s="17">
        <v>0.18036060899370099</v>
      </c>
      <c r="Y586" s="17">
        <v>0.29087664993436563</v>
      </c>
      <c r="Z586" s="17">
        <v>0.26110478312914398</v>
      </c>
      <c r="AA586" s="17">
        <v>0.261666773254084</v>
      </c>
      <c r="AB586" s="17">
        <v>0.28760050174689761</v>
      </c>
      <c r="AC586" s="17">
        <v>0.24574446688881529</v>
      </c>
      <c r="AD586" s="17">
        <v>0.2249712502826163</v>
      </c>
      <c r="AE586" s="17">
        <v>3.7888075136727109E-2</v>
      </c>
      <c r="AG586" s="17">
        <v>0.2622550644452929</v>
      </c>
      <c r="AH586" s="17">
        <v>0.20406172399665801</v>
      </c>
      <c r="AJ586" s="17">
        <v>0.2945539856203635</v>
      </c>
      <c r="AK586" s="17">
        <v>0.25118424975233972</v>
      </c>
      <c r="AL586" s="17">
        <v>0.23248767399401041</v>
      </c>
      <c r="AM586" s="17">
        <v>0.21805419101178949</v>
      </c>
      <c r="AN586" s="17">
        <v>0.19058993754832509</v>
      </c>
      <c r="AO586" s="17">
        <v>0.26228056712506032</v>
      </c>
      <c r="AP586" s="17">
        <v>0.23413477956758069</v>
      </c>
      <c r="AQ586" s="17">
        <v>0.28752065104027852</v>
      </c>
      <c r="AR586" s="17">
        <v>0.26624297878795139</v>
      </c>
      <c r="AS586" s="17">
        <v>0.2487075850118694</v>
      </c>
      <c r="AT586" s="17">
        <v>0.27265554319130292</v>
      </c>
      <c r="AU586" s="17">
        <v>0.20525295100871299</v>
      </c>
      <c r="AV586" s="17">
        <v>0.39681809403071089</v>
      </c>
      <c r="AX586" s="17">
        <v>0.23383102232368261</v>
      </c>
      <c r="AY586" s="17">
        <v>0.2487075850118694</v>
      </c>
      <c r="AZ586" s="17">
        <v>0.27265554319130292</v>
      </c>
      <c r="BA586" s="17">
        <v>0.20525295100871299</v>
      </c>
      <c r="BC586" s="17">
        <v>0.2717814276118567</v>
      </c>
      <c r="BD586" s="17">
        <v>0.30808411685021442</v>
      </c>
      <c r="BE586" s="17">
        <v>0.32799824350639523</v>
      </c>
      <c r="BF586" s="17">
        <v>0.28869134088135728</v>
      </c>
      <c r="BG586" s="17">
        <v>0.29145627818953868</v>
      </c>
      <c r="BH586" s="17">
        <v>0.35013360125977189</v>
      </c>
      <c r="BI586" s="17">
        <v>0.36768437261741871</v>
      </c>
      <c r="BJ586" s="17">
        <v>0.23402305520506619</v>
      </c>
      <c r="BK586" s="17">
        <v>0.27375927425413232</v>
      </c>
      <c r="BL586" s="17">
        <v>0.26277605515325803</v>
      </c>
      <c r="BM586" s="17">
        <v>0.2376427318275709</v>
      </c>
      <c r="BN586" s="17">
        <v>0.16608550974601349</v>
      </c>
      <c r="BP586" s="17">
        <v>0.23126690386434801</v>
      </c>
      <c r="BQ586" s="17">
        <v>0.23080608787745299</v>
      </c>
      <c r="BR586" s="17">
        <v>0.15862660472151871</v>
      </c>
      <c r="BS586" s="17">
        <v>0.2101154979129238</v>
      </c>
      <c r="BT586" s="17">
        <v>0.35491375978605583</v>
      </c>
      <c r="BU586" s="17">
        <v>0.1435963588218287</v>
      </c>
      <c r="BV586" s="17">
        <v>0.2387898629378504</v>
      </c>
      <c r="BW586" s="17">
        <v>0.21926092240275441</v>
      </c>
      <c r="BX586" s="17">
        <v>0.26229947911957319</v>
      </c>
      <c r="BY586" s="17">
        <v>0.26272402246133297</v>
      </c>
    </row>
    <row r="587" spans="2:77" ht="15.95">
      <c r="B587" s="16" t="s">
        <v>312</v>
      </c>
      <c r="C587" s="17">
        <v>0.31620489642342919</v>
      </c>
      <c r="D587" s="17">
        <v>0.30832802363719669</v>
      </c>
      <c r="E587" s="17">
        <v>0.35665091109801877</v>
      </c>
      <c r="F587" s="17">
        <v>0.25411745581272099</v>
      </c>
      <c r="H587" s="17">
        <v>0.26769938802628018</v>
      </c>
      <c r="I587" s="17">
        <v>0.3972577108015487</v>
      </c>
      <c r="J587" s="17">
        <v>0.22972496760474001</v>
      </c>
      <c r="K587" s="17">
        <v>0.2492699019939599</v>
      </c>
      <c r="L587" s="17">
        <v>0.33064520693995503</v>
      </c>
      <c r="M587" s="17">
        <v>0.30618712090193279</v>
      </c>
      <c r="N587" s="17">
        <v>0.32635273900600109</v>
      </c>
      <c r="O587" s="17">
        <v>0.33382893540267589</v>
      </c>
      <c r="P587" s="17">
        <v>0.32830463857263292</v>
      </c>
      <c r="Q587" s="17">
        <v>0.33298984352857008</v>
      </c>
      <c r="R587" s="17">
        <v>0.31230419173589652</v>
      </c>
      <c r="S587" s="17">
        <v>0.37315750051601437</v>
      </c>
      <c r="U587" s="17">
        <v>0.28240558245152841</v>
      </c>
      <c r="V587" s="17">
        <v>0.23071410451053029</v>
      </c>
      <c r="W587" s="17">
        <v>0.30610350771267902</v>
      </c>
      <c r="X587" s="17">
        <v>0.29501768745842971</v>
      </c>
      <c r="Y587" s="17">
        <v>0.36222965214553882</v>
      </c>
      <c r="Z587" s="17">
        <v>0.30353991904825672</v>
      </c>
      <c r="AA587" s="17">
        <v>0.34084623659278729</v>
      </c>
      <c r="AB587" s="17">
        <v>0.3672664113154579</v>
      </c>
      <c r="AC587" s="17">
        <v>0.35450644908600359</v>
      </c>
      <c r="AD587" s="17">
        <v>0.29412223132395943</v>
      </c>
      <c r="AE587" s="17">
        <v>0.26449465686590312</v>
      </c>
      <c r="AG587" s="17">
        <v>0.34249360736018269</v>
      </c>
      <c r="AH587" s="17">
        <v>0.29566897153561028</v>
      </c>
      <c r="AJ587" s="17">
        <v>0.33517367561704292</v>
      </c>
      <c r="AK587" s="17">
        <v>0.25671656504692708</v>
      </c>
      <c r="AL587" s="17">
        <v>0.33706842332536358</v>
      </c>
      <c r="AM587" s="17">
        <v>0.35738899308872701</v>
      </c>
      <c r="AN587" s="17">
        <v>0.29782153425049329</v>
      </c>
      <c r="AO587" s="17">
        <v>0.24477883702723779</v>
      </c>
      <c r="AP587" s="17">
        <v>0.29419707053182492</v>
      </c>
      <c r="AQ587" s="17">
        <v>0.29673618595732287</v>
      </c>
      <c r="AR587" s="17">
        <v>0.32778510361134477</v>
      </c>
      <c r="AS587" s="17">
        <v>0.27206456058306189</v>
      </c>
      <c r="AT587" s="17">
        <v>0.34589216171996168</v>
      </c>
      <c r="AU587" s="17">
        <v>0.27322230582544482</v>
      </c>
      <c r="AV587" s="17">
        <v>0.205694397626935</v>
      </c>
      <c r="AX587" s="17">
        <v>0.3154387382745078</v>
      </c>
      <c r="AY587" s="17">
        <v>0.27206456058306189</v>
      </c>
      <c r="AZ587" s="17">
        <v>0.34589216171996168</v>
      </c>
      <c r="BA587" s="17">
        <v>0.27322230582544482</v>
      </c>
      <c r="BC587" s="17">
        <v>0.34690740083288912</v>
      </c>
      <c r="BD587" s="17">
        <v>0.28601529075921728</v>
      </c>
      <c r="BE587" s="17">
        <v>0.30454903566330183</v>
      </c>
      <c r="BF587" s="17">
        <v>0.33517469130105171</v>
      </c>
      <c r="BG587" s="17">
        <v>0.25552150546019542</v>
      </c>
      <c r="BH587" s="17">
        <v>0.37996698596340089</v>
      </c>
      <c r="BI587" s="17">
        <v>0.3409976981709959</v>
      </c>
      <c r="BJ587" s="17">
        <v>0.27969496645555508</v>
      </c>
      <c r="BK587" s="17">
        <v>0.31481628187021321</v>
      </c>
      <c r="BL587" s="17">
        <v>0.29573105343010908</v>
      </c>
      <c r="BM587" s="17">
        <v>0.36394898531869158</v>
      </c>
      <c r="BN587" s="17">
        <v>0.28987114528510638</v>
      </c>
      <c r="BP587" s="17">
        <v>0.2670747975872147</v>
      </c>
      <c r="BQ587" s="17">
        <v>0.38013091603434179</v>
      </c>
      <c r="BR587" s="17">
        <v>0.3128779653364569</v>
      </c>
      <c r="BS587" s="17">
        <v>0.29522359107273438</v>
      </c>
      <c r="BT587" s="17">
        <v>0.37463761897040138</v>
      </c>
      <c r="BU587" s="17">
        <v>0.37622962710325658</v>
      </c>
      <c r="BV587" s="17">
        <v>0.40673979675075878</v>
      </c>
      <c r="BW587" s="17">
        <v>0.26408955292872688</v>
      </c>
      <c r="BX587" s="17">
        <v>0.35785520838669121</v>
      </c>
      <c r="BY587" s="17">
        <v>0.31913235880169999</v>
      </c>
    </row>
    <row r="588" spans="2:77" ht="15.95">
      <c r="B588" s="16" t="s">
        <v>313</v>
      </c>
      <c r="C588" s="17">
        <v>0.34649349942671093</v>
      </c>
      <c r="D588" s="17">
        <v>0.3488403064039769</v>
      </c>
      <c r="E588" s="17">
        <v>0.33167181859739731</v>
      </c>
      <c r="F588" s="17">
        <v>0.4048511043341107</v>
      </c>
      <c r="H588" s="17">
        <v>0.4328892357812173</v>
      </c>
      <c r="I588" s="17">
        <v>0.29750348270619198</v>
      </c>
      <c r="J588" s="17">
        <v>0.32189969953266401</v>
      </c>
      <c r="K588" s="17">
        <v>0.37946527369612981</v>
      </c>
      <c r="L588" s="17">
        <v>0.35221550224149878</v>
      </c>
      <c r="M588" s="17">
        <v>0.38785263113816781</v>
      </c>
      <c r="N588" s="17">
        <v>0.43617998714133549</v>
      </c>
      <c r="O588" s="17">
        <v>0.39147136674467398</v>
      </c>
      <c r="P588" s="17">
        <v>0.29421964582999188</v>
      </c>
      <c r="Q588" s="17">
        <v>0.29700993917767021</v>
      </c>
      <c r="R588" s="17">
        <v>0.28203023907581698</v>
      </c>
      <c r="S588" s="17">
        <v>0.31374577484108102</v>
      </c>
      <c r="U588" s="17">
        <v>0.40492535969836613</v>
      </c>
      <c r="V588" s="17">
        <v>0.37760963519366481</v>
      </c>
      <c r="W588" s="17">
        <v>0.40013834953900901</v>
      </c>
      <c r="X588" s="17">
        <v>0.42464130965212599</v>
      </c>
      <c r="Y588" s="17">
        <v>0.25633611199070783</v>
      </c>
      <c r="Z588" s="17">
        <v>0.31891072951493199</v>
      </c>
      <c r="AA588" s="17">
        <v>0.32503714865523331</v>
      </c>
      <c r="AB588" s="17">
        <v>0.25462831488858728</v>
      </c>
      <c r="AC588" s="17">
        <v>0.29836107953854851</v>
      </c>
      <c r="AD588" s="17">
        <v>0.40704587957926908</v>
      </c>
      <c r="AE588" s="17">
        <v>0.47603277077984413</v>
      </c>
      <c r="AG588" s="17">
        <v>0.30945687961523671</v>
      </c>
      <c r="AH588" s="17">
        <v>0.37542535707378138</v>
      </c>
      <c r="AJ588" s="17">
        <v>0.28481427310894403</v>
      </c>
      <c r="AK588" s="17">
        <v>0.38821409666913281</v>
      </c>
      <c r="AL588" s="17">
        <v>0.34160439961556133</v>
      </c>
      <c r="AM588" s="17">
        <v>0.32974050560517881</v>
      </c>
      <c r="AN588" s="17">
        <v>0.406374836751002</v>
      </c>
      <c r="AO588" s="17">
        <v>0.35465783615485991</v>
      </c>
      <c r="AP588" s="17">
        <v>0.33923272504077268</v>
      </c>
      <c r="AQ588" s="17">
        <v>0.30541738175045718</v>
      </c>
      <c r="AR588" s="17">
        <v>0.3023982618204919</v>
      </c>
      <c r="AS588" s="17">
        <v>0.37646268624416629</v>
      </c>
      <c r="AT588" s="17">
        <v>0.25140494589179069</v>
      </c>
      <c r="AU588" s="17">
        <v>0.38926995376006313</v>
      </c>
      <c r="AV588" s="17">
        <v>0.31919990023723438</v>
      </c>
      <c r="AX588" s="17">
        <v>0.34439529039983868</v>
      </c>
      <c r="AY588" s="17">
        <v>0.37646268624416629</v>
      </c>
      <c r="AZ588" s="17">
        <v>0.25140494589179069</v>
      </c>
      <c r="BA588" s="17">
        <v>0.38926995376006313</v>
      </c>
      <c r="BC588" s="17">
        <v>0.29093230265259568</v>
      </c>
      <c r="BD588" s="17">
        <v>0.22837063635801491</v>
      </c>
      <c r="BE588" s="17">
        <v>0.25622262267118989</v>
      </c>
      <c r="BF588" s="17">
        <v>0.29100703557413499</v>
      </c>
      <c r="BG588" s="17">
        <v>0.30506361872383042</v>
      </c>
      <c r="BH588" s="17">
        <v>0.205148726967883</v>
      </c>
      <c r="BI588" s="17">
        <v>0.18185161498433439</v>
      </c>
      <c r="BJ588" s="17">
        <v>0.35982324806322691</v>
      </c>
      <c r="BK588" s="17">
        <v>0.29207071564658849</v>
      </c>
      <c r="BL588" s="17">
        <v>0.31332779800818611</v>
      </c>
      <c r="BM588" s="17">
        <v>0.30949008133240669</v>
      </c>
      <c r="BN588" s="17">
        <v>0.40683849498961189</v>
      </c>
      <c r="BP588" s="17">
        <v>0.38561012012194362</v>
      </c>
      <c r="BQ588" s="17">
        <v>0.32673576900831658</v>
      </c>
      <c r="BR588" s="17">
        <v>0.40923769123428461</v>
      </c>
      <c r="BS588" s="17">
        <v>0.36907789526959778</v>
      </c>
      <c r="BT588" s="17">
        <v>0.23591888667909669</v>
      </c>
      <c r="BU588" s="17">
        <v>0.40319561781808211</v>
      </c>
      <c r="BV588" s="17">
        <v>0.26824437102998228</v>
      </c>
      <c r="BW588" s="17">
        <v>0.40834835468952058</v>
      </c>
      <c r="BX588" s="17">
        <v>0.28016699706306702</v>
      </c>
      <c r="BY588" s="17">
        <v>0.30084333409559161</v>
      </c>
    </row>
    <row r="589" spans="2:77" ht="15.95">
      <c r="B589" s="16" t="s">
        <v>314</v>
      </c>
      <c r="C589" s="17">
        <v>7.3198697663561949E-2</v>
      </c>
      <c r="D589" s="17">
        <v>6.9996105793247623E-2</v>
      </c>
      <c r="E589" s="17">
        <v>7.635861138854412E-2</v>
      </c>
      <c r="F589" s="17">
        <v>0.10558168041061849</v>
      </c>
      <c r="H589" s="17">
        <v>5.1697202191509653E-2</v>
      </c>
      <c r="I589" s="17">
        <v>9.2032508826251511E-2</v>
      </c>
      <c r="J589" s="17">
        <v>0.1218915332003417</v>
      </c>
      <c r="K589" s="17">
        <v>7.2035616287583704E-2</v>
      </c>
      <c r="L589" s="17">
        <v>0.1089756757976872</v>
      </c>
      <c r="M589" s="17">
        <v>5.553594757283889E-2</v>
      </c>
      <c r="N589" s="17">
        <v>7.0358150306966918E-2</v>
      </c>
      <c r="O589" s="17">
        <v>6.5283259829751486E-2</v>
      </c>
      <c r="P589" s="17">
        <v>8.9502574971470711E-2</v>
      </c>
      <c r="Q589" s="17">
        <v>4.1923787410429299E-2</v>
      </c>
      <c r="R589" s="17">
        <v>5.3851473994899243E-2</v>
      </c>
      <c r="S589" s="17">
        <v>6.7695280253192172E-2</v>
      </c>
      <c r="U589" s="17">
        <v>7.7734326354007302E-2</v>
      </c>
      <c r="V589" s="17">
        <v>0.1169145579382572</v>
      </c>
      <c r="W589" s="17">
        <v>0.1002500156213211</v>
      </c>
      <c r="X589" s="17">
        <v>6.3777321457161529E-2</v>
      </c>
      <c r="Y589" s="17">
        <v>6.2859476041103132E-2</v>
      </c>
      <c r="Z589" s="17">
        <v>8.2719999348088977E-2</v>
      </c>
      <c r="AA589" s="17">
        <v>5.1076109059436617E-2</v>
      </c>
      <c r="AB589" s="17">
        <v>6.5861143318505566E-2</v>
      </c>
      <c r="AC589" s="17">
        <v>7.4556379332685593E-2</v>
      </c>
      <c r="AD589" s="17">
        <v>4.4245806948428862E-2</v>
      </c>
      <c r="AE589" s="17">
        <v>0</v>
      </c>
      <c r="AG589" s="17">
        <v>6.3687391196036405E-2</v>
      </c>
      <c r="AH589" s="17">
        <v>8.0628635010891306E-2</v>
      </c>
      <c r="AJ589" s="17">
        <v>6.4633402982308977E-2</v>
      </c>
      <c r="AK589" s="17">
        <v>6.9869792296834973E-2</v>
      </c>
      <c r="AL589" s="17">
        <v>6.9955026203725276E-2</v>
      </c>
      <c r="AM589" s="17">
        <v>6.6126717966194168E-2</v>
      </c>
      <c r="AN589" s="17">
        <v>8.2868415443695997E-2</v>
      </c>
      <c r="AO589" s="17">
        <v>9.8515884556854422E-2</v>
      </c>
      <c r="AP589" s="17">
        <v>7.6044308190945306E-2</v>
      </c>
      <c r="AQ589" s="17">
        <v>6.3689882420398455E-2</v>
      </c>
      <c r="AR589" s="17">
        <v>6.3460525748194982E-2</v>
      </c>
      <c r="AS589" s="17">
        <v>6.8710198420793095E-2</v>
      </c>
      <c r="AT589" s="17">
        <v>8.1912434946363369E-2</v>
      </c>
      <c r="AU589" s="17">
        <v>8.7977173771712852E-2</v>
      </c>
      <c r="AV589" s="17">
        <v>5.6864907656818883E-2</v>
      </c>
      <c r="AX589" s="17">
        <v>7.29781267279066E-2</v>
      </c>
      <c r="AY589" s="17">
        <v>6.8710198420793095E-2</v>
      </c>
      <c r="AZ589" s="17">
        <v>8.1912434946363369E-2</v>
      </c>
      <c r="BA589" s="17">
        <v>8.7977173771712852E-2</v>
      </c>
      <c r="BC589" s="17">
        <v>6.0707008577731793E-2</v>
      </c>
      <c r="BD589" s="17">
        <v>0.1449218499018588</v>
      </c>
      <c r="BE589" s="17">
        <v>6.3948758684179249E-2</v>
      </c>
      <c r="BF589" s="17">
        <v>5.2881019496737493E-2</v>
      </c>
      <c r="BG589" s="17">
        <v>0.1129883299292793</v>
      </c>
      <c r="BH589" s="17">
        <v>4.5906427781758838E-2</v>
      </c>
      <c r="BI589" s="17">
        <v>7.3221046809952339E-2</v>
      </c>
      <c r="BJ589" s="17">
        <v>8.2348733405131991E-2</v>
      </c>
      <c r="BK589" s="17">
        <v>7.3173716468867417E-2</v>
      </c>
      <c r="BL589" s="17">
        <v>0.105262090267513</v>
      </c>
      <c r="BM589" s="17">
        <v>6.6149654222191406E-2</v>
      </c>
      <c r="BN589" s="17">
        <v>9.1038659649198564E-2</v>
      </c>
      <c r="BP589" s="17">
        <v>6.5456207458657892E-2</v>
      </c>
      <c r="BQ589" s="17">
        <v>5.0773185077501767E-2</v>
      </c>
      <c r="BR589" s="17">
        <v>7.5791966357393492E-2</v>
      </c>
      <c r="BS589" s="17">
        <v>9.9416328210543123E-2</v>
      </c>
      <c r="BT589" s="17">
        <v>2.7189084337202012E-2</v>
      </c>
      <c r="BU589" s="17">
        <v>6.4801030915571406E-2</v>
      </c>
      <c r="BV589" s="17">
        <v>3.7241385306428773E-2</v>
      </c>
      <c r="BW589" s="17">
        <v>7.1314437705474187E-2</v>
      </c>
      <c r="BX589" s="17">
        <v>2.5595236101903261E-2</v>
      </c>
      <c r="BY589" s="17">
        <v>8.1166870465872121E-2</v>
      </c>
    </row>
    <row r="590" spans="2:77" ht="15.95">
      <c r="B590" s="16" t="s">
        <v>315</v>
      </c>
      <c r="C590" s="17">
        <v>2.8990028554750611E-2</v>
      </c>
      <c r="D590" s="17">
        <v>2.7108946734407832E-2</v>
      </c>
      <c r="E590" s="17">
        <v>3.3101710567788621E-2</v>
      </c>
      <c r="F590" s="17">
        <v>4.4962509436100258E-2</v>
      </c>
      <c r="H590" s="17">
        <v>4.1822196088192633E-2</v>
      </c>
      <c r="I590" s="17">
        <v>3.1653462175713083E-2</v>
      </c>
      <c r="J590" s="17">
        <v>7.8073069737282036E-2</v>
      </c>
      <c r="K590" s="17">
        <v>2.582285068480621E-2</v>
      </c>
      <c r="L590" s="17">
        <v>1.9606997729584519E-2</v>
      </c>
      <c r="M590" s="17">
        <v>2.8603437287168292E-2</v>
      </c>
      <c r="N590" s="17">
        <v>3.9578470879255957E-2</v>
      </c>
      <c r="O590" s="17">
        <v>1.7415038207474899E-2</v>
      </c>
      <c r="P590" s="17">
        <v>1.0725007128063331E-2</v>
      </c>
      <c r="Q590" s="17">
        <v>2.683957766353123E-2</v>
      </c>
      <c r="R590" s="17">
        <v>1.4032156033544499E-2</v>
      </c>
      <c r="S590" s="17">
        <v>2.0643971887444119E-2</v>
      </c>
      <c r="U590" s="17">
        <v>4.6511322036293698E-2</v>
      </c>
      <c r="V590" s="17">
        <v>4.5035748769014353E-2</v>
      </c>
      <c r="W590" s="17">
        <v>2.2251457654468891E-2</v>
      </c>
      <c r="X590" s="17">
        <v>3.1780444981861507E-2</v>
      </c>
      <c r="Y590" s="17">
        <v>1.49529841922952E-2</v>
      </c>
      <c r="Z590" s="17">
        <v>3.018397278990349E-2</v>
      </c>
      <c r="AA590" s="17">
        <v>2.1373732438458859E-2</v>
      </c>
      <c r="AB590" s="17">
        <v>2.3201377993351931E-2</v>
      </c>
      <c r="AC590" s="17">
        <v>2.6831625153947259E-2</v>
      </c>
      <c r="AD590" s="17">
        <v>2.763591964793366E-2</v>
      </c>
      <c r="AE590" s="17">
        <v>0</v>
      </c>
      <c r="AG590" s="17">
        <v>1.8528616336273351E-2</v>
      </c>
      <c r="AH590" s="17">
        <v>3.7162159020029728E-2</v>
      </c>
      <c r="AJ590" s="17">
        <v>1.9261396330206671E-2</v>
      </c>
      <c r="AK590" s="17">
        <v>2.877069013585494E-2</v>
      </c>
      <c r="AL590" s="17">
        <v>1.8884476861339469E-2</v>
      </c>
      <c r="AM590" s="17">
        <v>2.868959232811066E-2</v>
      </c>
      <c r="AN590" s="17">
        <v>2.1756023367924829E-2</v>
      </c>
      <c r="AO590" s="17">
        <v>3.3933606794971448E-2</v>
      </c>
      <c r="AP590" s="17">
        <v>4.9857609107017087E-2</v>
      </c>
      <c r="AQ590" s="17">
        <v>3.2363379395190149E-2</v>
      </c>
      <c r="AR590" s="17">
        <v>3.690828778649681E-2</v>
      </c>
      <c r="AS590" s="17">
        <v>3.4054969740109339E-2</v>
      </c>
      <c r="AT590" s="17">
        <v>4.8134914250581327E-2</v>
      </c>
      <c r="AU590" s="17">
        <v>4.079953297880793E-2</v>
      </c>
      <c r="AV590" s="17">
        <v>2.1422700448300951E-2</v>
      </c>
      <c r="AX590" s="17">
        <v>2.7593529381879551E-2</v>
      </c>
      <c r="AY590" s="17">
        <v>3.4054969740109339E-2</v>
      </c>
      <c r="AZ590" s="17">
        <v>4.8134914250581327E-2</v>
      </c>
      <c r="BA590" s="17">
        <v>4.079953297880793E-2</v>
      </c>
      <c r="BC590" s="17">
        <v>1.9491697446876441E-2</v>
      </c>
      <c r="BD590" s="17">
        <v>1.8266539815408239E-2</v>
      </c>
      <c r="BE590" s="17">
        <v>4.4291810251366019E-2</v>
      </c>
      <c r="BF590" s="17">
        <v>1.7754640199224531E-2</v>
      </c>
      <c r="BG590" s="17">
        <v>2.821506657067311E-2</v>
      </c>
      <c r="BH590" s="17">
        <v>1.612058387107225E-2</v>
      </c>
      <c r="BI590" s="17">
        <v>2.7671182613877909E-2</v>
      </c>
      <c r="BJ590" s="17">
        <v>3.8583420571172027E-2</v>
      </c>
      <c r="BK590" s="17">
        <v>4.6180011760198689E-2</v>
      </c>
      <c r="BL590" s="17">
        <v>1.6580461945938599E-2</v>
      </c>
      <c r="BM590" s="17">
        <v>2.2768547299139359E-2</v>
      </c>
      <c r="BN590" s="17">
        <v>3.8394436184415792E-2</v>
      </c>
      <c r="BP590" s="17">
        <v>4.5399184837650167E-2</v>
      </c>
      <c r="BQ590" s="17">
        <v>5.7770210011933261E-3</v>
      </c>
      <c r="BR590" s="17">
        <v>3.8559401012907217E-2</v>
      </c>
      <c r="BS590" s="17">
        <v>2.3088635525161709E-2</v>
      </c>
      <c r="BT590" s="17">
        <v>7.3406502272442111E-3</v>
      </c>
      <c r="BU590" s="17">
        <v>1.217736534126126E-2</v>
      </c>
      <c r="BV590" s="17">
        <v>4.8984583974979908E-2</v>
      </c>
      <c r="BW590" s="17">
        <v>2.719593765404426E-2</v>
      </c>
      <c r="BX590" s="17">
        <v>6.1285461277813882E-2</v>
      </c>
      <c r="BY590" s="17">
        <v>2.6475074803901121E-2</v>
      </c>
    </row>
    <row r="591" spans="2:77" ht="15.95">
      <c r="B591" s="16" t="s">
        <v>131</v>
      </c>
      <c r="C591" s="17">
        <v>5.5292454911871668E-3</v>
      </c>
      <c r="D591" s="17">
        <v>5.6404870250544676E-3</v>
      </c>
      <c r="E591" s="17">
        <v>6.2441001578767393E-3</v>
      </c>
      <c r="F591" s="17">
        <v>0</v>
      </c>
      <c r="H591" s="17">
        <v>1.7056706050853378E-2</v>
      </c>
      <c r="I591" s="17">
        <v>0</v>
      </c>
      <c r="J591" s="17">
        <v>1.0411670946533591E-2</v>
      </c>
      <c r="K591" s="17">
        <v>0</v>
      </c>
      <c r="L591" s="17">
        <v>4.2145564824968363E-3</v>
      </c>
      <c r="M591" s="17">
        <v>1.07264204004257E-2</v>
      </c>
      <c r="N591" s="17">
        <v>0</v>
      </c>
      <c r="O591" s="17">
        <v>0</v>
      </c>
      <c r="P591" s="17">
        <v>8.3978630379861422E-3</v>
      </c>
      <c r="Q591" s="17">
        <v>5.8635261152597661E-3</v>
      </c>
      <c r="R591" s="17">
        <v>0</v>
      </c>
      <c r="S591" s="17">
        <v>3.0907758295384358E-3</v>
      </c>
      <c r="U591" s="17">
        <v>8.3515044541278873E-3</v>
      </c>
      <c r="V591" s="17">
        <v>0</v>
      </c>
      <c r="W591" s="17">
        <v>2.052917919549611E-2</v>
      </c>
      <c r="X591" s="17">
        <v>4.4226274567201913E-3</v>
      </c>
      <c r="Y591" s="17">
        <v>1.2745125695989609E-2</v>
      </c>
      <c r="Z591" s="17">
        <v>3.5405961696749191E-3</v>
      </c>
      <c r="AA591" s="17">
        <v>0</v>
      </c>
      <c r="AB591" s="17">
        <v>1.4422507371997901E-3</v>
      </c>
      <c r="AC591" s="17">
        <v>0</v>
      </c>
      <c r="AD591" s="17">
        <v>1.9789122177926539E-3</v>
      </c>
      <c r="AE591" s="17">
        <v>0.22158449721752571</v>
      </c>
      <c r="AG591" s="17">
        <v>3.5784410469780498E-3</v>
      </c>
      <c r="AH591" s="17">
        <v>7.0531533630293266E-3</v>
      </c>
      <c r="AJ591" s="17">
        <v>1.5632663411339271E-3</v>
      </c>
      <c r="AK591" s="17">
        <v>5.2446060989105522E-3</v>
      </c>
      <c r="AL591" s="17">
        <v>0</v>
      </c>
      <c r="AM591" s="17">
        <v>0</v>
      </c>
      <c r="AN591" s="17">
        <v>5.8925263855883359E-4</v>
      </c>
      <c r="AO591" s="17">
        <v>5.8332683410161562E-3</v>
      </c>
      <c r="AP591" s="17">
        <v>6.5335075618593568E-3</v>
      </c>
      <c r="AQ591" s="17">
        <v>1.4272519436353111E-2</v>
      </c>
      <c r="AR591" s="17">
        <v>3.2048422455202429E-3</v>
      </c>
      <c r="AS591" s="17">
        <v>0</v>
      </c>
      <c r="AT591" s="17">
        <v>0</v>
      </c>
      <c r="AU591" s="17">
        <v>3.4780826552584022E-3</v>
      </c>
      <c r="AV591" s="17">
        <v>0</v>
      </c>
      <c r="AX591" s="17">
        <v>5.7632928921847633E-3</v>
      </c>
      <c r="AY591" s="17">
        <v>0</v>
      </c>
      <c r="AZ591" s="17">
        <v>0</v>
      </c>
      <c r="BA591" s="17">
        <v>3.4780826552584022E-3</v>
      </c>
      <c r="BC591" s="17">
        <v>1.018016287805063E-2</v>
      </c>
      <c r="BD591" s="17">
        <v>1.4341566315286E-2</v>
      </c>
      <c r="BE591" s="17">
        <v>2.9895292235677679E-3</v>
      </c>
      <c r="BF591" s="17">
        <v>1.4491272547493999E-2</v>
      </c>
      <c r="BG591" s="17">
        <v>6.7552011264830356E-3</v>
      </c>
      <c r="BH591" s="17">
        <v>2.7236741561130801E-3</v>
      </c>
      <c r="BI591" s="17">
        <v>8.5740848034206625E-3</v>
      </c>
      <c r="BJ591" s="17">
        <v>5.5265762998476754E-3</v>
      </c>
      <c r="BK591" s="17">
        <v>0</v>
      </c>
      <c r="BL591" s="17">
        <v>6.3225411949950228E-3</v>
      </c>
      <c r="BM591" s="17">
        <v>0</v>
      </c>
      <c r="BN591" s="17">
        <v>7.7717541456538168E-3</v>
      </c>
      <c r="BP591" s="17">
        <v>5.1927861301855061E-3</v>
      </c>
      <c r="BQ591" s="17">
        <v>5.7770210011933261E-3</v>
      </c>
      <c r="BR591" s="17">
        <v>4.9063713374390746E-3</v>
      </c>
      <c r="BS591" s="17">
        <v>3.0780520090392068E-3</v>
      </c>
      <c r="BT591" s="17">
        <v>0</v>
      </c>
      <c r="BU591" s="17">
        <v>0</v>
      </c>
      <c r="BV591" s="17">
        <v>0</v>
      </c>
      <c r="BW591" s="17">
        <v>9.7907946194797386E-3</v>
      </c>
      <c r="BX591" s="17">
        <v>1.279761805095163E-2</v>
      </c>
      <c r="BY591" s="17">
        <v>9.6583393716022578E-3</v>
      </c>
    </row>
    <row r="593" spans="2:77" ht="111.95">
      <c r="B593" s="14" t="s">
        <v>324</v>
      </c>
    </row>
    <row r="594" spans="2:77" ht="15.95">
      <c r="B594" s="15" t="s">
        <v>16</v>
      </c>
    </row>
    <row r="595" spans="2:77" ht="15.95">
      <c r="B595" s="16" t="s">
        <v>311</v>
      </c>
      <c r="C595" s="17">
        <v>0.29337991267326929</v>
      </c>
      <c r="D595" s="17">
        <v>0.30332957698635971</v>
      </c>
      <c r="E595" s="17">
        <v>0.27935756978088672</v>
      </c>
      <c r="F595" s="17">
        <v>0.19967937563930829</v>
      </c>
      <c r="H595" s="17">
        <v>0.2831869388234538</v>
      </c>
      <c r="I595" s="17">
        <v>0.27607051093502383</v>
      </c>
      <c r="J595" s="17">
        <v>0.28664003888005257</v>
      </c>
      <c r="K595" s="17">
        <v>0.28729966631536752</v>
      </c>
      <c r="L595" s="17">
        <v>0.30085011129976508</v>
      </c>
      <c r="M595" s="17">
        <v>0.2370722522086367</v>
      </c>
      <c r="N595" s="17">
        <v>0.22568944310567371</v>
      </c>
      <c r="O595" s="17">
        <v>0.27513016185013411</v>
      </c>
      <c r="P595" s="17">
        <v>0.2955742920944941</v>
      </c>
      <c r="Q595" s="17">
        <v>0.28986406556720962</v>
      </c>
      <c r="R595" s="17">
        <v>0.33509884087606362</v>
      </c>
      <c r="S595" s="17">
        <v>0.34758441667246309</v>
      </c>
      <c r="U595" s="17">
        <v>0.2761135989862426</v>
      </c>
      <c r="V595" s="17">
        <v>0.21355719676355059</v>
      </c>
      <c r="W595" s="17">
        <v>0.2400300141008854</v>
      </c>
      <c r="X595" s="17">
        <v>0.27160313741859998</v>
      </c>
      <c r="Y595" s="17">
        <v>0.34232136849253347</v>
      </c>
      <c r="Z595" s="17">
        <v>0.31132880003419122</v>
      </c>
      <c r="AA595" s="17">
        <v>0.29481506835471111</v>
      </c>
      <c r="AB595" s="17">
        <v>0.3756418614841881</v>
      </c>
      <c r="AC595" s="17">
        <v>0.31132377087266039</v>
      </c>
      <c r="AD595" s="17">
        <v>0.28237129619975759</v>
      </c>
      <c r="AE595" s="17">
        <v>9.080847130335315E-2</v>
      </c>
      <c r="AG595" s="17">
        <v>0.31824791508033179</v>
      </c>
      <c r="AH595" s="17">
        <v>0.27395380118495127</v>
      </c>
      <c r="AJ595" s="17">
        <v>0.34614519901136792</v>
      </c>
      <c r="AK595" s="17">
        <v>0.26348144463975393</v>
      </c>
      <c r="AL595" s="17">
        <v>0.28997367755244852</v>
      </c>
      <c r="AM595" s="17">
        <v>0.2807920194765669</v>
      </c>
      <c r="AN595" s="17">
        <v>0.25007272772467698</v>
      </c>
      <c r="AO595" s="17">
        <v>0.29165154057764581</v>
      </c>
      <c r="AP595" s="17">
        <v>0.28152363833122868</v>
      </c>
      <c r="AQ595" s="17">
        <v>0.31276346093386331</v>
      </c>
      <c r="AR595" s="17">
        <v>0.31252101182080178</v>
      </c>
      <c r="AS595" s="17">
        <v>0.32105309986556718</v>
      </c>
      <c r="AT595" s="17">
        <v>0.3395728833177602</v>
      </c>
      <c r="AU595" s="17">
        <v>0.25282959558029011</v>
      </c>
      <c r="AV595" s="17">
        <v>0.33594088844009429</v>
      </c>
      <c r="AX595" s="17">
        <v>0.29413406601919201</v>
      </c>
      <c r="AY595" s="17">
        <v>0.32105309986556718</v>
      </c>
      <c r="AZ595" s="17">
        <v>0.3395728833177602</v>
      </c>
      <c r="BA595" s="17">
        <v>0.25282959558029011</v>
      </c>
      <c r="BC595" s="17">
        <v>0.33623138580494061</v>
      </c>
      <c r="BD595" s="17">
        <v>0.30666387519360172</v>
      </c>
      <c r="BE595" s="17">
        <v>0.35415361274378371</v>
      </c>
      <c r="BF595" s="17">
        <v>0.36016903383682441</v>
      </c>
      <c r="BG595" s="17">
        <v>0.32582372573911428</v>
      </c>
      <c r="BH595" s="17">
        <v>0.39334772931682987</v>
      </c>
      <c r="BI595" s="17">
        <v>0.42084780283365603</v>
      </c>
      <c r="BJ595" s="17">
        <v>0.31316450232850812</v>
      </c>
      <c r="BK595" s="17">
        <v>0.21638623731199369</v>
      </c>
      <c r="BL595" s="17">
        <v>0.28716437441809262</v>
      </c>
      <c r="BM595" s="17">
        <v>0.32362213233697551</v>
      </c>
      <c r="BN595" s="17">
        <v>0.26131124062102729</v>
      </c>
      <c r="BP595" s="17">
        <v>0.32815597983379502</v>
      </c>
      <c r="BQ595" s="17">
        <v>0.30731674459452563</v>
      </c>
      <c r="BR595" s="17">
        <v>0.23203890997719009</v>
      </c>
      <c r="BS595" s="17">
        <v>0.24763049308824511</v>
      </c>
      <c r="BT595" s="17">
        <v>0.4167427231456538</v>
      </c>
      <c r="BU595" s="17">
        <v>0.25710685110244519</v>
      </c>
      <c r="BV595" s="17">
        <v>0.2755541787061816</v>
      </c>
      <c r="BW595" s="17">
        <v>0.26551967350068989</v>
      </c>
      <c r="BX595" s="17">
        <v>0.35615390796263102</v>
      </c>
      <c r="BY595" s="17">
        <v>0.32291360658481039</v>
      </c>
    </row>
    <row r="596" spans="2:77" ht="15.95">
      <c r="B596" s="16" t="s">
        <v>312</v>
      </c>
      <c r="C596" s="17">
        <v>0.34656435088763232</v>
      </c>
      <c r="D596" s="17">
        <v>0.34223057875635488</v>
      </c>
      <c r="E596" s="17">
        <v>0.36619143089538753</v>
      </c>
      <c r="F596" s="17">
        <v>0.33599548989133632</v>
      </c>
      <c r="H596" s="17">
        <v>0.26530685439773388</v>
      </c>
      <c r="I596" s="17">
        <v>0.33604725008425118</v>
      </c>
      <c r="J596" s="17">
        <v>0.286997573761131</v>
      </c>
      <c r="K596" s="17">
        <v>0.42320474019326421</v>
      </c>
      <c r="L596" s="17">
        <v>0.23318391878268871</v>
      </c>
      <c r="M596" s="17">
        <v>0.43061714160499098</v>
      </c>
      <c r="N596" s="17">
        <v>0.36873308790559051</v>
      </c>
      <c r="O596" s="17">
        <v>0.27417224569126869</v>
      </c>
      <c r="P596" s="17">
        <v>0.37557530040698728</v>
      </c>
      <c r="Q596" s="17">
        <v>0.36436289876822031</v>
      </c>
      <c r="R596" s="17">
        <v>0.40914490140028081</v>
      </c>
      <c r="S596" s="17">
        <v>0.37558939728790353</v>
      </c>
      <c r="U596" s="17">
        <v>0.29073532189965628</v>
      </c>
      <c r="V596" s="17">
        <v>0.31770553875307661</v>
      </c>
      <c r="W596" s="17">
        <v>0.32631286921331992</v>
      </c>
      <c r="X596" s="17">
        <v>0.38661038101859257</v>
      </c>
      <c r="Y596" s="17">
        <v>0.33851264499828831</v>
      </c>
      <c r="Z596" s="17">
        <v>0.28719048509265699</v>
      </c>
      <c r="AA596" s="17">
        <v>0.35194214742207119</v>
      </c>
      <c r="AB596" s="17">
        <v>0.3677407615463959</v>
      </c>
      <c r="AC596" s="17">
        <v>0.44327215380360052</v>
      </c>
      <c r="AD596" s="17">
        <v>0.33261793556850011</v>
      </c>
      <c r="AE596" s="17">
        <v>0.43814469564311692</v>
      </c>
      <c r="AG596" s="17">
        <v>0.36931233209182018</v>
      </c>
      <c r="AH596" s="17">
        <v>0.32879433414993009</v>
      </c>
      <c r="AJ596" s="17">
        <v>0.34815070669854442</v>
      </c>
      <c r="AK596" s="17">
        <v>0.34324924454864791</v>
      </c>
      <c r="AL596" s="17">
        <v>0.32696076893248999</v>
      </c>
      <c r="AM596" s="17">
        <v>0.4220757752832473</v>
      </c>
      <c r="AN596" s="17">
        <v>0.36938922655558459</v>
      </c>
      <c r="AO596" s="17">
        <v>0.30480641950766862</v>
      </c>
      <c r="AP596" s="17">
        <v>0.31270027522447902</v>
      </c>
      <c r="AQ596" s="17">
        <v>0.33932199836833421</v>
      </c>
      <c r="AR596" s="17">
        <v>0.36468582568718488</v>
      </c>
      <c r="AS596" s="17">
        <v>0.33920103541662799</v>
      </c>
      <c r="AT596" s="17">
        <v>0.40359586208819648</v>
      </c>
      <c r="AU596" s="17">
        <v>0.36512546573465859</v>
      </c>
      <c r="AV596" s="17">
        <v>0.37593310040796829</v>
      </c>
      <c r="AX596" s="17">
        <v>0.34184675859090852</v>
      </c>
      <c r="AY596" s="17">
        <v>0.33920103541662799</v>
      </c>
      <c r="AZ596" s="17">
        <v>0.40359586208819648</v>
      </c>
      <c r="BA596" s="17">
        <v>0.36512546573465859</v>
      </c>
      <c r="BC596" s="17">
        <v>0.35523313958407221</v>
      </c>
      <c r="BD596" s="17">
        <v>0.23892743577569531</v>
      </c>
      <c r="BE596" s="17">
        <v>0.3708774593179322</v>
      </c>
      <c r="BF596" s="17">
        <v>0.32372541189254711</v>
      </c>
      <c r="BG596" s="17">
        <v>0.39824294428947049</v>
      </c>
      <c r="BH596" s="17">
        <v>0.38740169306633682</v>
      </c>
      <c r="BI596" s="17">
        <v>0.32524134115669118</v>
      </c>
      <c r="BJ596" s="17">
        <v>0.34729414358766481</v>
      </c>
      <c r="BK596" s="17">
        <v>0.37321151388709212</v>
      </c>
      <c r="BL596" s="17">
        <v>0.32563690755522412</v>
      </c>
      <c r="BM596" s="17">
        <v>0.33162498181661432</v>
      </c>
      <c r="BN596" s="17">
        <v>0.29153537417659747</v>
      </c>
      <c r="BP596" s="17">
        <v>0.33149274593214118</v>
      </c>
      <c r="BQ596" s="17">
        <v>0.42182510809985352</v>
      </c>
      <c r="BR596" s="17">
        <v>0.36896699310249192</v>
      </c>
      <c r="BS596" s="17">
        <v>0.3712085252677666</v>
      </c>
      <c r="BT596" s="17">
        <v>0.39856652398727738</v>
      </c>
      <c r="BU596" s="17">
        <v>0.31138897880818678</v>
      </c>
      <c r="BV596" s="17">
        <v>0.429746053336659</v>
      </c>
      <c r="BW596" s="17">
        <v>0.33856280851608778</v>
      </c>
      <c r="BX596" s="17">
        <v>0.41914066966450508</v>
      </c>
      <c r="BY596" s="17">
        <v>0.29905856601489439</v>
      </c>
    </row>
    <row r="597" spans="2:77" ht="15.95">
      <c r="B597" s="16" t="s">
        <v>313</v>
      </c>
      <c r="C597" s="17">
        <v>0.27244066186209581</v>
      </c>
      <c r="D597" s="17">
        <v>0.27570088022707689</v>
      </c>
      <c r="E597" s="17">
        <v>0.25272584498497819</v>
      </c>
      <c r="F597" s="17">
        <v>0.29776539073213948</v>
      </c>
      <c r="H597" s="17">
        <v>0.35364615616762379</v>
      </c>
      <c r="I597" s="17">
        <v>0.30344378450505499</v>
      </c>
      <c r="J597" s="17">
        <v>0.29529863232318698</v>
      </c>
      <c r="K597" s="17">
        <v>0.20644772129738001</v>
      </c>
      <c r="L597" s="17">
        <v>0.32582628112369227</v>
      </c>
      <c r="M597" s="17">
        <v>0.26659707606764382</v>
      </c>
      <c r="N597" s="17">
        <v>0.31972891766458128</v>
      </c>
      <c r="O597" s="17">
        <v>0.32032131149674498</v>
      </c>
      <c r="P597" s="17">
        <v>0.2445714117295151</v>
      </c>
      <c r="Q597" s="17">
        <v>0.30095236768817157</v>
      </c>
      <c r="R597" s="17">
        <v>0.1871263812187878</v>
      </c>
      <c r="S597" s="17">
        <v>0.21249323310468751</v>
      </c>
      <c r="U597" s="17">
        <v>0.31994141301593498</v>
      </c>
      <c r="V597" s="17">
        <v>0.34725486844212972</v>
      </c>
      <c r="W597" s="17">
        <v>0.32562039686037819</v>
      </c>
      <c r="X597" s="17">
        <v>0.25356500104123092</v>
      </c>
      <c r="Y597" s="17">
        <v>0.24573533536413131</v>
      </c>
      <c r="Z597" s="17">
        <v>0.33506914860005932</v>
      </c>
      <c r="AA597" s="17">
        <v>0.28757758295944269</v>
      </c>
      <c r="AB597" s="17">
        <v>0.18803611702648701</v>
      </c>
      <c r="AC597" s="17">
        <v>0.16640699240873261</v>
      </c>
      <c r="AD597" s="17">
        <v>0.29149105130433323</v>
      </c>
      <c r="AE597" s="17">
        <v>0.21157426069927701</v>
      </c>
      <c r="AG597" s="17">
        <v>0.24064717135835309</v>
      </c>
      <c r="AH597" s="17">
        <v>0.29727674965952477</v>
      </c>
      <c r="AJ597" s="17">
        <v>0.23497391176247029</v>
      </c>
      <c r="AK597" s="17">
        <v>0.30657551814874262</v>
      </c>
      <c r="AL597" s="17">
        <v>0.30846488795137739</v>
      </c>
      <c r="AM597" s="17">
        <v>0.24460420036024419</v>
      </c>
      <c r="AN597" s="17">
        <v>0.29288989727953629</v>
      </c>
      <c r="AO597" s="17">
        <v>0.30805889029877132</v>
      </c>
      <c r="AP597" s="17">
        <v>0.29969427742841509</v>
      </c>
      <c r="AQ597" s="17">
        <v>0.24480200814687891</v>
      </c>
      <c r="AR597" s="17">
        <v>0.22913426875954421</v>
      </c>
      <c r="AS597" s="17">
        <v>0.26825220217171558</v>
      </c>
      <c r="AT597" s="17">
        <v>0.1921862828260579</v>
      </c>
      <c r="AU597" s="17">
        <v>0.26528713109295821</v>
      </c>
      <c r="AV597" s="17">
        <v>0.2373750777565215</v>
      </c>
      <c r="AX597" s="17">
        <v>0.27709531593475162</v>
      </c>
      <c r="AY597" s="17">
        <v>0.26825220217171558</v>
      </c>
      <c r="AZ597" s="17">
        <v>0.1921862828260579</v>
      </c>
      <c r="BA597" s="17">
        <v>0.26528713109295821</v>
      </c>
      <c r="BC597" s="17">
        <v>0.23947848495418031</v>
      </c>
      <c r="BD597" s="17">
        <v>0.32516835106705722</v>
      </c>
      <c r="BE597" s="17">
        <v>0.2087430069897403</v>
      </c>
      <c r="BF597" s="17">
        <v>0.28368794215457938</v>
      </c>
      <c r="BG597" s="17">
        <v>0.22606259958125111</v>
      </c>
      <c r="BH597" s="17">
        <v>0.1525603022354326</v>
      </c>
      <c r="BI597" s="17">
        <v>0.15117546554335609</v>
      </c>
      <c r="BJ597" s="17">
        <v>0.23837554116127191</v>
      </c>
      <c r="BK597" s="17">
        <v>0.31926718890812023</v>
      </c>
      <c r="BL597" s="17">
        <v>0.28544747602113579</v>
      </c>
      <c r="BM597" s="17">
        <v>0.26515765272940001</v>
      </c>
      <c r="BN597" s="17">
        <v>0.3299695909585677</v>
      </c>
      <c r="BP597" s="17">
        <v>0.23621591555575969</v>
      </c>
      <c r="BQ597" s="17">
        <v>0.2432118409743626</v>
      </c>
      <c r="BR597" s="17">
        <v>0.31763965387814791</v>
      </c>
      <c r="BS597" s="17">
        <v>0.32233770061780559</v>
      </c>
      <c r="BT597" s="17">
        <v>0.13272573534563209</v>
      </c>
      <c r="BU597" s="17">
        <v>0.33408524735927791</v>
      </c>
      <c r="BV597" s="17">
        <v>0.15181125040997739</v>
      </c>
      <c r="BW597" s="17">
        <v>0.27501386051596449</v>
      </c>
      <c r="BX597" s="17">
        <v>0.13391031526053629</v>
      </c>
      <c r="BY597" s="17">
        <v>0.28823956147726482</v>
      </c>
    </row>
    <row r="598" spans="2:77" ht="15.95">
      <c r="B598" s="16" t="s">
        <v>314</v>
      </c>
      <c r="C598" s="17">
        <v>6.3945061016335861E-2</v>
      </c>
      <c r="D598" s="17">
        <v>5.6217759175243583E-2</v>
      </c>
      <c r="E598" s="17">
        <v>7.5600068408934656E-2</v>
      </c>
      <c r="F598" s="17">
        <v>0.15245091227797811</v>
      </c>
      <c r="H598" s="17">
        <v>4.8964642736027013E-2</v>
      </c>
      <c r="I598" s="17">
        <v>4.7670168563757678E-2</v>
      </c>
      <c r="J598" s="17">
        <v>0.10480562675522111</v>
      </c>
      <c r="K598" s="17">
        <v>5.4932542353069422E-2</v>
      </c>
      <c r="L598" s="17">
        <v>0.11885039472740939</v>
      </c>
      <c r="M598" s="17">
        <v>5.7324588890795641E-2</v>
      </c>
      <c r="N598" s="17">
        <v>4.1712623256724257E-2</v>
      </c>
      <c r="O598" s="17">
        <v>0.104315540173413</v>
      </c>
      <c r="P598" s="17">
        <v>8.4278995769003232E-2</v>
      </c>
      <c r="Q598" s="17">
        <v>3.1350868532204777E-2</v>
      </c>
      <c r="R598" s="17">
        <v>3.4938871510512413E-2</v>
      </c>
      <c r="S598" s="17">
        <v>5.3081468167525167E-2</v>
      </c>
      <c r="U598" s="17">
        <v>7.5055883785183561E-2</v>
      </c>
      <c r="V598" s="17">
        <v>7.5824517326366497E-2</v>
      </c>
      <c r="W598" s="17">
        <v>9.4548407750193894E-2</v>
      </c>
      <c r="X598" s="17">
        <v>5.4245561321036348E-2</v>
      </c>
      <c r="Y598" s="17">
        <v>5.2316160665352281E-2</v>
      </c>
      <c r="Z598" s="17">
        <v>5.2146264861926528E-2</v>
      </c>
      <c r="AA598" s="17">
        <v>4.5731821587391461E-2</v>
      </c>
      <c r="AB598" s="17">
        <v>5.707073277643978E-2</v>
      </c>
      <c r="AC598" s="17">
        <v>4.8920436942775709E-2</v>
      </c>
      <c r="AD598" s="17">
        <v>8.6797834983844205E-2</v>
      </c>
      <c r="AE598" s="17">
        <v>3.7888075136727109E-2</v>
      </c>
      <c r="AG598" s="17">
        <v>5.6181954913115097E-2</v>
      </c>
      <c r="AH598" s="17">
        <v>7.0009358509486266E-2</v>
      </c>
      <c r="AJ598" s="17">
        <v>5.3078598131785441E-2</v>
      </c>
      <c r="AK598" s="17">
        <v>6.6227887279867281E-2</v>
      </c>
      <c r="AL598" s="17">
        <v>5.6157008313061092E-2</v>
      </c>
      <c r="AM598" s="17">
        <v>3.7464726531231403E-2</v>
      </c>
      <c r="AN598" s="17">
        <v>7.1030826596078928E-2</v>
      </c>
      <c r="AO598" s="17">
        <v>6.8401520388866877E-2</v>
      </c>
      <c r="AP598" s="17">
        <v>7.4748854850909652E-2</v>
      </c>
      <c r="AQ598" s="17">
        <v>6.4440454786357987E-2</v>
      </c>
      <c r="AR598" s="17">
        <v>6.436073054618377E-2</v>
      </c>
      <c r="AS598" s="17">
        <v>5.9457303495956369E-2</v>
      </c>
      <c r="AT598" s="17">
        <v>4.4062119553613777E-2</v>
      </c>
      <c r="AU598" s="17">
        <v>8.2313719958379272E-2</v>
      </c>
      <c r="AV598" s="17">
        <v>2.9258209034818732E-2</v>
      </c>
      <c r="AX598" s="17">
        <v>6.3843892996572546E-2</v>
      </c>
      <c r="AY598" s="17">
        <v>5.9457303495956369E-2</v>
      </c>
      <c r="AZ598" s="17">
        <v>4.4062119553613777E-2</v>
      </c>
      <c r="BA598" s="17">
        <v>8.2313719958379272E-2</v>
      </c>
      <c r="BC598" s="17">
        <v>5.1627515638898169E-2</v>
      </c>
      <c r="BD598" s="17">
        <v>9.2647830663566702E-2</v>
      </c>
      <c r="BE598" s="17">
        <v>5.3065048901286667E-2</v>
      </c>
      <c r="BF598" s="17">
        <v>2.982947140369669E-2</v>
      </c>
      <c r="BG598" s="17">
        <v>4.3115529263681167E-2</v>
      </c>
      <c r="BH598" s="17">
        <v>5.2235111428421292E-2</v>
      </c>
      <c r="BI598" s="17">
        <v>7.3311582540397283E-2</v>
      </c>
      <c r="BJ598" s="17">
        <v>6.9644300474626414E-2</v>
      </c>
      <c r="BK598" s="17">
        <v>5.6378822402750453E-2</v>
      </c>
      <c r="BL598" s="17">
        <v>7.0577678375344344E-2</v>
      </c>
      <c r="BM598" s="17">
        <v>5.6020926039067442E-2</v>
      </c>
      <c r="BN598" s="17">
        <v>9.0515806756110762E-2</v>
      </c>
      <c r="BP598" s="17">
        <v>6.1449732008175273E-2</v>
      </c>
      <c r="BQ598" s="17">
        <v>1.6092264328871859E-2</v>
      </c>
      <c r="BR598" s="17">
        <v>5.4920700470574783E-2</v>
      </c>
      <c r="BS598" s="17">
        <v>5.0986745123034423E-2</v>
      </c>
      <c r="BT598" s="17">
        <v>4.5723247230291468E-2</v>
      </c>
      <c r="BU598" s="17">
        <v>9.7418922730090105E-2</v>
      </c>
      <c r="BV598" s="17">
        <v>0.1141330947313972</v>
      </c>
      <c r="BW598" s="17">
        <v>8.7875963775179894E-2</v>
      </c>
      <c r="BX598" s="17">
        <v>6.5199871010424501E-2</v>
      </c>
      <c r="BY598" s="17">
        <v>5.9201958931042263E-2</v>
      </c>
    </row>
    <row r="599" spans="2:77" ht="15.95">
      <c r="B599" s="16" t="s">
        <v>315</v>
      </c>
      <c r="C599" s="17">
        <v>1.73568778782454E-2</v>
      </c>
      <c r="D599" s="17">
        <v>1.7721488561307331E-2</v>
      </c>
      <c r="E599" s="17">
        <v>1.36255446323776E-2</v>
      </c>
      <c r="F599" s="17">
        <v>1.4108831459237711E-2</v>
      </c>
      <c r="H599" s="17">
        <v>2.568329176406102E-2</v>
      </c>
      <c r="I599" s="17">
        <v>2.7371037277178021E-2</v>
      </c>
      <c r="J599" s="17">
        <v>2.6258128280408251E-2</v>
      </c>
      <c r="K599" s="17">
        <v>1.121145974253308E-2</v>
      </c>
      <c r="L599" s="17">
        <v>2.1289294066444371E-2</v>
      </c>
      <c r="M599" s="17">
        <v>4.7049137334111476E-3</v>
      </c>
      <c r="N599" s="17">
        <v>3.2580695735284423E-2</v>
      </c>
      <c r="O599" s="17">
        <v>2.6060740788439112E-2</v>
      </c>
      <c r="P599" s="17">
        <v>0</v>
      </c>
      <c r="Q599" s="17">
        <v>7.6062733289338691E-3</v>
      </c>
      <c r="R599" s="17">
        <v>3.3691004994355407E-2</v>
      </c>
      <c r="S599" s="17">
        <v>8.1607089378821409E-3</v>
      </c>
      <c r="U599" s="17">
        <v>1.7084350421193911E-2</v>
      </c>
      <c r="V599" s="17">
        <v>4.5657878714876678E-2</v>
      </c>
      <c r="W599" s="17">
        <v>7.7146237146753878E-3</v>
      </c>
      <c r="X599" s="17">
        <v>2.7356057075229499E-2</v>
      </c>
      <c r="Y599" s="17">
        <v>1.6738729567410369E-2</v>
      </c>
      <c r="Z599" s="17">
        <v>1.0724705241491109E-2</v>
      </c>
      <c r="AA599" s="17">
        <v>1.6477908894356619E-2</v>
      </c>
      <c r="AB599" s="17">
        <v>1.0068276429289379E-2</v>
      </c>
      <c r="AC599" s="17">
        <v>2.327608091036059E-2</v>
      </c>
      <c r="AD599" s="17">
        <v>4.7429697257722076E-3</v>
      </c>
      <c r="AE599" s="17">
        <v>0</v>
      </c>
      <c r="AG599" s="17">
        <v>1.343808283349E-2</v>
      </c>
      <c r="AH599" s="17">
        <v>2.0418118913740312E-2</v>
      </c>
      <c r="AJ599" s="17">
        <v>1.4061547823548071E-2</v>
      </c>
      <c r="AK599" s="17">
        <v>1.522421515527474E-2</v>
      </c>
      <c r="AL599" s="17">
        <v>1.104233394103379E-2</v>
      </c>
      <c r="AM599" s="17">
        <v>1.148992057053526E-2</v>
      </c>
      <c r="AN599" s="17">
        <v>9.0551204199472921E-3</v>
      </c>
      <c r="AO599" s="17">
        <v>1.485226108192372E-2</v>
      </c>
      <c r="AP599" s="17">
        <v>1.7016533704819911E-2</v>
      </c>
      <c r="AQ599" s="17">
        <v>3.0775182388665289E-2</v>
      </c>
      <c r="AR599" s="17">
        <v>2.4501102161740729E-2</v>
      </c>
      <c r="AS599" s="17">
        <v>0</v>
      </c>
      <c r="AT599" s="17">
        <v>1.1880309581209839E-2</v>
      </c>
      <c r="AU599" s="17">
        <v>1.8481063879274381E-2</v>
      </c>
      <c r="AV599" s="17">
        <v>4.6731689200723266E-3</v>
      </c>
      <c r="AX599" s="17">
        <v>1.750197864407271E-2</v>
      </c>
      <c r="AY599" s="17">
        <v>0</v>
      </c>
      <c r="AZ599" s="17">
        <v>1.1880309581209839E-2</v>
      </c>
      <c r="BA599" s="17">
        <v>1.8481063879274381E-2</v>
      </c>
      <c r="BC599" s="17">
        <v>1.094815117932455E-2</v>
      </c>
      <c r="BD599" s="17">
        <v>1.8325967484670601E-2</v>
      </c>
      <c r="BE599" s="17">
        <v>1.017134282368928E-2</v>
      </c>
      <c r="BF599" s="17">
        <v>0</v>
      </c>
      <c r="BG599" s="17">
        <v>0</v>
      </c>
      <c r="BH599" s="17">
        <v>7.2338321770941084E-3</v>
      </c>
      <c r="BI599" s="17">
        <v>1.0440707048126739E-2</v>
      </c>
      <c r="BJ599" s="17">
        <v>2.352909406604627E-2</v>
      </c>
      <c r="BK599" s="17">
        <v>3.032089218555423E-2</v>
      </c>
      <c r="BL599" s="17">
        <v>1.6318965930147152E-2</v>
      </c>
      <c r="BM599" s="17">
        <v>1.179574080394198E-2</v>
      </c>
      <c r="BN599" s="17">
        <v>1.7113834159178179E-2</v>
      </c>
      <c r="BP599" s="17">
        <v>3.3675721961351143E-2</v>
      </c>
      <c r="BQ599" s="17">
        <v>5.7770210011933261E-3</v>
      </c>
      <c r="BR599" s="17">
        <v>2.1527371234156101E-2</v>
      </c>
      <c r="BS599" s="17">
        <v>7.8365359031481122E-3</v>
      </c>
      <c r="BT599" s="17">
        <v>6.2417702911452154E-3</v>
      </c>
      <c r="BU599" s="17">
        <v>0</v>
      </c>
      <c r="BV599" s="17">
        <v>2.875542281578496E-2</v>
      </c>
      <c r="BW599" s="17">
        <v>1.573367473484865E-2</v>
      </c>
      <c r="BX599" s="17">
        <v>1.279761805095163E-2</v>
      </c>
      <c r="BY599" s="17">
        <v>2.0022546661794229E-2</v>
      </c>
    </row>
    <row r="600" spans="2:77" ht="15.95">
      <c r="B600" s="16" t="s">
        <v>131</v>
      </c>
      <c r="C600" s="17">
        <v>6.3131356824215551E-3</v>
      </c>
      <c r="D600" s="17">
        <v>4.7997162936575383E-3</v>
      </c>
      <c r="E600" s="17">
        <v>1.249954129743523E-2</v>
      </c>
      <c r="F600" s="17">
        <v>0</v>
      </c>
      <c r="H600" s="17">
        <v>2.3212116111100519E-2</v>
      </c>
      <c r="I600" s="17">
        <v>9.3972486347343124E-3</v>
      </c>
      <c r="J600" s="17">
        <v>0</v>
      </c>
      <c r="K600" s="17">
        <v>1.6903870098385811E-2</v>
      </c>
      <c r="L600" s="17">
        <v>0</v>
      </c>
      <c r="M600" s="17">
        <v>3.6840274945217251E-3</v>
      </c>
      <c r="N600" s="17">
        <v>1.1555232332145809E-2</v>
      </c>
      <c r="O600" s="17">
        <v>0</v>
      </c>
      <c r="P600" s="17">
        <v>0</v>
      </c>
      <c r="Q600" s="17">
        <v>5.8635261152597661E-3</v>
      </c>
      <c r="R600" s="17">
        <v>0</v>
      </c>
      <c r="S600" s="17">
        <v>3.0907758295384358E-3</v>
      </c>
      <c r="U600" s="17">
        <v>2.1069431891788781E-2</v>
      </c>
      <c r="V600" s="17">
        <v>0</v>
      </c>
      <c r="W600" s="17">
        <v>5.7736883605471277E-3</v>
      </c>
      <c r="X600" s="17">
        <v>6.6198621253106592E-3</v>
      </c>
      <c r="Y600" s="17">
        <v>4.3757609122844314E-3</v>
      </c>
      <c r="Z600" s="17">
        <v>3.5405961696749191E-3</v>
      </c>
      <c r="AA600" s="17">
        <v>3.4554707820270191E-3</v>
      </c>
      <c r="AB600" s="17">
        <v>1.4422507371997901E-3</v>
      </c>
      <c r="AC600" s="17">
        <v>6.8005650618704824E-3</v>
      </c>
      <c r="AD600" s="17">
        <v>1.9789122177926539E-3</v>
      </c>
      <c r="AE600" s="17">
        <v>0.22158449721752571</v>
      </c>
      <c r="AG600" s="17">
        <v>2.1725437228898611E-3</v>
      </c>
      <c r="AH600" s="17">
        <v>9.5476375823671487E-3</v>
      </c>
      <c r="AJ600" s="17">
        <v>3.5900365722839459E-3</v>
      </c>
      <c r="AK600" s="17">
        <v>5.2416902277137014E-3</v>
      </c>
      <c r="AL600" s="17">
        <v>7.4013233095891308E-3</v>
      </c>
      <c r="AM600" s="17">
        <v>3.573357778174979E-3</v>
      </c>
      <c r="AN600" s="17">
        <v>7.5622014241758214E-3</v>
      </c>
      <c r="AO600" s="17">
        <v>1.222936814512361E-2</v>
      </c>
      <c r="AP600" s="17">
        <v>1.4316420460147699E-2</v>
      </c>
      <c r="AQ600" s="17">
        <v>7.8968953759007438E-3</v>
      </c>
      <c r="AR600" s="17">
        <v>4.7970610245450023E-3</v>
      </c>
      <c r="AS600" s="17">
        <v>1.203635905013274E-2</v>
      </c>
      <c r="AT600" s="17">
        <v>8.7025426331617944E-3</v>
      </c>
      <c r="AU600" s="17">
        <v>1.5963023754439479E-2</v>
      </c>
      <c r="AV600" s="17">
        <v>1.6819555440524939E-2</v>
      </c>
      <c r="AX600" s="17">
        <v>5.5779878145028527E-3</v>
      </c>
      <c r="AY600" s="17">
        <v>1.203635905013274E-2</v>
      </c>
      <c r="AZ600" s="17">
        <v>8.7025426331617944E-3</v>
      </c>
      <c r="BA600" s="17">
        <v>1.5963023754439479E-2</v>
      </c>
      <c r="BC600" s="17">
        <v>6.4813228385843724E-3</v>
      </c>
      <c r="BD600" s="17">
        <v>1.8266539815408239E-2</v>
      </c>
      <c r="BE600" s="17">
        <v>2.9895292235677679E-3</v>
      </c>
      <c r="BF600" s="17">
        <v>2.5881407123525368E-3</v>
      </c>
      <c r="BG600" s="17">
        <v>6.7552011264830356E-3</v>
      </c>
      <c r="BH600" s="17">
        <v>7.2213317758854584E-3</v>
      </c>
      <c r="BI600" s="17">
        <v>1.8983100877772691E-2</v>
      </c>
      <c r="BJ600" s="17">
        <v>7.9924183818824938E-3</v>
      </c>
      <c r="BK600" s="17">
        <v>4.4353453044894808E-3</v>
      </c>
      <c r="BL600" s="17">
        <v>1.4854597700055899E-2</v>
      </c>
      <c r="BM600" s="17">
        <v>1.177856627400089E-2</v>
      </c>
      <c r="BN600" s="17">
        <v>9.5541533285185502E-3</v>
      </c>
      <c r="BP600" s="17">
        <v>9.0099047087775861E-3</v>
      </c>
      <c r="BQ600" s="17">
        <v>5.7770210011933261E-3</v>
      </c>
      <c r="BR600" s="17">
        <v>4.9063713374390746E-3</v>
      </c>
      <c r="BS600" s="17">
        <v>0</v>
      </c>
      <c r="BT600" s="17">
        <v>0</v>
      </c>
      <c r="BU600" s="17">
        <v>0</v>
      </c>
      <c r="BV600" s="17">
        <v>0</v>
      </c>
      <c r="BW600" s="17">
        <v>1.7294018957229179E-2</v>
      </c>
      <c r="BX600" s="17">
        <v>1.279761805095163E-2</v>
      </c>
      <c r="BY600" s="17">
        <v>1.056376033019385E-2</v>
      </c>
    </row>
    <row r="602" spans="2:77" ht="111.95">
      <c r="B602" s="14" t="s">
        <v>325</v>
      </c>
    </row>
    <row r="603" spans="2:77" ht="15.95">
      <c r="B603" s="15" t="s">
        <v>16</v>
      </c>
    </row>
    <row r="604" spans="2:77" ht="15.95">
      <c r="B604" s="16" t="s">
        <v>311</v>
      </c>
      <c r="C604" s="17">
        <v>0.34720163165689122</v>
      </c>
      <c r="D604" s="17">
        <v>0.35261755751183982</v>
      </c>
      <c r="E604" s="17">
        <v>0.33910254459934269</v>
      </c>
      <c r="F604" s="17">
        <v>0.29972590030576141</v>
      </c>
      <c r="H604" s="17">
        <v>0.35236120918872582</v>
      </c>
      <c r="I604" s="17">
        <v>0.37302878117902522</v>
      </c>
      <c r="J604" s="17">
        <v>0.38016547001140888</v>
      </c>
      <c r="K604" s="17">
        <v>0.34916499397538892</v>
      </c>
      <c r="L604" s="17">
        <v>0.34396795275205438</v>
      </c>
      <c r="M604" s="17">
        <v>0.32877550361526792</v>
      </c>
      <c r="N604" s="17">
        <v>0.23932535792020221</v>
      </c>
      <c r="O604" s="17">
        <v>0.31964474908493939</v>
      </c>
      <c r="P604" s="17">
        <v>0.30359385611690382</v>
      </c>
      <c r="Q604" s="17">
        <v>0.3217153790263072</v>
      </c>
      <c r="R604" s="17">
        <v>0.43865383460649959</v>
      </c>
      <c r="S604" s="17">
        <v>0.35925383774851122</v>
      </c>
      <c r="U604" s="17">
        <v>0.39429074584774121</v>
      </c>
      <c r="V604" s="17">
        <v>0.39011907762342291</v>
      </c>
      <c r="W604" s="17">
        <v>0.29583329423207189</v>
      </c>
      <c r="X604" s="17">
        <v>0.2898931555818649</v>
      </c>
      <c r="Y604" s="17">
        <v>0.3640733834848433</v>
      </c>
      <c r="Z604" s="17">
        <v>0.31681998692368579</v>
      </c>
      <c r="AA604" s="17">
        <v>0.32888659696660327</v>
      </c>
      <c r="AB604" s="17">
        <v>0.40309653360226139</v>
      </c>
      <c r="AC604" s="17">
        <v>0.33128103426945921</v>
      </c>
      <c r="AD604" s="17">
        <v>0.35538575868629968</v>
      </c>
      <c r="AE604" s="17">
        <v>0.17368618556254989</v>
      </c>
      <c r="AG604" s="17">
        <v>0.35401378416862561</v>
      </c>
      <c r="AH604" s="17">
        <v>0.34188018958839611</v>
      </c>
      <c r="AJ604" s="17">
        <v>0.38398949835164731</v>
      </c>
      <c r="AK604" s="17">
        <v>0.31824861958448858</v>
      </c>
      <c r="AL604" s="17">
        <v>0.29667908434027701</v>
      </c>
      <c r="AM604" s="17">
        <v>0.31789900724806741</v>
      </c>
      <c r="AN604" s="17">
        <v>0.30243278419680009</v>
      </c>
      <c r="AO604" s="17">
        <v>0.3578640763703862</v>
      </c>
      <c r="AP604" s="17">
        <v>0.31995752197942329</v>
      </c>
      <c r="AQ604" s="17">
        <v>0.34869465022067297</v>
      </c>
      <c r="AR604" s="17">
        <v>0.34474717268048488</v>
      </c>
      <c r="AS604" s="17">
        <v>0.42526180438032329</v>
      </c>
      <c r="AT604" s="17">
        <v>0.37510648559268722</v>
      </c>
      <c r="AU604" s="17">
        <v>0.3039914881052167</v>
      </c>
      <c r="AV604" s="17">
        <v>0.30821835577314538</v>
      </c>
      <c r="AX604" s="17">
        <v>0.35186236666149973</v>
      </c>
      <c r="AY604" s="17">
        <v>0.42526180438032329</v>
      </c>
      <c r="AZ604" s="17">
        <v>0.37510648559268722</v>
      </c>
      <c r="BA604" s="17">
        <v>0.3039914881052167</v>
      </c>
      <c r="BC604" s="17">
        <v>0.36938392696874678</v>
      </c>
      <c r="BD604" s="17">
        <v>0.32797475030483281</v>
      </c>
      <c r="BE604" s="17">
        <v>0.37341595907875458</v>
      </c>
      <c r="BF604" s="17">
        <v>0.38756119195562538</v>
      </c>
      <c r="BG604" s="17">
        <v>0.43885071210791021</v>
      </c>
      <c r="BH604" s="17">
        <v>0.43753513918206849</v>
      </c>
      <c r="BI604" s="17">
        <v>0.40617472898559531</v>
      </c>
      <c r="BJ604" s="17">
        <v>0.3534978469934843</v>
      </c>
      <c r="BK604" s="17">
        <v>0.3324990721681042</v>
      </c>
      <c r="BL604" s="17">
        <v>0.27765439446475082</v>
      </c>
      <c r="BM604" s="17">
        <v>0.36832477514138501</v>
      </c>
      <c r="BN604" s="17">
        <v>0.32564547285441692</v>
      </c>
      <c r="BP604" s="17">
        <v>0.36399828162610759</v>
      </c>
      <c r="BQ604" s="17">
        <v>0.35649309120840139</v>
      </c>
      <c r="BR604" s="17">
        <v>0.31938897866756871</v>
      </c>
      <c r="BS604" s="17">
        <v>0.32880584232580068</v>
      </c>
      <c r="BT604" s="17">
        <v>0.51243813240471192</v>
      </c>
      <c r="BU604" s="17">
        <v>0.31799367780875148</v>
      </c>
      <c r="BV604" s="17">
        <v>0.2894331353864511</v>
      </c>
      <c r="BW604" s="17">
        <v>0.30575398392631209</v>
      </c>
      <c r="BX604" s="17">
        <v>0.2765879453918027</v>
      </c>
      <c r="BY604" s="17">
        <v>0.36649863312600828</v>
      </c>
    </row>
    <row r="605" spans="2:77" ht="15.95">
      <c r="B605" s="16" t="s">
        <v>312</v>
      </c>
      <c r="C605" s="17">
        <v>0.37703442477015608</v>
      </c>
      <c r="D605" s="17">
        <v>0.37197936793810321</v>
      </c>
      <c r="E605" s="17">
        <v>0.39118088281623509</v>
      </c>
      <c r="F605" s="17">
        <v>0.36901213872686889</v>
      </c>
      <c r="H605" s="17">
        <v>0.31471659240328048</v>
      </c>
      <c r="I605" s="17">
        <v>0.34842099865287651</v>
      </c>
      <c r="J605" s="17">
        <v>0.29128823743714211</v>
      </c>
      <c r="K605" s="17">
        <v>0.41339669544443752</v>
      </c>
      <c r="L605" s="17">
        <v>0.35803909016609448</v>
      </c>
      <c r="M605" s="17">
        <v>0.3595963682506042</v>
      </c>
      <c r="N605" s="17">
        <v>0.47378572833604599</v>
      </c>
      <c r="O605" s="17">
        <v>0.38316736401514823</v>
      </c>
      <c r="P605" s="17">
        <v>0.46378251031500078</v>
      </c>
      <c r="Q605" s="17">
        <v>0.41707263741480499</v>
      </c>
      <c r="R605" s="17">
        <v>0.37974530138359702</v>
      </c>
      <c r="S605" s="17">
        <v>0.37621831350566198</v>
      </c>
      <c r="U605" s="17">
        <v>0.30625141874647449</v>
      </c>
      <c r="V605" s="17">
        <v>0.32023836441784248</v>
      </c>
      <c r="W605" s="17">
        <v>0.34609611726802492</v>
      </c>
      <c r="X605" s="17">
        <v>0.37981969840784557</v>
      </c>
      <c r="Y605" s="17">
        <v>0.41804379330600938</v>
      </c>
      <c r="Z605" s="17">
        <v>0.47619565191318047</v>
      </c>
      <c r="AA605" s="17">
        <v>0.39899902975740459</v>
      </c>
      <c r="AB605" s="17">
        <v>0.38251183363483549</v>
      </c>
      <c r="AC605" s="17">
        <v>0.40133921898371372</v>
      </c>
      <c r="AD605" s="17">
        <v>0.36030960279965418</v>
      </c>
      <c r="AE605" s="17">
        <v>0.35526698138392021</v>
      </c>
      <c r="AG605" s="17">
        <v>0.39982888219555518</v>
      </c>
      <c r="AH605" s="17">
        <v>0.35922810225123269</v>
      </c>
      <c r="AJ605" s="17">
        <v>0.37319767488688838</v>
      </c>
      <c r="AK605" s="17">
        <v>0.33336882041081939</v>
      </c>
      <c r="AL605" s="17">
        <v>0.39019009028588941</v>
      </c>
      <c r="AM605" s="17">
        <v>0.42356357707282571</v>
      </c>
      <c r="AN605" s="17">
        <v>0.39162789914384949</v>
      </c>
      <c r="AO605" s="17">
        <v>0.36816943289511878</v>
      </c>
      <c r="AP605" s="17">
        <v>0.36197475653316408</v>
      </c>
      <c r="AQ605" s="17">
        <v>0.35192838527081788</v>
      </c>
      <c r="AR605" s="17">
        <v>0.39197833025961298</v>
      </c>
      <c r="AS605" s="17">
        <v>0.26787234238221519</v>
      </c>
      <c r="AT605" s="17">
        <v>0.3681148453895372</v>
      </c>
      <c r="AU605" s="17">
        <v>0.37529325474828418</v>
      </c>
      <c r="AV605" s="17">
        <v>0.36469445838889553</v>
      </c>
      <c r="AX605" s="17">
        <v>0.37682189011200778</v>
      </c>
      <c r="AY605" s="17">
        <v>0.26787234238221519</v>
      </c>
      <c r="AZ605" s="17">
        <v>0.3681148453895372</v>
      </c>
      <c r="BA605" s="17">
        <v>0.37529325474828418</v>
      </c>
      <c r="BC605" s="17">
        <v>0.39487233146339717</v>
      </c>
      <c r="BD605" s="17">
        <v>0.36044388486179679</v>
      </c>
      <c r="BE605" s="17">
        <v>0.36820845210149789</v>
      </c>
      <c r="BF605" s="17">
        <v>0.38930106688366323</v>
      </c>
      <c r="BG605" s="17">
        <v>0.27054536074435898</v>
      </c>
      <c r="BH605" s="17">
        <v>0.3666298034060741</v>
      </c>
      <c r="BI605" s="17">
        <v>0.40179546034761499</v>
      </c>
      <c r="BJ605" s="17">
        <v>0.32981081743707091</v>
      </c>
      <c r="BK605" s="17">
        <v>0.36613329367810488</v>
      </c>
      <c r="BL605" s="17">
        <v>0.37618454760851727</v>
      </c>
      <c r="BM605" s="17">
        <v>0.36262737843611981</v>
      </c>
      <c r="BN605" s="17">
        <v>0.3638613483721983</v>
      </c>
      <c r="BP605" s="17">
        <v>0.35290731141051551</v>
      </c>
      <c r="BQ605" s="17">
        <v>0.40665262449333339</v>
      </c>
      <c r="BR605" s="17">
        <v>0.37956113441886202</v>
      </c>
      <c r="BS605" s="17">
        <v>0.39090534266794202</v>
      </c>
      <c r="BT605" s="17">
        <v>0.33701614897718618</v>
      </c>
      <c r="BU605" s="17">
        <v>0.38188152820294968</v>
      </c>
      <c r="BV605" s="17">
        <v>0.44686719040739609</v>
      </c>
      <c r="BW605" s="17">
        <v>0.39122928560281373</v>
      </c>
      <c r="BX605" s="17">
        <v>0.43060496822797772</v>
      </c>
      <c r="BY605" s="17">
        <v>0.35808639896030781</v>
      </c>
    </row>
    <row r="606" spans="2:77" ht="15.95">
      <c r="B606" s="16" t="s">
        <v>313</v>
      </c>
      <c r="C606" s="17">
        <v>0.22601182869092529</v>
      </c>
      <c r="D606" s="17">
        <v>0.22352007911545699</v>
      </c>
      <c r="E606" s="17">
        <v>0.22615746710047471</v>
      </c>
      <c r="F606" s="17">
        <v>0.27916376296227852</v>
      </c>
      <c r="H606" s="17">
        <v>0.25436906419864341</v>
      </c>
      <c r="I606" s="17">
        <v>0.21154285721017299</v>
      </c>
      <c r="J606" s="17">
        <v>0.28780928529194161</v>
      </c>
      <c r="K606" s="17">
        <v>0.20849056035638169</v>
      </c>
      <c r="L606" s="17">
        <v>0.23930773472269051</v>
      </c>
      <c r="M606" s="17">
        <v>0.25457034862253342</v>
      </c>
      <c r="N606" s="17">
        <v>0.24002818222988381</v>
      </c>
      <c r="O606" s="17">
        <v>0.24652151498488101</v>
      </c>
      <c r="P606" s="17">
        <v>0.20381435478106949</v>
      </c>
      <c r="Q606" s="17">
        <v>0.21596860472641091</v>
      </c>
      <c r="R606" s="17">
        <v>0.15548856068080019</v>
      </c>
      <c r="S606" s="17">
        <v>0.2094733001583611</v>
      </c>
      <c r="U606" s="17">
        <v>0.23078412357360881</v>
      </c>
      <c r="V606" s="17">
        <v>0.23133056337165789</v>
      </c>
      <c r="W606" s="17">
        <v>0.3130366968495279</v>
      </c>
      <c r="X606" s="17">
        <v>0.26431435033444922</v>
      </c>
      <c r="Y606" s="17">
        <v>0.1625317311011274</v>
      </c>
      <c r="Z606" s="17">
        <v>0.18190181356646579</v>
      </c>
      <c r="AA606" s="17">
        <v>0.23406070232888501</v>
      </c>
      <c r="AB606" s="17">
        <v>0.17200219618516541</v>
      </c>
      <c r="AC606" s="17">
        <v>0.2098668232407189</v>
      </c>
      <c r="AD606" s="17">
        <v>0.24800656608508939</v>
      </c>
      <c r="AE606" s="17">
        <v>0.24946233583600419</v>
      </c>
      <c r="AG606" s="17">
        <v>0.2032943857989046</v>
      </c>
      <c r="AH606" s="17">
        <v>0.24375798984718111</v>
      </c>
      <c r="AJ606" s="17">
        <v>0.20627728769767051</v>
      </c>
      <c r="AK606" s="17">
        <v>0.29469700359513418</v>
      </c>
      <c r="AL606" s="17">
        <v>0.27539879738043838</v>
      </c>
      <c r="AM606" s="17">
        <v>0.22992150014966481</v>
      </c>
      <c r="AN606" s="17">
        <v>0.26584988880694033</v>
      </c>
      <c r="AO606" s="17">
        <v>0.20912112619934001</v>
      </c>
      <c r="AP606" s="17">
        <v>0.26315496552476753</v>
      </c>
      <c r="AQ606" s="17">
        <v>0.2333179875761367</v>
      </c>
      <c r="AR606" s="17">
        <v>0.2291507060678061</v>
      </c>
      <c r="AS606" s="17">
        <v>0.27544814203247819</v>
      </c>
      <c r="AT606" s="17">
        <v>0.22374417912530811</v>
      </c>
      <c r="AU606" s="17">
        <v>0.27501669099945791</v>
      </c>
      <c r="AV606" s="17">
        <v>0.30566448538965829</v>
      </c>
      <c r="AX606" s="17">
        <v>0.2221154256873952</v>
      </c>
      <c r="AY606" s="17">
        <v>0.27544814203247819</v>
      </c>
      <c r="AZ606" s="17">
        <v>0.22374417912530811</v>
      </c>
      <c r="BA606" s="17">
        <v>0.27501669099945791</v>
      </c>
      <c r="BC606" s="17">
        <v>0.21319700087716351</v>
      </c>
      <c r="BD606" s="17">
        <v>0.1795038783498438</v>
      </c>
      <c r="BE606" s="17">
        <v>0.22179193521458129</v>
      </c>
      <c r="BF606" s="17">
        <v>0.17254393995879541</v>
      </c>
      <c r="BG606" s="17">
        <v>0.26176353571685113</v>
      </c>
      <c r="BH606" s="17">
        <v>0.1423911812043788</v>
      </c>
      <c r="BI606" s="17">
        <v>0.1239712720099137</v>
      </c>
      <c r="BJ606" s="17">
        <v>0.24858985842889919</v>
      </c>
      <c r="BK606" s="17">
        <v>0.20100407121442379</v>
      </c>
      <c r="BL606" s="17">
        <v>0.2465295746684647</v>
      </c>
      <c r="BM606" s="17">
        <v>0.22061162999308301</v>
      </c>
      <c r="BN606" s="17">
        <v>0.25591623290677429</v>
      </c>
      <c r="BP606" s="17">
        <v>0.22589420509618821</v>
      </c>
      <c r="BQ606" s="17">
        <v>0.1958158068735375</v>
      </c>
      <c r="BR606" s="17">
        <v>0.26771189183735478</v>
      </c>
      <c r="BS606" s="17">
        <v>0.2406868917322644</v>
      </c>
      <c r="BT606" s="17">
        <v>0.1110657808905897</v>
      </c>
      <c r="BU606" s="17">
        <v>0.28794742864703748</v>
      </c>
      <c r="BV606" s="17">
        <v>0.20430032967962039</v>
      </c>
      <c r="BW606" s="17">
        <v>0.2424044321617746</v>
      </c>
      <c r="BX606" s="17">
        <v>0.23430752465172611</v>
      </c>
      <c r="BY606" s="17">
        <v>0.2110164273185427</v>
      </c>
    </row>
    <row r="607" spans="2:77" ht="15.95">
      <c r="B607" s="16" t="s">
        <v>314</v>
      </c>
      <c r="C607" s="17">
        <v>3.4977228591905753E-2</v>
      </c>
      <c r="D607" s="17">
        <v>3.6577201259832791E-2</v>
      </c>
      <c r="E607" s="17">
        <v>2.7638938853797351E-2</v>
      </c>
      <c r="F607" s="17">
        <v>5.2098198005091127E-2</v>
      </c>
      <c r="H607" s="17">
        <v>4.5643209198152478E-2</v>
      </c>
      <c r="I607" s="17">
        <v>5.6295945859081438E-2</v>
      </c>
      <c r="J607" s="17">
        <v>2.5436729380966649E-2</v>
      </c>
      <c r="K607" s="17">
        <v>2.1513157946971961E-2</v>
      </c>
      <c r="L607" s="17">
        <v>5.6932482625642628E-2</v>
      </c>
      <c r="M607" s="17">
        <v>4.8668838283661739E-2</v>
      </c>
      <c r="N607" s="17">
        <v>0</v>
      </c>
      <c r="O607" s="17">
        <v>2.0109375615941911E-2</v>
      </c>
      <c r="P607" s="17">
        <v>1.8119050841943009E-2</v>
      </c>
      <c r="Q607" s="17">
        <v>3.9379852717216841E-2</v>
      </c>
      <c r="R607" s="17">
        <v>1.673815177163035E-2</v>
      </c>
      <c r="S607" s="17">
        <v>4.1990398609092927E-2</v>
      </c>
      <c r="U607" s="17">
        <v>3.9252775486258898E-2</v>
      </c>
      <c r="V607" s="17">
        <v>5.1188504481245387E-2</v>
      </c>
      <c r="W607" s="17">
        <v>2.438649105283381E-2</v>
      </c>
      <c r="X607" s="17">
        <v>5.3085050480792748E-2</v>
      </c>
      <c r="Y607" s="17">
        <v>3.4236601628325078E-2</v>
      </c>
      <c r="Z607" s="17">
        <v>2.1541951426992941E-2</v>
      </c>
      <c r="AA607" s="17">
        <v>2.3393626609599542E-2</v>
      </c>
      <c r="AB607" s="17">
        <v>3.4335632514985608E-2</v>
      </c>
      <c r="AC607" s="17">
        <v>3.8872767195747622E-2</v>
      </c>
      <c r="AD607" s="17">
        <v>3.4319160211164067E-2</v>
      </c>
      <c r="AE607" s="17">
        <v>0</v>
      </c>
      <c r="AG607" s="17">
        <v>3.0402263097620119E-2</v>
      </c>
      <c r="AH607" s="17">
        <v>3.8551049612687051E-2</v>
      </c>
      <c r="AJ607" s="17">
        <v>2.6406548610612288E-2</v>
      </c>
      <c r="AK607" s="17">
        <v>3.8274187780837549E-2</v>
      </c>
      <c r="AL607" s="17">
        <v>2.8305124128841681E-2</v>
      </c>
      <c r="AM607" s="17">
        <v>1.9425325270225721E-2</v>
      </c>
      <c r="AN607" s="17">
        <v>2.6538920346451989E-2</v>
      </c>
      <c r="AO607" s="17">
        <v>5.3216660239541413E-2</v>
      </c>
      <c r="AP607" s="17">
        <v>3.5637707650326457E-2</v>
      </c>
      <c r="AQ607" s="17">
        <v>3.437758734726238E-2</v>
      </c>
      <c r="AR607" s="17">
        <v>1.6336073583226501E-2</v>
      </c>
      <c r="AS607" s="17">
        <v>3.141771120498326E-2</v>
      </c>
      <c r="AT607" s="17">
        <v>2.4929550313142888E-2</v>
      </c>
      <c r="AU607" s="17">
        <v>2.7915936097185279E-2</v>
      </c>
      <c r="AV607" s="17">
        <v>2.1422700448300951E-2</v>
      </c>
      <c r="AX607" s="17">
        <v>3.3991633685314979E-2</v>
      </c>
      <c r="AY607" s="17">
        <v>3.141771120498326E-2</v>
      </c>
      <c r="AZ607" s="17">
        <v>2.4929550313142888E-2</v>
      </c>
      <c r="BA607" s="17">
        <v>2.7915936097185279E-2</v>
      </c>
      <c r="BC607" s="17">
        <v>1.807991234995247E-2</v>
      </c>
      <c r="BD607" s="17">
        <v>9.5484979183447546E-2</v>
      </c>
      <c r="BE607" s="17">
        <v>1.981634260130035E-2</v>
      </c>
      <c r="BF607" s="17">
        <v>4.8005660489563381E-2</v>
      </c>
      <c r="BG607" s="17">
        <v>2.2085190304396742E-2</v>
      </c>
      <c r="BH607" s="17">
        <v>3.8328385944498583E-2</v>
      </c>
      <c r="BI607" s="17">
        <v>4.6770940488573783E-2</v>
      </c>
      <c r="BJ607" s="17">
        <v>4.3873106948645289E-2</v>
      </c>
      <c r="BK607" s="17">
        <v>7.6705101780774318E-2</v>
      </c>
      <c r="BL607" s="17">
        <v>9.3308942063271977E-2</v>
      </c>
      <c r="BM607" s="17">
        <v>3.7149410724187919E-2</v>
      </c>
      <c r="BN607" s="17">
        <v>3.8648146122580371E-2</v>
      </c>
      <c r="BP607" s="17">
        <v>3.8539015799245978E-2</v>
      </c>
      <c r="BQ607" s="17">
        <v>2.9484435422340839E-2</v>
      </c>
      <c r="BR607" s="17">
        <v>2.392165730962428E-2</v>
      </c>
      <c r="BS607" s="17">
        <v>3.1765387370844667E-2</v>
      </c>
      <c r="BT607" s="17">
        <v>3.5979258682840742E-2</v>
      </c>
      <c r="BU607" s="17">
        <v>1.217736534126126E-2</v>
      </c>
      <c r="BV607" s="17">
        <v>3.7241385306428773E-2</v>
      </c>
      <c r="BW607" s="17">
        <v>4.3318279351870513E-2</v>
      </c>
      <c r="BX607" s="17">
        <v>3.2904325626590319E-2</v>
      </c>
      <c r="BY607" s="17">
        <v>4.1913248634178203E-2</v>
      </c>
    </row>
    <row r="608" spans="2:77" ht="15.95">
      <c r="B608" s="16" t="s">
        <v>315</v>
      </c>
      <c r="C608" s="17">
        <v>1.1136670760635761E-2</v>
      </c>
      <c r="D608" s="17">
        <v>1.2525930244063651E-2</v>
      </c>
      <c r="E608" s="17">
        <v>8.7620153956259831E-3</v>
      </c>
      <c r="F608" s="17">
        <v>0</v>
      </c>
      <c r="H608" s="17">
        <v>2.3224613881802331E-2</v>
      </c>
      <c r="I608" s="17">
        <v>1.0711417098843891E-2</v>
      </c>
      <c r="J608" s="17">
        <v>1.53002778785408E-2</v>
      </c>
      <c r="K608" s="17">
        <v>0</v>
      </c>
      <c r="L608" s="17">
        <v>1.752739733517888E-3</v>
      </c>
      <c r="M608" s="17">
        <v>4.7049137334111476E-3</v>
      </c>
      <c r="N608" s="17">
        <v>3.6717554776293189E-2</v>
      </c>
      <c r="O608" s="17">
        <v>3.055699629908969E-2</v>
      </c>
      <c r="P608" s="17">
        <v>1.069022794508288E-2</v>
      </c>
      <c r="Q608" s="17">
        <v>0</v>
      </c>
      <c r="R608" s="17">
        <v>9.3741515574729192E-3</v>
      </c>
      <c r="S608" s="17">
        <v>8.865112452590777E-3</v>
      </c>
      <c r="U608" s="17">
        <v>2.1069431891788781E-2</v>
      </c>
      <c r="V608" s="17">
        <v>0</v>
      </c>
      <c r="W608" s="17">
        <v>1.4873712236994401E-2</v>
      </c>
      <c r="X608" s="17">
        <v>1.288774519504743E-2</v>
      </c>
      <c r="Y608" s="17">
        <v>1.6738729567410369E-2</v>
      </c>
      <c r="Z608" s="17">
        <v>0</v>
      </c>
      <c r="AA608" s="17">
        <v>1.4660044337507481E-2</v>
      </c>
      <c r="AB608" s="17">
        <v>6.6115533255524011E-3</v>
      </c>
      <c r="AC608" s="17">
        <v>1.7156674367327641E-2</v>
      </c>
      <c r="AD608" s="17">
        <v>0</v>
      </c>
      <c r="AE608" s="17">
        <v>0</v>
      </c>
      <c r="AG608" s="17">
        <v>9.8977417012766928E-3</v>
      </c>
      <c r="AH608" s="17">
        <v>1.210448368100088E-2</v>
      </c>
      <c r="AJ608" s="17">
        <v>8.565724112047585E-3</v>
      </c>
      <c r="AK608" s="17">
        <v>1.541136862872034E-2</v>
      </c>
      <c r="AL608" s="17">
        <v>9.4269038645534379E-3</v>
      </c>
      <c r="AM608" s="17">
        <v>9.1905902592165061E-3</v>
      </c>
      <c r="AN608" s="17">
        <v>1.2961254867399279E-2</v>
      </c>
      <c r="AO608" s="17">
        <v>1.1628704295613589E-2</v>
      </c>
      <c r="AP608" s="17">
        <v>8.8500843013150782E-3</v>
      </c>
      <c r="AQ608" s="17">
        <v>2.8773940760437908E-2</v>
      </c>
      <c r="AR608" s="17">
        <v>1.3576859816890951E-2</v>
      </c>
      <c r="AS608" s="17">
        <v>0</v>
      </c>
      <c r="AT608" s="17">
        <v>6.6535316493375957E-3</v>
      </c>
      <c r="AU608" s="17">
        <v>1.4304547394597539E-2</v>
      </c>
      <c r="AV608" s="17">
        <v>0</v>
      </c>
      <c r="AX608" s="17">
        <v>1.172801472620546E-2</v>
      </c>
      <c r="AY608" s="17">
        <v>0</v>
      </c>
      <c r="AZ608" s="17">
        <v>6.6535316493375957E-3</v>
      </c>
      <c r="BA608" s="17">
        <v>1.4304547394597539E-2</v>
      </c>
      <c r="BC608" s="17">
        <v>4.4668283407401756E-3</v>
      </c>
      <c r="BD608" s="17">
        <v>3.6592507300078847E-2</v>
      </c>
      <c r="BE608" s="17">
        <v>1.377778178029818E-2</v>
      </c>
      <c r="BF608" s="17">
        <v>0</v>
      </c>
      <c r="BG608" s="17">
        <v>0</v>
      </c>
      <c r="BH608" s="17">
        <v>1.1410692655480909E-2</v>
      </c>
      <c r="BI608" s="17">
        <v>1.2713513364881419E-2</v>
      </c>
      <c r="BJ608" s="17">
        <v>1.8111222362234589E-2</v>
      </c>
      <c r="BK608" s="17">
        <v>2.3658461158592891E-2</v>
      </c>
      <c r="BL608" s="17">
        <v>0</v>
      </c>
      <c r="BM608" s="17">
        <v>1.0178441091764639E-2</v>
      </c>
      <c r="BN608" s="17">
        <v>8.842734518894068E-3</v>
      </c>
      <c r="BP608" s="17">
        <v>1.255419639857709E-2</v>
      </c>
      <c r="BQ608" s="17">
        <v>0</v>
      </c>
      <c r="BR608" s="17">
        <v>4.5099664291511276E-3</v>
      </c>
      <c r="BS608" s="17">
        <v>7.8365359031481122E-3</v>
      </c>
      <c r="BT608" s="17">
        <v>3.50067904467167E-3</v>
      </c>
      <c r="BU608" s="17">
        <v>0</v>
      </c>
      <c r="BV608" s="17">
        <v>2.2157959220103791E-2</v>
      </c>
      <c r="BW608" s="17">
        <v>7.503224337749438E-3</v>
      </c>
      <c r="BX608" s="17">
        <v>1.279761805095163E-2</v>
      </c>
      <c r="BY608" s="17">
        <v>1.8655930771025061E-2</v>
      </c>
    </row>
    <row r="609" spans="2:77" ht="15.95">
      <c r="B609" s="16" t="s">
        <v>131</v>
      </c>
      <c r="C609" s="17">
        <v>3.6382155294859739E-3</v>
      </c>
      <c r="D609" s="17">
        <v>2.7798639307035642E-3</v>
      </c>
      <c r="E609" s="17">
        <v>7.158151234524025E-3</v>
      </c>
      <c r="F609" s="17">
        <v>0</v>
      </c>
      <c r="H609" s="17">
        <v>9.6853111293953732E-3</v>
      </c>
      <c r="I609" s="17">
        <v>0</v>
      </c>
      <c r="J609" s="17">
        <v>0</v>
      </c>
      <c r="K609" s="17">
        <v>7.4345922768198104E-3</v>
      </c>
      <c r="L609" s="17">
        <v>0</v>
      </c>
      <c r="M609" s="17">
        <v>3.6840274945217251E-3</v>
      </c>
      <c r="N609" s="17">
        <v>1.014317673757493E-2</v>
      </c>
      <c r="O609" s="17">
        <v>0</v>
      </c>
      <c r="P609" s="17">
        <v>0</v>
      </c>
      <c r="Q609" s="17">
        <v>5.8635261152597661E-3</v>
      </c>
      <c r="R609" s="17">
        <v>0</v>
      </c>
      <c r="S609" s="17">
        <v>4.1990375257818426E-3</v>
      </c>
      <c r="U609" s="17">
        <v>8.3515044541278873E-3</v>
      </c>
      <c r="V609" s="17">
        <v>7.1234901058311014E-3</v>
      </c>
      <c r="W609" s="17">
        <v>5.7736883605471277E-3</v>
      </c>
      <c r="X609" s="17">
        <v>0</v>
      </c>
      <c r="Y609" s="17">
        <v>4.3757609122844314E-3</v>
      </c>
      <c r="Z609" s="17">
        <v>3.5405961696749191E-3</v>
      </c>
      <c r="AA609" s="17">
        <v>0</v>
      </c>
      <c r="AB609" s="17">
        <v>1.4422507371997901E-3</v>
      </c>
      <c r="AC609" s="17">
        <v>1.483481943033162E-3</v>
      </c>
      <c r="AD609" s="17">
        <v>1.9789122177926539E-3</v>
      </c>
      <c r="AE609" s="17">
        <v>0.22158449721752571</v>
      </c>
      <c r="AG609" s="17">
        <v>2.562943038017892E-3</v>
      </c>
      <c r="AH609" s="17">
        <v>4.4781850195021091E-3</v>
      </c>
      <c r="AJ609" s="17">
        <v>1.5632663411339271E-3</v>
      </c>
      <c r="AK609" s="17">
        <v>0</v>
      </c>
      <c r="AL609" s="17">
        <v>0</v>
      </c>
      <c r="AM609" s="17">
        <v>0</v>
      </c>
      <c r="AN609" s="17">
        <v>5.8925263855883359E-4</v>
      </c>
      <c r="AO609" s="17">
        <v>0</v>
      </c>
      <c r="AP609" s="17">
        <v>1.042496401100353E-2</v>
      </c>
      <c r="AQ609" s="17">
        <v>2.9074488246725091E-3</v>
      </c>
      <c r="AR609" s="17">
        <v>4.2108575919785523E-3</v>
      </c>
      <c r="AS609" s="17">
        <v>0</v>
      </c>
      <c r="AT609" s="17">
        <v>1.4514079299870919E-3</v>
      </c>
      <c r="AU609" s="17">
        <v>3.4780826552584022E-3</v>
      </c>
      <c r="AV609" s="17">
        <v>0</v>
      </c>
      <c r="AX609" s="17">
        <v>3.4806691275769529E-3</v>
      </c>
      <c r="AY609" s="17">
        <v>0</v>
      </c>
      <c r="AZ609" s="17">
        <v>1.4514079299870919E-3</v>
      </c>
      <c r="BA609" s="17">
        <v>3.4780826552584022E-3</v>
      </c>
      <c r="BC609" s="17">
        <v>0</v>
      </c>
      <c r="BD609" s="17">
        <v>0</v>
      </c>
      <c r="BE609" s="17">
        <v>2.9895292235677679E-3</v>
      </c>
      <c r="BF609" s="17">
        <v>2.5881407123525368E-3</v>
      </c>
      <c r="BG609" s="17">
        <v>6.7552011264830356E-3</v>
      </c>
      <c r="BH609" s="17">
        <v>3.7047976074991418E-3</v>
      </c>
      <c r="BI609" s="17">
        <v>8.5740848034206625E-3</v>
      </c>
      <c r="BJ609" s="17">
        <v>6.1171478296655713E-3</v>
      </c>
      <c r="BK609" s="17">
        <v>0</v>
      </c>
      <c r="BL609" s="17">
        <v>6.3225411949950228E-3</v>
      </c>
      <c r="BM609" s="17">
        <v>1.108364613459586E-3</v>
      </c>
      <c r="BN609" s="17">
        <v>7.086065225136144E-3</v>
      </c>
      <c r="BP609" s="17">
        <v>6.1069896693655978E-3</v>
      </c>
      <c r="BQ609" s="17">
        <v>1.155404200238665E-2</v>
      </c>
      <c r="BR609" s="17">
        <v>4.9063713374390746E-3</v>
      </c>
      <c r="BS609" s="17">
        <v>0</v>
      </c>
      <c r="BT609" s="17">
        <v>0</v>
      </c>
      <c r="BU609" s="17">
        <v>0</v>
      </c>
      <c r="BV609" s="17">
        <v>0</v>
      </c>
      <c r="BW609" s="17">
        <v>9.7907946194797386E-3</v>
      </c>
      <c r="BX609" s="17">
        <v>1.279761805095163E-2</v>
      </c>
      <c r="BY609" s="17">
        <v>3.8293611899380391E-3</v>
      </c>
    </row>
    <row r="611" spans="2:77" ht="96">
      <c r="B611" s="14" t="s">
        <v>326</v>
      </c>
    </row>
    <row r="612" spans="2:77" ht="15.95">
      <c r="B612" s="15" t="s">
        <v>16</v>
      </c>
    </row>
    <row r="613" spans="2:77" ht="15.95">
      <c r="B613" s="16" t="s">
        <v>311</v>
      </c>
      <c r="C613" s="17">
        <v>0.45214830248439047</v>
      </c>
      <c r="D613" s="17">
        <v>0.45752881102745913</v>
      </c>
      <c r="E613" s="17">
        <v>0.44776857411748178</v>
      </c>
      <c r="F613" s="17">
        <v>0.37327485955424972</v>
      </c>
      <c r="H613" s="17">
        <v>0.40733913840759711</v>
      </c>
      <c r="I613" s="17">
        <v>0.42738821647547531</v>
      </c>
      <c r="J613" s="17">
        <v>0.44277768250233268</v>
      </c>
      <c r="K613" s="17">
        <v>0.42743648140924417</v>
      </c>
      <c r="L613" s="17">
        <v>0.39408877743695059</v>
      </c>
      <c r="M613" s="17">
        <v>0.38775286553615801</v>
      </c>
      <c r="N613" s="17">
        <v>0.36159737687843518</v>
      </c>
      <c r="O613" s="17">
        <v>0.47341662905907639</v>
      </c>
      <c r="P613" s="17">
        <v>0.50021243678716654</v>
      </c>
      <c r="Q613" s="17">
        <v>0.422510241338514</v>
      </c>
      <c r="R613" s="17">
        <v>0.60070524866759556</v>
      </c>
      <c r="S613" s="17">
        <v>0.52052811308374114</v>
      </c>
      <c r="U613" s="17">
        <v>0.41947908418101859</v>
      </c>
      <c r="V613" s="17">
        <v>0.36452918701621412</v>
      </c>
      <c r="W613" s="17">
        <v>0.43908507345082592</v>
      </c>
      <c r="X613" s="17">
        <v>0.38313036570015702</v>
      </c>
      <c r="Y613" s="17">
        <v>0.38244636467686821</v>
      </c>
      <c r="Z613" s="17">
        <v>0.49350015197129771</v>
      </c>
      <c r="AA613" s="17">
        <v>0.48119492551296639</v>
      </c>
      <c r="AB613" s="17">
        <v>0.52105234665658884</v>
      </c>
      <c r="AC613" s="17">
        <v>0.47910224070053797</v>
      </c>
      <c r="AD613" s="17">
        <v>0.5207503904840407</v>
      </c>
      <c r="AE613" s="17">
        <v>3.7888075136727109E-2</v>
      </c>
      <c r="AG613" s="17">
        <v>0.50939023771426639</v>
      </c>
      <c r="AH613" s="17">
        <v>0.40743267967799901</v>
      </c>
      <c r="AJ613" s="17">
        <v>0.52388218276023824</v>
      </c>
      <c r="AK613" s="17">
        <v>0.480509731152374</v>
      </c>
      <c r="AL613" s="17">
        <v>0.47945963598259911</v>
      </c>
      <c r="AM613" s="17">
        <v>0.46685779017343187</v>
      </c>
      <c r="AN613" s="17">
        <v>0.41557836736484699</v>
      </c>
      <c r="AO613" s="17">
        <v>0.52099371862329258</v>
      </c>
      <c r="AP613" s="17">
        <v>0.48721308562665622</v>
      </c>
      <c r="AQ613" s="17">
        <v>0.45901031850241331</v>
      </c>
      <c r="AR613" s="17">
        <v>0.46730835800648768</v>
      </c>
      <c r="AS613" s="17">
        <v>0.50442781533066916</v>
      </c>
      <c r="AT613" s="17">
        <v>0.52238719709733672</v>
      </c>
      <c r="AU613" s="17">
        <v>0.45732143663543612</v>
      </c>
      <c r="AV613" s="17">
        <v>0.566913934238646</v>
      </c>
      <c r="AX613" s="17">
        <v>0.45268452211171351</v>
      </c>
      <c r="AY613" s="17">
        <v>0.50442781533066916</v>
      </c>
      <c r="AZ613" s="17">
        <v>0.52238719709733672</v>
      </c>
      <c r="BA613" s="17">
        <v>0.45732143663543612</v>
      </c>
      <c r="BC613" s="17">
        <v>0.48897323805618709</v>
      </c>
      <c r="BD613" s="17">
        <v>0.4851982212986346</v>
      </c>
      <c r="BE613" s="17">
        <v>0.44942636805512193</v>
      </c>
      <c r="BF613" s="17">
        <v>0.53287143765292821</v>
      </c>
      <c r="BG613" s="17">
        <v>0.54963490012820759</v>
      </c>
      <c r="BH613" s="17">
        <v>0.50827855920919951</v>
      </c>
      <c r="BI613" s="17">
        <v>0.5080654471609436</v>
      </c>
      <c r="BJ613" s="17">
        <v>0.48561261459794552</v>
      </c>
      <c r="BK613" s="17">
        <v>0.46603890639166279</v>
      </c>
      <c r="BL613" s="17">
        <v>0.4708787992804026</v>
      </c>
      <c r="BM613" s="17">
        <v>0.47090539115537472</v>
      </c>
      <c r="BN613" s="17">
        <v>0.42890821674937329</v>
      </c>
      <c r="BP613" s="17">
        <v>0.49604034181962808</v>
      </c>
      <c r="BQ613" s="17">
        <v>0.53198261535010949</v>
      </c>
      <c r="BR613" s="17">
        <v>0.463423697591689</v>
      </c>
      <c r="BS613" s="17">
        <v>0.42659245484242148</v>
      </c>
      <c r="BT613" s="17">
        <v>0.55856300369848833</v>
      </c>
      <c r="BU613" s="17">
        <v>0.47499111138980699</v>
      </c>
      <c r="BV613" s="17">
        <v>0.336238590970662</v>
      </c>
      <c r="BW613" s="17">
        <v>0.34237255872855371</v>
      </c>
      <c r="BX613" s="17">
        <v>0.3991588679474305</v>
      </c>
      <c r="BY613" s="17">
        <v>0.47418225305753181</v>
      </c>
    </row>
    <row r="614" spans="2:77" ht="15.95">
      <c r="B614" s="16" t="s">
        <v>312</v>
      </c>
      <c r="C614" s="17">
        <v>0.3571549594179968</v>
      </c>
      <c r="D614" s="17">
        <v>0.3568934418543977</v>
      </c>
      <c r="E614" s="17">
        <v>0.37390343874113219</v>
      </c>
      <c r="F614" s="17">
        <v>0.31403712924539601</v>
      </c>
      <c r="H614" s="17">
        <v>0.33335696294679218</v>
      </c>
      <c r="I614" s="17">
        <v>0.39104891732263991</v>
      </c>
      <c r="J614" s="17">
        <v>0.34782481643770352</v>
      </c>
      <c r="K614" s="17">
        <v>0.36062887986557118</v>
      </c>
      <c r="L614" s="17">
        <v>0.32929094010326432</v>
      </c>
      <c r="M614" s="17">
        <v>0.37490393285944151</v>
      </c>
      <c r="N614" s="17">
        <v>0.49693891667365703</v>
      </c>
      <c r="O614" s="17">
        <v>0.38263661164709639</v>
      </c>
      <c r="P614" s="17">
        <v>0.34198291113561607</v>
      </c>
      <c r="Q614" s="17">
        <v>0.40502032463028809</v>
      </c>
      <c r="R614" s="17">
        <v>0.28752580259575888</v>
      </c>
      <c r="S614" s="17">
        <v>0.3352648469338807</v>
      </c>
      <c r="U614" s="17">
        <v>0.3254312597642422</v>
      </c>
      <c r="V614" s="17">
        <v>0.37551033901318942</v>
      </c>
      <c r="W614" s="17">
        <v>0.34398173150214473</v>
      </c>
      <c r="X614" s="17">
        <v>0.44401424388373117</v>
      </c>
      <c r="Y614" s="17">
        <v>0.3987564021471855</v>
      </c>
      <c r="Z614" s="17">
        <v>0.33606208982821889</v>
      </c>
      <c r="AA614" s="17">
        <v>0.31564502274628869</v>
      </c>
      <c r="AB614" s="17">
        <v>0.3481368689817399</v>
      </c>
      <c r="AC614" s="17">
        <v>0.38814484791524378</v>
      </c>
      <c r="AD614" s="17">
        <v>0.32427200658342498</v>
      </c>
      <c r="AE614" s="17">
        <v>0.26449465686590312</v>
      </c>
      <c r="AG614" s="17">
        <v>0.34512261319444348</v>
      </c>
      <c r="AH614" s="17">
        <v>0.36655425476060949</v>
      </c>
      <c r="AJ614" s="17">
        <v>0.32562042499809468</v>
      </c>
      <c r="AK614" s="17">
        <v>0.37923706720950873</v>
      </c>
      <c r="AL614" s="17">
        <v>0.35801290628652549</v>
      </c>
      <c r="AM614" s="17">
        <v>0.4065814719471198</v>
      </c>
      <c r="AN614" s="17">
        <v>0.37420103439205421</v>
      </c>
      <c r="AO614" s="17">
        <v>0.3054623944714342</v>
      </c>
      <c r="AP614" s="17">
        <v>0.37848473486358508</v>
      </c>
      <c r="AQ614" s="17">
        <v>0.40391152777057848</v>
      </c>
      <c r="AR614" s="17">
        <v>0.35544045581731581</v>
      </c>
      <c r="AS614" s="17">
        <v>0.39080093651302988</v>
      </c>
      <c r="AT614" s="17">
        <v>0.36746885846131738</v>
      </c>
      <c r="AU614" s="17">
        <v>0.37813041442935419</v>
      </c>
      <c r="AV614" s="17">
        <v>0.31768240413742282</v>
      </c>
      <c r="AX614" s="17">
        <v>0.35603916203801089</v>
      </c>
      <c r="AY614" s="17">
        <v>0.39080093651302988</v>
      </c>
      <c r="AZ614" s="17">
        <v>0.36746885846131738</v>
      </c>
      <c r="BA614" s="17">
        <v>0.37813041442935419</v>
      </c>
      <c r="BC614" s="17">
        <v>0.34090788005581518</v>
      </c>
      <c r="BD614" s="17">
        <v>0.40495211515906121</v>
      </c>
      <c r="BE614" s="17">
        <v>0.38721356761078241</v>
      </c>
      <c r="BF614" s="17">
        <v>0.2681239756007201</v>
      </c>
      <c r="BG614" s="17">
        <v>0.28023537221826761</v>
      </c>
      <c r="BH614" s="17">
        <v>0.34605710979489002</v>
      </c>
      <c r="BI614" s="17">
        <v>0.29984867337927101</v>
      </c>
      <c r="BJ614" s="17">
        <v>0.35272635803303548</v>
      </c>
      <c r="BK614" s="17">
        <v>0.3092173492120493</v>
      </c>
      <c r="BL614" s="17">
        <v>0.31612700403741811</v>
      </c>
      <c r="BM614" s="17">
        <v>0.36448927162692629</v>
      </c>
      <c r="BN614" s="17">
        <v>0.35302075849883902</v>
      </c>
      <c r="BP614" s="17">
        <v>0.34823133013726643</v>
      </c>
      <c r="BQ614" s="17">
        <v>0.33839403776785082</v>
      </c>
      <c r="BR614" s="17">
        <v>0.35119347447217342</v>
      </c>
      <c r="BS614" s="17">
        <v>0.37858411792665009</v>
      </c>
      <c r="BT614" s="17">
        <v>0.32228232942987439</v>
      </c>
      <c r="BU614" s="17">
        <v>0.36927478182660128</v>
      </c>
      <c r="BV614" s="17">
        <v>0.42576448850389831</v>
      </c>
      <c r="BW614" s="17">
        <v>0.43389003444698321</v>
      </c>
      <c r="BX614" s="17">
        <v>0.39442185625692178</v>
      </c>
      <c r="BY614" s="17">
        <v>0.31207491247520802</v>
      </c>
    </row>
    <row r="615" spans="2:77" ht="15.95">
      <c r="B615" s="16" t="s">
        <v>313</v>
      </c>
      <c r="C615" s="17">
        <v>0.15370050269177291</v>
      </c>
      <c r="D615" s="17">
        <v>0.15167050710720451</v>
      </c>
      <c r="E615" s="17">
        <v>0.1456371234532042</v>
      </c>
      <c r="F615" s="17">
        <v>0.20693955826209839</v>
      </c>
      <c r="H615" s="17">
        <v>0.2061486357084395</v>
      </c>
      <c r="I615" s="17">
        <v>0.15487953713260039</v>
      </c>
      <c r="J615" s="17">
        <v>0.17866003275704059</v>
      </c>
      <c r="K615" s="17">
        <v>0.1456138506778212</v>
      </c>
      <c r="L615" s="17">
        <v>0.2026217627230969</v>
      </c>
      <c r="M615" s="17">
        <v>0.21587453869534201</v>
      </c>
      <c r="N615" s="17">
        <v>0.112045425451318</v>
      </c>
      <c r="O615" s="17">
        <v>0.1059113701411335</v>
      </c>
      <c r="P615" s="17">
        <v>0.1294558201046625</v>
      </c>
      <c r="Q615" s="17">
        <v>0.16449374520859489</v>
      </c>
      <c r="R615" s="17">
        <v>0.1023947971791728</v>
      </c>
      <c r="S615" s="17">
        <v>0.10519812932038081</v>
      </c>
      <c r="U615" s="17">
        <v>0.2259162362508669</v>
      </c>
      <c r="V615" s="17">
        <v>0.20426216706999839</v>
      </c>
      <c r="W615" s="17">
        <v>0.16291216934639</v>
      </c>
      <c r="X615" s="17">
        <v>0.12205662518151331</v>
      </c>
      <c r="Y615" s="17">
        <v>0.15252671682737881</v>
      </c>
      <c r="Z615" s="17">
        <v>0.1438921104184934</v>
      </c>
      <c r="AA615" s="17">
        <v>0.17326317259297699</v>
      </c>
      <c r="AB615" s="17">
        <v>0.11144240211691191</v>
      </c>
      <c r="AC615" s="17">
        <v>0.1098638600380682</v>
      </c>
      <c r="AD615" s="17">
        <v>0.12379808606838159</v>
      </c>
      <c r="AE615" s="17">
        <v>0.47603277077984413</v>
      </c>
      <c r="AG615" s="17">
        <v>0.1197583733123747</v>
      </c>
      <c r="AH615" s="17">
        <v>0.180215040477399</v>
      </c>
      <c r="AJ615" s="17">
        <v>0.1309332739986028</v>
      </c>
      <c r="AK615" s="17">
        <v>0.1274957760752749</v>
      </c>
      <c r="AL615" s="17">
        <v>0.15885563358499871</v>
      </c>
      <c r="AM615" s="17">
        <v>0.1045195957380136</v>
      </c>
      <c r="AN615" s="17">
        <v>0.17582147511915411</v>
      </c>
      <c r="AO615" s="17">
        <v>0.15589565083388521</v>
      </c>
      <c r="AP615" s="17">
        <v>0.1058596982881444</v>
      </c>
      <c r="AQ615" s="17">
        <v>0.1117311356327685</v>
      </c>
      <c r="AR615" s="17">
        <v>0.15120157357156369</v>
      </c>
      <c r="AS615" s="17">
        <v>8.1218768899013638E-2</v>
      </c>
      <c r="AT615" s="17">
        <v>8.867318922705289E-2</v>
      </c>
      <c r="AU615" s="17">
        <v>0.1373561879556375</v>
      </c>
      <c r="AV615" s="17">
        <v>0.1154036616239313</v>
      </c>
      <c r="AX615" s="17">
        <v>0.15725443840076869</v>
      </c>
      <c r="AY615" s="17">
        <v>8.1218768899013638E-2</v>
      </c>
      <c r="AZ615" s="17">
        <v>8.867318922705289E-2</v>
      </c>
      <c r="BA615" s="17">
        <v>0.1373561879556375</v>
      </c>
      <c r="BC615" s="17">
        <v>0.14416489065902899</v>
      </c>
      <c r="BD615" s="17">
        <v>4.058164445075834E-2</v>
      </c>
      <c r="BE615" s="17">
        <v>0.12843103944370271</v>
      </c>
      <c r="BF615" s="17">
        <v>0.17522834871449949</v>
      </c>
      <c r="BG615" s="17">
        <v>0.14128933622264489</v>
      </c>
      <c r="BH615" s="17">
        <v>9.7401573586731988E-2</v>
      </c>
      <c r="BI615" s="17">
        <v>9.7332648640749253E-2</v>
      </c>
      <c r="BJ615" s="17">
        <v>0.1163249424924935</v>
      </c>
      <c r="BK615" s="17">
        <v>0.16295317200392381</v>
      </c>
      <c r="BL615" s="17">
        <v>0.1397514751870666</v>
      </c>
      <c r="BM615" s="17">
        <v>0.13494072127821249</v>
      </c>
      <c r="BN615" s="17">
        <v>0.17646091115593041</v>
      </c>
      <c r="BP615" s="17">
        <v>0.12987620011082901</v>
      </c>
      <c r="BQ615" s="17">
        <v>0.1064964681357965</v>
      </c>
      <c r="BR615" s="17">
        <v>0.15398737986689909</v>
      </c>
      <c r="BS615" s="17">
        <v>0.1538238838329658</v>
      </c>
      <c r="BT615" s="17">
        <v>9.5443557490317715E-2</v>
      </c>
      <c r="BU615" s="17">
        <v>0.1557341067835917</v>
      </c>
      <c r="BV615" s="17">
        <v>0.1812940730937202</v>
      </c>
      <c r="BW615" s="17">
        <v>0.16426533308442759</v>
      </c>
      <c r="BX615" s="17">
        <v>0.115015388440564</v>
      </c>
      <c r="BY615" s="17">
        <v>0.17348873696315581</v>
      </c>
    </row>
    <row r="616" spans="2:77" ht="15.95">
      <c r="B616" s="16" t="s">
        <v>314</v>
      </c>
      <c r="C616" s="17">
        <v>2.2587511555596289E-2</v>
      </c>
      <c r="D616" s="17">
        <v>1.891339079053974E-2</v>
      </c>
      <c r="E616" s="17">
        <v>1.882641177553445E-2</v>
      </c>
      <c r="F616" s="17">
        <v>9.7340343688527869E-2</v>
      </c>
      <c r="H616" s="17">
        <v>3.2246099364760382E-2</v>
      </c>
      <c r="I616" s="17">
        <v>1.304801614699137E-2</v>
      </c>
      <c r="J616" s="17">
        <v>0</v>
      </c>
      <c r="K616" s="17">
        <v>3.5312019528092542E-2</v>
      </c>
      <c r="L616" s="17">
        <v>5.5411001226929907E-2</v>
      </c>
      <c r="M616" s="17">
        <v>5.9609062001377616E-3</v>
      </c>
      <c r="N616" s="17">
        <v>2.9418280996589701E-2</v>
      </c>
      <c r="O616" s="17">
        <v>3.8035389152693749E-2</v>
      </c>
      <c r="P616" s="17">
        <v>1.581896057187341E-2</v>
      </c>
      <c r="Q616" s="17">
        <v>2.1121627073430009E-3</v>
      </c>
      <c r="R616" s="17">
        <v>0</v>
      </c>
      <c r="S616" s="17">
        <v>3.1614969328371482E-2</v>
      </c>
      <c r="U616" s="17">
        <v>4.1189064414886732E-3</v>
      </c>
      <c r="V616" s="17">
        <v>5.569830690059787E-2</v>
      </c>
      <c r="W616" s="17">
        <v>4.0869591922617618E-2</v>
      </c>
      <c r="X616" s="17">
        <v>2.5037261204410379E-2</v>
      </c>
      <c r="Y616" s="17">
        <v>3.7128862045704543E-2</v>
      </c>
      <c r="Z616" s="17">
        <v>1.228553426505182E-2</v>
      </c>
      <c r="AA616" s="17">
        <v>1.8115515119534499E-2</v>
      </c>
      <c r="AB616" s="17">
        <v>1.131457818200726E-2</v>
      </c>
      <c r="AC616" s="17">
        <v>1.312152239821345E-2</v>
      </c>
      <c r="AD616" s="17">
        <v>2.7221692428567399E-2</v>
      </c>
      <c r="AE616" s="17">
        <v>0</v>
      </c>
      <c r="AG616" s="17">
        <v>1.815307968490985E-2</v>
      </c>
      <c r="AH616" s="17">
        <v>2.6051552072290131E-2</v>
      </c>
      <c r="AJ616" s="17">
        <v>1.496746592598625E-2</v>
      </c>
      <c r="AK616" s="17">
        <v>6.3886696252898533E-3</v>
      </c>
      <c r="AL616" s="17">
        <v>3.671824145876715E-3</v>
      </c>
      <c r="AM616" s="17">
        <v>1.3914488794828881E-2</v>
      </c>
      <c r="AN616" s="17">
        <v>2.0172855876760331E-2</v>
      </c>
      <c r="AO616" s="17">
        <v>1.7648236071388081E-2</v>
      </c>
      <c r="AP616" s="17">
        <v>9.9290513597159527E-3</v>
      </c>
      <c r="AQ616" s="17">
        <v>0</v>
      </c>
      <c r="AR616" s="17">
        <v>2.2844770359112788E-2</v>
      </c>
      <c r="AS616" s="17">
        <v>3.3441989131524912E-3</v>
      </c>
      <c r="AT616" s="17">
        <v>1.4792569352433751E-2</v>
      </c>
      <c r="AU616" s="17">
        <v>2.3713878324313889E-2</v>
      </c>
      <c r="AV616" s="17">
        <v>0</v>
      </c>
      <c r="AX616" s="17">
        <v>2.0447412387892279E-2</v>
      </c>
      <c r="AY616" s="17">
        <v>3.3441989131524912E-3</v>
      </c>
      <c r="AZ616" s="17">
        <v>1.4792569352433751E-2</v>
      </c>
      <c r="BA616" s="17">
        <v>2.3713878324313889E-2</v>
      </c>
      <c r="BC616" s="17">
        <v>9.3090071002694692E-3</v>
      </c>
      <c r="BD616" s="17">
        <v>3.6651934969341209E-2</v>
      </c>
      <c r="BE616" s="17">
        <v>1.377778178029818E-2</v>
      </c>
      <c r="BF616" s="17">
        <v>0</v>
      </c>
      <c r="BG616" s="17">
        <v>0</v>
      </c>
      <c r="BH616" s="17">
        <v>1.8616904710618901E-2</v>
      </c>
      <c r="BI616" s="17">
        <v>2.9447523980057479E-2</v>
      </c>
      <c r="BJ616" s="17">
        <v>3.2303566448744443E-2</v>
      </c>
      <c r="BK616" s="17">
        <v>2.8795763282073349E-2</v>
      </c>
      <c r="BL616" s="17">
        <v>3.2637931860294303E-2</v>
      </c>
      <c r="BM616" s="17">
        <v>1.6410330305695629E-2</v>
      </c>
      <c r="BN616" s="17">
        <v>2.655099863364075E-2</v>
      </c>
      <c r="BP616" s="17">
        <v>1.546655567190543E-2</v>
      </c>
      <c r="BQ616" s="17">
        <v>1.157283674385661E-2</v>
      </c>
      <c r="BR616" s="17">
        <v>2.2957696293009339E-2</v>
      </c>
      <c r="BS616" s="17">
        <v>3.0084955485774979E-2</v>
      </c>
      <c r="BT616" s="17">
        <v>2.0221782381042601E-2</v>
      </c>
      <c r="BU616" s="17">
        <v>0</v>
      </c>
      <c r="BV616" s="17">
        <v>4.6972116369074238E-2</v>
      </c>
      <c r="BW616" s="17">
        <v>4.2202386329543137E-2</v>
      </c>
      <c r="BX616" s="17">
        <v>4.5701943677541948E-2</v>
      </c>
      <c r="BY616" s="17">
        <v>1.483602072160135E-2</v>
      </c>
    </row>
    <row r="617" spans="2:77" ht="15.95">
      <c r="B617" s="16" t="s">
        <v>315</v>
      </c>
      <c r="C617" s="17">
        <v>8.2834733223696149E-3</v>
      </c>
      <c r="D617" s="17">
        <v>1.005127348294621E-2</v>
      </c>
      <c r="E617" s="17">
        <v>4.1128114640829527E-3</v>
      </c>
      <c r="F617" s="17">
        <v>0</v>
      </c>
      <c r="H617" s="17">
        <v>1.122385244301536E-2</v>
      </c>
      <c r="I617" s="17">
        <v>1.3635312922293041E-2</v>
      </c>
      <c r="J617" s="17">
        <v>3.0737468302923138E-2</v>
      </c>
      <c r="K617" s="17">
        <v>2.1539490697704691E-2</v>
      </c>
      <c r="L617" s="17">
        <v>1.4372962027261351E-2</v>
      </c>
      <c r="M617" s="17">
        <v>0</v>
      </c>
      <c r="N617" s="17">
        <v>0</v>
      </c>
      <c r="O617" s="17">
        <v>0</v>
      </c>
      <c r="P617" s="17">
        <v>8.3659764827245468E-3</v>
      </c>
      <c r="Q617" s="17">
        <v>0</v>
      </c>
      <c r="R617" s="17">
        <v>0</v>
      </c>
      <c r="S617" s="17">
        <v>1.108261696243407E-3</v>
      </c>
      <c r="U617" s="17">
        <v>8.3515044541278873E-3</v>
      </c>
      <c r="V617" s="17">
        <v>0</v>
      </c>
      <c r="W617" s="17">
        <v>1.315143377802162E-2</v>
      </c>
      <c r="X617" s="17">
        <v>2.133887657346795E-2</v>
      </c>
      <c r="Y617" s="17">
        <v>1.8564431022852271E-2</v>
      </c>
      <c r="Z617" s="17">
        <v>1.0719517347263291E-2</v>
      </c>
      <c r="AA617" s="17">
        <v>5.1722059745954842E-3</v>
      </c>
      <c r="AB617" s="17">
        <v>6.6115533255524011E-3</v>
      </c>
      <c r="AC617" s="17">
        <v>0</v>
      </c>
      <c r="AD617" s="17">
        <v>1.9789122177926539E-3</v>
      </c>
      <c r="AE617" s="17">
        <v>0</v>
      </c>
      <c r="AG617" s="17">
        <v>1.7909584689562519E-3</v>
      </c>
      <c r="AH617" s="17">
        <v>1.335522437488474E-2</v>
      </c>
      <c r="AJ617" s="17">
        <v>2.02789769208016E-3</v>
      </c>
      <c r="AK617" s="17">
        <v>6.3687559375526564E-3</v>
      </c>
      <c r="AL617" s="17">
        <v>0</v>
      </c>
      <c r="AM617" s="17">
        <v>3.5753455818353982E-3</v>
      </c>
      <c r="AN617" s="17">
        <v>9.7308801611734937E-3</v>
      </c>
      <c r="AO617" s="17">
        <v>0</v>
      </c>
      <c r="AP617" s="17">
        <v>9.9442175695684705E-3</v>
      </c>
      <c r="AQ617" s="17">
        <v>2.2439569269567462E-2</v>
      </c>
      <c r="AR617" s="17">
        <v>0</v>
      </c>
      <c r="AS617" s="17">
        <v>0</v>
      </c>
      <c r="AT617" s="17">
        <v>5.2267779318722427E-3</v>
      </c>
      <c r="AU617" s="17">
        <v>0</v>
      </c>
      <c r="AV617" s="17">
        <v>0</v>
      </c>
      <c r="AX617" s="17">
        <v>8.4861868616726236E-3</v>
      </c>
      <c r="AY617" s="17">
        <v>0</v>
      </c>
      <c r="AZ617" s="17">
        <v>5.2267779318722427E-3</v>
      </c>
      <c r="BA617" s="17">
        <v>0</v>
      </c>
      <c r="BC617" s="17">
        <v>1.0163661290115091E-2</v>
      </c>
      <c r="BD617" s="17">
        <v>1.434954430679633E-2</v>
      </c>
      <c r="BE617" s="17">
        <v>1.816171388652699E-2</v>
      </c>
      <c r="BF617" s="17">
        <v>2.1188097319499642E-2</v>
      </c>
      <c r="BG617" s="17">
        <v>2.2085190304396742E-2</v>
      </c>
      <c r="BH617" s="17">
        <v>1.9596132048978261E-2</v>
      </c>
      <c r="BI617" s="17">
        <v>4.4538877403592907E-2</v>
      </c>
      <c r="BJ617" s="17">
        <v>7.5059421279332168E-3</v>
      </c>
      <c r="BK617" s="17">
        <v>3.2994809110290783E-2</v>
      </c>
      <c r="BL617" s="17">
        <v>3.4282248439823082E-2</v>
      </c>
      <c r="BM617" s="17">
        <v>7.0649655685275309E-3</v>
      </c>
      <c r="BN617" s="17">
        <v>2.4680881033824049E-3</v>
      </c>
      <c r="BP617" s="17">
        <v>2.912359273328338E-3</v>
      </c>
      <c r="BQ617" s="17">
        <v>0</v>
      </c>
      <c r="BR617" s="17">
        <v>3.531380438790034E-3</v>
      </c>
      <c r="BS617" s="17">
        <v>6.9963199606132634E-3</v>
      </c>
      <c r="BT617" s="17">
        <v>0</v>
      </c>
      <c r="BU617" s="17">
        <v>0</v>
      </c>
      <c r="BV617" s="17">
        <v>9.7307310626454681E-3</v>
      </c>
      <c r="BW617" s="17">
        <v>1.498211712876233E-2</v>
      </c>
      <c r="BX617" s="17">
        <v>2.2850971838770971E-2</v>
      </c>
      <c r="BY617" s="17">
        <v>1.485431645230946E-2</v>
      </c>
    </row>
    <row r="618" spans="2:77" ht="15.95">
      <c r="B618" s="16" t="s">
        <v>131</v>
      </c>
      <c r="C618" s="17">
        <v>6.1252505278740106E-3</v>
      </c>
      <c r="D618" s="17">
        <v>4.9425757374526903E-3</v>
      </c>
      <c r="E618" s="17">
        <v>9.7516404485643703E-3</v>
      </c>
      <c r="F618" s="17">
        <v>8.4081092497279124E-3</v>
      </c>
      <c r="H618" s="17">
        <v>9.6853111293953732E-3</v>
      </c>
      <c r="I618" s="17">
        <v>0</v>
      </c>
      <c r="J618" s="17">
        <v>0</v>
      </c>
      <c r="K618" s="17">
        <v>9.4692778215659974E-3</v>
      </c>
      <c r="L618" s="17">
        <v>4.2145564824968363E-3</v>
      </c>
      <c r="M618" s="17">
        <v>1.5507756708920991E-2</v>
      </c>
      <c r="N618" s="17">
        <v>0</v>
      </c>
      <c r="O618" s="17">
        <v>0</v>
      </c>
      <c r="P618" s="17">
        <v>4.1638949179567961E-3</v>
      </c>
      <c r="Q618" s="17">
        <v>5.8635261152597661E-3</v>
      </c>
      <c r="R618" s="17">
        <v>9.3741515574729192E-3</v>
      </c>
      <c r="S618" s="17">
        <v>6.285679637382368E-3</v>
      </c>
      <c r="U618" s="17">
        <v>1.6703008908255771E-2</v>
      </c>
      <c r="V618" s="17">
        <v>0</v>
      </c>
      <c r="W618" s="17">
        <v>0</v>
      </c>
      <c r="X618" s="17">
        <v>4.4226274567201913E-3</v>
      </c>
      <c r="Y618" s="17">
        <v>1.057722328001077E-2</v>
      </c>
      <c r="Z618" s="17">
        <v>3.5405961696749191E-3</v>
      </c>
      <c r="AA618" s="17">
        <v>6.6091580536380276E-3</v>
      </c>
      <c r="AB618" s="17">
        <v>1.4422507371997901E-3</v>
      </c>
      <c r="AC618" s="17">
        <v>9.7675289479368065E-3</v>
      </c>
      <c r="AD618" s="17">
        <v>1.9789122177926539E-3</v>
      </c>
      <c r="AE618" s="17">
        <v>0.22158449721752571</v>
      </c>
      <c r="AG618" s="17">
        <v>5.7847376250494079E-3</v>
      </c>
      <c r="AH618" s="17">
        <v>6.3912486368175297E-3</v>
      </c>
      <c r="AJ618" s="17">
        <v>2.568754624997842E-3</v>
      </c>
      <c r="AK618" s="17">
        <v>0</v>
      </c>
      <c r="AL618" s="17">
        <v>0</v>
      </c>
      <c r="AM618" s="17">
        <v>4.5513077647704858E-3</v>
      </c>
      <c r="AN618" s="17">
        <v>4.4953870860108261E-3</v>
      </c>
      <c r="AO618" s="17">
        <v>0</v>
      </c>
      <c r="AP618" s="17">
        <v>8.5692122923299117E-3</v>
      </c>
      <c r="AQ618" s="17">
        <v>2.9074488246725091E-3</v>
      </c>
      <c r="AR618" s="17">
        <v>3.2048422455202429E-3</v>
      </c>
      <c r="AS618" s="17">
        <v>2.0208280344134751E-2</v>
      </c>
      <c r="AT618" s="17">
        <v>1.4514079299870919E-3</v>
      </c>
      <c r="AU618" s="17">
        <v>3.4780826552584022E-3</v>
      </c>
      <c r="AV618" s="17">
        <v>0</v>
      </c>
      <c r="AX618" s="17">
        <v>5.0882781999419683E-3</v>
      </c>
      <c r="AY618" s="17">
        <v>2.0208280344134751E-2</v>
      </c>
      <c r="AZ618" s="17">
        <v>1.4514079299870919E-3</v>
      </c>
      <c r="BA618" s="17">
        <v>3.4780826552584022E-3</v>
      </c>
      <c r="BC618" s="17">
        <v>6.4813228385843724E-3</v>
      </c>
      <c r="BD618" s="17">
        <v>1.8266539815408239E-2</v>
      </c>
      <c r="BE618" s="17">
        <v>2.9895292235677679E-3</v>
      </c>
      <c r="BF618" s="17">
        <v>2.5881407123525368E-3</v>
      </c>
      <c r="BG618" s="17">
        <v>6.7552011264830356E-3</v>
      </c>
      <c r="BH618" s="17">
        <v>1.004972064958146E-2</v>
      </c>
      <c r="BI618" s="17">
        <v>2.0766829435385631E-2</v>
      </c>
      <c r="BJ618" s="17">
        <v>5.5265762998476754E-3</v>
      </c>
      <c r="BK618" s="17">
        <v>0</v>
      </c>
      <c r="BL618" s="17">
        <v>6.3225411949950228E-3</v>
      </c>
      <c r="BM618" s="17">
        <v>6.1893200652633866E-3</v>
      </c>
      <c r="BN618" s="17">
        <v>1.2591026858834189E-2</v>
      </c>
      <c r="BP618" s="17">
        <v>7.4732129870426723E-3</v>
      </c>
      <c r="BQ618" s="17">
        <v>1.155404200238665E-2</v>
      </c>
      <c r="BR618" s="17">
        <v>4.9063713374390746E-3</v>
      </c>
      <c r="BS618" s="17">
        <v>3.9182679515740561E-3</v>
      </c>
      <c r="BT618" s="17">
        <v>3.489327000277024E-3</v>
      </c>
      <c r="BU618" s="17">
        <v>0</v>
      </c>
      <c r="BV618" s="17">
        <v>0</v>
      </c>
      <c r="BW618" s="17">
        <v>2.2875702817302989E-3</v>
      </c>
      <c r="BX618" s="17">
        <v>2.2850971838770971E-2</v>
      </c>
      <c r="BY618" s="17">
        <v>1.056376033019385E-2</v>
      </c>
    </row>
    <row r="620" spans="2:77" ht="96">
      <c r="B620" s="14" t="s">
        <v>327</v>
      </c>
    </row>
    <row r="621" spans="2:77" ht="15.95">
      <c r="B621" s="15" t="s">
        <v>16</v>
      </c>
    </row>
    <row r="622" spans="2:77" ht="15.95">
      <c r="B622" s="16" t="s">
        <v>311</v>
      </c>
      <c r="C622" s="17">
        <v>0.43276063205297188</v>
      </c>
      <c r="D622" s="17">
        <v>0.43995482011991072</v>
      </c>
      <c r="E622" s="17">
        <v>0.40629683858406479</v>
      </c>
      <c r="F622" s="17">
        <v>0.42857689733307508</v>
      </c>
      <c r="H622" s="17">
        <v>0.38401908398805329</v>
      </c>
      <c r="I622" s="17">
        <v>0.37682936044241988</v>
      </c>
      <c r="J622" s="17">
        <v>0.54581780181446393</v>
      </c>
      <c r="K622" s="17">
        <v>0.45126667997293779</v>
      </c>
      <c r="L622" s="17">
        <v>0.36653074740756908</v>
      </c>
      <c r="M622" s="17">
        <v>0.4023849769253382</v>
      </c>
      <c r="N622" s="17">
        <v>0.35716920547497988</v>
      </c>
      <c r="O622" s="17">
        <v>0.32614069071898871</v>
      </c>
      <c r="P622" s="17">
        <v>0.42967135737096868</v>
      </c>
      <c r="Q622" s="17">
        <v>0.49610207579849042</v>
      </c>
      <c r="R622" s="17">
        <v>0.51473850029898727</v>
      </c>
      <c r="S622" s="17">
        <v>0.46265930024829988</v>
      </c>
      <c r="U622" s="17">
        <v>0.45470516930570498</v>
      </c>
      <c r="V622" s="17">
        <v>0.34252200576682867</v>
      </c>
      <c r="W622" s="17">
        <v>0.39799579614686181</v>
      </c>
      <c r="X622" s="17">
        <v>0.32718779562855987</v>
      </c>
      <c r="Y622" s="17">
        <v>0.44073321772071572</v>
      </c>
      <c r="Z622" s="17">
        <v>0.47352571150678052</v>
      </c>
      <c r="AA622" s="17">
        <v>0.41548284020894471</v>
      </c>
      <c r="AB622" s="17">
        <v>0.55140554040921597</v>
      </c>
      <c r="AC622" s="17">
        <v>0.47455464262121883</v>
      </c>
      <c r="AD622" s="17">
        <v>0.40184252772555501</v>
      </c>
      <c r="AE622" s="17">
        <v>0</v>
      </c>
      <c r="AG622" s="17">
        <v>0.45898407738895841</v>
      </c>
      <c r="AH622" s="17">
        <v>0.41227569062639358</v>
      </c>
      <c r="AJ622" s="17">
        <v>0.50621437062333785</v>
      </c>
      <c r="AK622" s="17">
        <v>0.45708349051966951</v>
      </c>
      <c r="AL622" s="17">
        <v>0.45324539042904949</v>
      </c>
      <c r="AM622" s="17">
        <v>0.4609897581034258</v>
      </c>
      <c r="AN622" s="17">
        <v>0.35068402030320478</v>
      </c>
      <c r="AO622" s="17">
        <v>0.46633123470357152</v>
      </c>
      <c r="AP622" s="17">
        <v>0.46639621003624632</v>
      </c>
      <c r="AQ622" s="17">
        <v>0.50430498371988119</v>
      </c>
      <c r="AR622" s="17">
        <v>0.47416212745014669</v>
      </c>
      <c r="AS622" s="17">
        <v>0.43368468571452018</v>
      </c>
      <c r="AT622" s="17">
        <v>0.43617486305536962</v>
      </c>
      <c r="AU622" s="17">
        <v>0.44494572310896491</v>
      </c>
      <c r="AV622" s="17">
        <v>0.48892004367716368</v>
      </c>
      <c r="AX622" s="17">
        <v>0.4444288768839405</v>
      </c>
      <c r="AY622" s="17">
        <v>0.43368468571452018</v>
      </c>
      <c r="AZ622" s="17">
        <v>0.43617486305536962</v>
      </c>
      <c r="BA622" s="17">
        <v>0.44494572310896491</v>
      </c>
      <c r="BC622" s="17">
        <v>0.43420057756449848</v>
      </c>
      <c r="BD622" s="17">
        <v>0.54191071938806257</v>
      </c>
      <c r="BE622" s="17">
        <v>0.45562456860436751</v>
      </c>
      <c r="BF622" s="17">
        <v>0.52033866313825061</v>
      </c>
      <c r="BG622" s="17">
        <v>0.37622366833347848</v>
      </c>
      <c r="BH622" s="17">
        <v>0.55639057389127833</v>
      </c>
      <c r="BI622" s="17">
        <v>0.53535983407734378</v>
      </c>
      <c r="BJ622" s="17">
        <v>0.44975192241136092</v>
      </c>
      <c r="BK622" s="17">
        <v>0.45052671058656091</v>
      </c>
      <c r="BL622" s="17">
        <v>0.40769265571043117</v>
      </c>
      <c r="BM622" s="17">
        <v>0.46034959280085619</v>
      </c>
      <c r="BN622" s="17">
        <v>0.4003540281657304</v>
      </c>
      <c r="BP622" s="17">
        <v>0.47449512918010611</v>
      </c>
      <c r="BQ622" s="17">
        <v>0.50381063760097833</v>
      </c>
      <c r="BR622" s="17">
        <v>0.36652684912113931</v>
      </c>
      <c r="BS622" s="17">
        <v>0.37040379261436912</v>
      </c>
      <c r="BT622" s="17">
        <v>0.62046710131414295</v>
      </c>
      <c r="BU622" s="17">
        <v>0.33143436994747649</v>
      </c>
      <c r="BV622" s="17">
        <v>0.45133128889933299</v>
      </c>
      <c r="BW622" s="17">
        <v>0.32981873433376718</v>
      </c>
      <c r="BX622" s="17">
        <v>0.41373541171061662</v>
      </c>
      <c r="BY622" s="17">
        <v>0.48842905433346501</v>
      </c>
    </row>
    <row r="623" spans="2:77" ht="15.95">
      <c r="B623" s="16" t="s">
        <v>312</v>
      </c>
      <c r="C623" s="17">
        <v>0.33478171493031711</v>
      </c>
      <c r="D623" s="17">
        <v>0.34043875560699188</v>
      </c>
      <c r="E623" s="17">
        <v>0.34104841985678203</v>
      </c>
      <c r="F623" s="17">
        <v>0.22651788777706741</v>
      </c>
      <c r="H623" s="17">
        <v>0.29983471857973271</v>
      </c>
      <c r="I623" s="17">
        <v>0.37911149290064677</v>
      </c>
      <c r="J623" s="17">
        <v>0.2177547180871108</v>
      </c>
      <c r="K623" s="17">
        <v>0.31840761335352669</v>
      </c>
      <c r="L623" s="17">
        <v>0.3293066408701304</v>
      </c>
      <c r="M623" s="17">
        <v>0.39316539654159899</v>
      </c>
      <c r="N623" s="17">
        <v>0.46816299670383588</v>
      </c>
      <c r="O623" s="17">
        <v>0.45478197503650042</v>
      </c>
      <c r="P623" s="17">
        <v>0.37586897407681019</v>
      </c>
      <c r="Q623" s="17">
        <v>0.28749122302008151</v>
      </c>
      <c r="R623" s="17">
        <v>0.3033239854610707</v>
      </c>
      <c r="S623" s="17">
        <v>0.31956610174100197</v>
      </c>
      <c r="U623" s="17">
        <v>0.26932012211672379</v>
      </c>
      <c r="V623" s="17">
        <v>0.36053330378133858</v>
      </c>
      <c r="W623" s="17">
        <v>0.34743161999595229</v>
      </c>
      <c r="X623" s="17">
        <v>0.41324508056460962</v>
      </c>
      <c r="Y623" s="17">
        <v>0.31981724246949828</v>
      </c>
      <c r="Z623" s="17">
        <v>0.31273143831973832</v>
      </c>
      <c r="AA623" s="17">
        <v>0.35960586381707771</v>
      </c>
      <c r="AB623" s="17">
        <v>0.28981476186695682</v>
      </c>
      <c r="AC623" s="17">
        <v>0.37160306122842551</v>
      </c>
      <c r="AD623" s="17">
        <v>0.31531735025089069</v>
      </c>
      <c r="AE623" s="17">
        <v>0.56684124208319719</v>
      </c>
      <c r="AG623" s="17">
        <v>0.33410293808956232</v>
      </c>
      <c r="AH623" s="17">
        <v>0.33531195432664451</v>
      </c>
      <c r="AJ623" s="17">
        <v>0.31212812251312028</v>
      </c>
      <c r="AK623" s="17">
        <v>0.29648243605744051</v>
      </c>
      <c r="AL623" s="17">
        <v>0.32572135484662151</v>
      </c>
      <c r="AM623" s="17">
        <v>0.32390306809683511</v>
      </c>
      <c r="AN623" s="17">
        <v>0.38052191994747769</v>
      </c>
      <c r="AO623" s="17">
        <v>0.32091043552224008</v>
      </c>
      <c r="AP623" s="17">
        <v>0.33203360544905353</v>
      </c>
      <c r="AQ623" s="17">
        <v>0.29088853857300828</v>
      </c>
      <c r="AR623" s="17">
        <v>0.32875604126272751</v>
      </c>
      <c r="AS623" s="17">
        <v>0.35503205813992322</v>
      </c>
      <c r="AT623" s="17">
        <v>0.36890482928021862</v>
      </c>
      <c r="AU623" s="17">
        <v>0.32953925091093927</v>
      </c>
      <c r="AV623" s="17">
        <v>0.31241235571682779</v>
      </c>
      <c r="AX623" s="17">
        <v>0.32776039353250269</v>
      </c>
      <c r="AY623" s="17">
        <v>0.35503205813992322</v>
      </c>
      <c r="AZ623" s="17">
        <v>0.36890482928021862</v>
      </c>
      <c r="BA623" s="17">
        <v>0.32953925091093927</v>
      </c>
      <c r="BC623" s="17">
        <v>0.37118544361876787</v>
      </c>
      <c r="BD623" s="17">
        <v>0.32386737011489458</v>
      </c>
      <c r="BE623" s="17">
        <v>0.37805820770495269</v>
      </c>
      <c r="BF623" s="17">
        <v>0.27031189395771171</v>
      </c>
      <c r="BG623" s="17">
        <v>0.33412687886226278</v>
      </c>
      <c r="BH623" s="17">
        <v>0.31028512027635169</v>
      </c>
      <c r="BI623" s="17">
        <v>0.29232661154591949</v>
      </c>
      <c r="BJ623" s="17">
        <v>0.31527021035586961</v>
      </c>
      <c r="BK623" s="17">
        <v>0.28922229130242499</v>
      </c>
      <c r="BL623" s="17">
        <v>0.3222284844205206</v>
      </c>
      <c r="BM623" s="17">
        <v>0.35858926299294258</v>
      </c>
      <c r="BN623" s="17">
        <v>0.31452160740966839</v>
      </c>
      <c r="BP623" s="17">
        <v>0.30768803921083943</v>
      </c>
      <c r="BQ623" s="17">
        <v>0.33782974847539671</v>
      </c>
      <c r="BR623" s="17">
        <v>0.37278132858596008</v>
      </c>
      <c r="BS623" s="17">
        <v>0.3713594332355995</v>
      </c>
      <c r="BT623" s="17">
        <v>0.26199773903580509</v>
      </c>
      <c r="BU623" s="17">
        <v>0.38836737506501962</v>
      </c>
      <c r="BV623" s="17">
        <v>0.38482670373943662</v>
      </c>
      <c r="BW623" s="17">
        <v>0.40533303398781723</v>
      </c>
      <c r="BX623" s="17">
        <v>0.35537858657512272</v>
      </c>
      <c r="BY623" s="17">
        <v>0.27562787400576988</v>
      </c>
    </row>
    <row r="624" spans="2:77" ht="15.95">
      <c r="B624" s="16" t="s">
        <v>313</v>
      </c>
      <c r="C624" s="17">
        <v>0.19392166331011809</v>
      </c>
      <c r="D624" s="17">
        <v>0.1849512942876205</v>
      </c>
      <c r="E624" s="17">
        <v>0.20669748624273609</v>
      </c>
      <c r="F624" s="17">
        <v>0.27017729312396749</v>
      </c>
      <c r="H624" s="17">
        <v>0.2422563532250859</v>
      </c>
      <c r="I624" s="17">
        <v>0.21864562544078209</v>
      </c>
      <c r="J624" s="17">
        <v>0.18866102730070869</v>
      </c>
      <c r="K624" s="17">
        <v>0.20752162486028411</v>
      </c>
      <c r="L624" s="17">
        <v>0.26173856733129802</v>
      </c>
      <c r="M624" s="17">
        <v>0.15861511781380769</v>
      </c>
      <c r="N624" s="17">
        <v>0.13824531368360921</v>
      </c>
      <c r="O624" s="17">
        <v>0.18925436054120839</v>
      </c>
      <c r="P624" s="17">
        <v>0.1533906695713006</v>
      </c>
      <c r="Q624" s="17">
        <v>0.20293690173723439</v>
      </c>
      <c r="R624" s="17">
        <v>0.17526935842055499</v>
      </c>
      <c r="S624" s="17">
        <v>0.16892937800826019</v>
      </c>
      <c r="U624" s="17">
        <v>0.203921506970245</v>
      </c>
      <c r="V624" s="17">
        <v>0.26531546659175947</v>
      </c>
      <c r="W624" s="17">
        <v>0.20869139114368751</v>
      </c>
      <c r="X624" s="17">
        <v>0.2191860135245064</v>
      </c>
      <c r="Y624" s="17">
        <v>0.20448858018006061</v>
      </c>
      <c r="Z624" s="17">
        <v>0.18553495068015141</v>
      </c>
      <c r="AA624" s="17">
        <v>0.1867846476788253</v>
      </c>
      <c r="AB624" s="17">
        <v>0.1297193116946341</v>
      </c>
      <c r="AC624" s="17">
        <v>0.12859821109872241</v>
      </c>
      <c r="AD624" s="17">
        <v>0.25561376182677559</v>
      </c>
      <c r="AE624" s="17">
        <v>0.21157426069927701</v>
      </c>
      <c r="AG624" s="17">
        <v>0.17594969100032479</v>
      </c>
      <c r="AH624" s="17">
        <v>0.2079608101639826</v>
      </c>
      <c r="AJ624" s="17">
        <v>0.15346527827351519</v>
      </c>
      <c r="AK624" s="17">
        <v>0.23270997873476601</v>
      </c>
      <c r="AL624" s="17">
        <v>0.19982532260832689</v>
      </c>
      <c r="AM624" s="17">
        <v>0.18026306433139169</v>
      </c>
      <c r="AN624" s="17">
        <v>0.24621370563558581</v>
      </c>
      <c r="AO624" s="17">
        <v>0.1714674496190032</v>
      </c>
      <c r="AP624" s="17">
        <v>0.167421736203197</v>
      </c>
      <c r="AQ624" s="17">
        <v>0.1599271074640686</v>
      </c>
      <c r="AR624" s="17">
        <v>0.14263954980714169</v>
      </c>
      <c r="AS624" s="17">
        <v>0.2112832561455564</v>
      </c>
      <c r="AT624" s="17">
        <v>0.16935270795497151</v>
      </c>
      <c r="AU624" s="17">
        <v>0.17598490666307551</v>
      </c>
      <c r="AV624" s="17">
        <v>0.19399443168593619</v>
      </c>
      <c r="AX624" s="17">
        <v>0.1906937344576794</v>
      </c>
      <c r="AY624" s="17">
        <v>0.2112832561455564</v>
      </c>
      <c r="AZ624" s="17">
        <v>0.16935270795497151</v>
      </c>
      <c r="BA624" s="17">
        <v>0.17598490666307551</v>
      </c>
      <c r="BC624" s="17">
        <v>0.17370843923901461</v>
      </c>
      <c r="BD624" s="17">
        <v>4.2201932974546302E-2</v>
      </c>
      <c r="BE624" s="17">
        <v>0.1253892650070362</v>
      </c>
      <c r="BF624" s="17">
        <v>0.1922700296441911</v>
      </c>
      <c r="BG624" s="17">
        <v>0.25467918510710252</v>
      </c>
      <c r="BH624" s="17">
        <v>9.9878183421611824E-2</v>
      </c>
      <c r="BI624" s="17">
        <v>0.1221865777465571</v>
      </c>
      <c r="BJ624" s="17">
        <v>0.18390417006460649</v>
      </c>
      <c r="BK624" s="17">
        <v>0.2066471898430606</v>
      </c>
      <c r="BL624" s="17">
        <v>0.2424255806206424</v>
      </c>
      <c r="BM624" s="17">
        <v>0.15208367739116169</v>
      </c>
      <c r="BN624" s="17">
        <v>0.243456861866581</v>
      </c>
      <c r="BP624" s="17">
        <v>0.184763597830258</v>
      </c>
      <c r="BQ624" s="17">
        <v>0.14680557192123819</v>
      </c>
      <c r="BR624" s="17">
        <v>0.22142816070242791</v>
      </c>
      <c r="BS624" s="17">
        <v>0.23724781426819139</v>
      </c>
      <c r="BT624" s="17">
        <v>7.6763654794460692E-2</v>
      </c>
      <c r="BU624" s="17">
        <v>0.26802088964624271</v>
      </c>
      <c r="BV624" s="17">
        <v>0.12265935638798731</v>
      </c>
      <c r="BW624" s="17">
        <v>0.1782045518310722</v>
      </c>
      <c r="BX624" s="17">
        <v>0.18514242275053081</v>
      </c>
      <c r="BY624" s="17">
        <v>0.18852159992774059</v>
      </c>
    </row>
    <row r="625" spans="2:77" ht="15.95">
      <c r="B625" s="16" t="s">
        <v>314</v>
      </c>
      <c r="C625" s="17">
        <v>2.490468223223152E-2</v>
      </c>
      <c r="D625" s="17">
        <v>2.3051775608223669E-2</v>
      </c>
      <c r="E625" s="17">
        <v>2.4035600694512511E-2</v>
      </c>
      <c r="F625" s="17">
        <v>6.8841285213741901E-2</v>
      </c>
      <c r="H625" s="17">
        <v>4.332073009000352E-2</v>
      </c>
      <c r="I625" s="17">
        <v>2.5413521216151161E-2</v>
      </c>
      <c r="J625" s="17">
        <v>2.4310823509781199E-2</v>
      </c>
      <c r="K625" s="17">
        <v>4.6853786333020033E-3</v>
      </c>
      <c r="L625" s="17">
        <v>2.839571346339723E-2</v>
      </c>
      <c r="M625" s="17">
        <v>4.0613392134752749E-2</v>
      </c>
      <c r="N625" s="17">
        <v>2.6279307399999979E-2</v>
      </c>
      <c r="O625" s="17">
        <v>2.9822973703302419E-2</v>
      </c>
      <c r="P625" s="17">
        <v>2.245761476924452E-2</v>
      </c>
      <c r="Q625" s="17">
        <v>9.7184360362768708E-3</v>
      </c>
      <c r="R625" s="17">
        <v>2.04488662930935E-3</v>
      </c>
      <c r="S625" s="17">
        <v>3.1601054792451469E-2</v>
      </c>
      <c r="U625" s="17">
        <v>5.3528387313467297E-2</v>
      </c>
      <c r="V625" s="17">
        <v>1.738224364841081E-2</v>
      </c>
      <c r="W625" s="17">
        <v>2.3742624885212879E-2</v>
      </c>
      <c r="X625" s="17">
        <v>3.1535855368883758E-2</v>
      </c>
      <c r="Y625" s="17">
        <v>1.8564431022852271E-2</v>
      </c>
      <c r="Z625" s="17">
        <v>8.7449380953768998E-3</v>
      </c>
      <c r="AA625" s="17">
        <v>2.969484953347647E-2</v>
      </c>
      <c r="AB625" s="17">
        <v>1.754985886270417E-2</v>
      </c>
      <c r="AC625" s="17">
        <v>1.360604459645318E-2</v>
      </c>
      <c r="AD625" s="17">
        <v>2.5247447978985909E-2</v>
      </c>
      <c r="AE625" s="17">
        <v>0</v>
      </c>
      <c r="AG625" s="17">
        <v>2.0197029898752099E-2</v>
      </c>
      <c r="AH625" s="17">
        <v>2.8582154092715129E-2</v>
      </c>
      <c r="AJ625" s="17">
        <v>1.9620214758519491E-2</v>
      </c>
      <c r="AK625" s="17">
        <v>1.2580031161744909E-2</v>
      </c>
      <c r="AL625" s="17">
        <v>1.915153804660567E-2</v>
      </c>
      <c r="AM625" s="17">
        <v>2.5472279111824279E-2</v>
      </c>
      <c r="AN625" s="17">
        <v>2.046964342412334E-2</v>
      </c>
      <c r="AO625" s="17">
        <v>2.9622665554407821E-2</v>
      </c>
      <c r="AP625" s="17">
        <v>1.9458207563864401E-2</v>
      </c>
      <c r="AQ625" s="17">
        <v>3.1818968333717591E-2</v>
      </c>
      <c r="AR625" s="17">
        <v>3.9563969844468388E-2</v>
      </c>
      <c r="AS625" s="17">
        <v>0</v>
      </c>
      <c r="AT625" s="17">
        <v>1.8914068060102832E-2</v>
      </c>
      <c r="AU625" s="17">
        <v>3.3395075888141681E-2</v>
      </c>
      <c r="AV625" s="17">
        <v>0</v>
      </c>
      <c r="AX625" s="17">
        <v>2.4553094929339998E-2</v>
      </c>
      <c r="AY625" s="17">
        <v>0</v>
      </c>
      <c r="AZ625" s="17">
        <v>1.8914068060102832E-2</v>
      </c>
      <c r="BA625" s="17">
        <v>3.3395075888141681E-2</v>
      </c>
      <c r="BC625" s="17">
        <v>2.0905539577718991E-2</v>
      </c>
      <c r="BD625" s="17">
        <v>7.3694010037825677E-2</v>
      </c>
      <c r="BE625" s="17">
        <v>2.0050881388850691E-2</v>
      </c>
      <c r="BF625" s="17">
        <v>1.7079413259846538E-2</v>
      </c>
      <c r="BG625" s="17">
        <v>2.821506657067311E-2</v>
      </c>
      <c r="BH625" s="17">
        <v>2.533560363651384E-2</v>
      </c>
      <c r="BI625" s="17">
        <v>2.9318895704436559E-2</v>
      </c>
      <c r="BJ625" s="17">
        <v>3.0443815321700419E-2</v>
      </c>
      <c r="BK625" s="17">
        <v>3.6581950048517421E-2</v>
      </c>
      <c r="BL625" s="17">
        <v>2.1330738053410458E-2</v>
      </c>
      <c r="BM625" s="17">
        <v>1.7690661109815181E-2</v>
      </c>
      <c r="BN625" s="17">
        <v>2.3396451700205691E-2</v>
      </c>
      <c r="BP625" s="17">
        <v>1.4392047710853629E-2</v>
      </c>
      <c r="BQ625" s="17">
        <v>5.7770210011933261E-3</v>
      </c>
      <c r="BR625" s="17">
        <v>2.5366607342223679E-2</v>
      </c>
      <c r="BS625" s="17">
        <v>1.7910907872800579E-2</v>
      </c>
      <c r="BT625" s="17">
        <v>2.7200436381596652E-2</v>
      </c>
      <c r="BU625" s="17">
        <v>1.217736534126126E-2</v>
      </c>
      <c r="BV625" s="17">
        <v>1.2427228157458319E-2</v>
      </c>
      <c r="BW625" s="17">
        <v>6.9373992436850856E-2</v>
      </c>
      <c r="BX625" s="17">
        <v>1.0053353787819351E-2</v>
      </c>
      <c r="BY625" s="17">
        <v>3.0303831410447329E-2</v>
      </c>
    </row>
    <row r="626" spans="2:77" ht="15.95">
      <c r="B626" s="16" t="s">
        <v>315</v>
      </c>
      <c r="C626" s="17">
        <v>6.9392651903166366E-3</v>
      </c>
      <c r="D626" s="17">
        <v>8.1495570003525687E-3</v>
      </c>
      <c r="E626" s="17">
        <v>4.3313728675066273E-3</v>
      </c>
      <c r="F626" s="17">
        <v>0</v>
      </c>
      <c r="H626" s="17">
        <v>9.0857285743423371E-3</v>
      </c>
      <c r="I626" s="17">
        <v>0</v>
      </c>
      <c r="J626" s="17">
        <v>2.345562928793531E-2</v>
      </c>
      <c r="K626" s="17">
        <v>1.0684110903129641E-2</v>
      </c>
      <c r="L626" s="17">
        <v>9.8137744451083034E-3</v>
      </c>
      <c r="M626" s="17">
        <v>0</v>
      </c>
      <c r="N626" s="17">
        <v>1.014317673757493E-2</v>
      </c>
      <c r="O626" s="17">
        <v>0</v>
      </c>
      <c r="P626" s="17">
        <v>1.6279407386344549E-2</v>
      </c>
      <c r="Q626" s="17">
        <v>0</v>
      </c>
      <c r="R626" s="17">
        <v>0</v>
      </c>
      <c r="S626" s="17">
        <v>3.9758934080144524E-3</v>
      </c>
      <c r="U626" s="17">
        <v>0</v>
      </c>
      <c r="V626" s="17">
        <v>1.4246980211662199E-2</v>
      </c>
      <c r="W626" s="17">
        <v>8.9871340502638963E-3</v>
      </c>
      <c r="X626" s="17">
        <v>4.4226274567201913E-3</v>
      </c>
      <c r="Y626" s="17">
        <v>1.2020767694589001E-2</v>
      </c>
      <c r="Z626" s="17">
        <v>1.4356348310489731E-2</v>
      </c>
      <c r="AA626" s="17">
        <v>5.1722059745954842E-3</v>
      </c>
      <c r="AB626" s="17">
        <v>1.0068276429289379E-2</v>
      </c>
      <c r="AC626" s="17">
        <v>3.353993450276648E-3</v>
      </c>
      <c r="AD626" s="17">
        <v>1.9789122177926539E-3</v>
      </c>
      <c r="AE626" s="17">
        <v>0</v>
      </c>
      <c r="AG626" s="17">
        <v>4.1259162093883681E-3</v>
      </c>
      <c r="AH626" s="17">
        <v>9.1369660777645481E-3</v>
      </c>
      <c r="AJ626" s="17">
        <v>5.1724713628185049E-3</v>
      </c>
      <c r="AK626" s="17">
        <v>1.1440635263793009E-3</v>
      </c>
      <c r="AL626" s="17">
        <v>2.0563940693963611E-3</v>
      </c>
      <c r="AM626" s="17">
        <v>3.3723902060186581E-3</v>
      </c>
      <c r="AN626" s="17">
        <v>1.5214580510495581E-3</v>
      </c>
      <c r="AO626" s="17">
        <v>1.166821460077746E-2</v>
      </c>
      <c r="AP626" s="17">
        <v>3.4159183818777581E-3</v>
      </c>
      <c r="AQ626" s="17">
        <v>9.7118689837327396E-3</v>
      </c>
      <c r="AR626" s="17">
        <v>5.5436797683353356E-3</v>
      </c>
      <c r="AS626" s="17">
        <v>0</v>
      </c>
      <c r="AT626" s="17">
        <v>0</v>
      </c>
      <c r="AU626" s="17">
        <v>1.2656960773620239E-2</v>
      </c>
      <c r="AV626" s="17">
        <v>4.6731689200723266E-3</v>
      </c>
      <c r="AX626" s="17">
        <v>6.3823223122949852E-3</v>
      </c>
      <c r="AY626" s="17">
        <v>0</v>
      </c>
      <c r="AZ626" s="17">
        <v>0</v>
      </c>
      <c r="BA626" s="17">
        <v>1.2656960773620239E-2</v>
      </c>
      <c r="BC626" s="17">
        <v>0</v>
      </c>
      <c r="BD626" s="17">
        <v>0</v>
      </c>
      <c r="BE626" s="17">
        <v>7.7162052475357708E-3</v>
      </c>
      <c r="BF626" s="17">
        <v>0</v>
      </c>
      <c r="BG626" s="17">
        <v>0</v>
      </c>
      <c r="BH626" s="17">
        <v>4.303935639825395E-3</v>
      </c>
      <c r="BI626" s="17">
        <v>4.0617487406518519E-3</v>
      </c>
      <c r="BJ626" s="17">
        <v>8.700528071215026E-3</v>
      </c>
      <c r="BK626" s="17">
        <v>8.5109291097181031E-3</v>
      </c>
      <c r="BL626" s="17">
        <v>0</v>
      </c>
      <c r="BM626" s="17">
        <v>6.1893200652633866E-3</v>
      </c>
      <c r="BN626" s="17">
        <v>8.948870657587293E-3</v>
      </c>
      <c r="BP626" s="17">
        <v>1.346839993775719E-2</v>
      </c>
      <c r="BQ626" s="17">
        <v>5.7770210011933261E-3</v>
      </c>
      <c r="BR626" s="17">
        <v>4.4953414554049784E-3</v>
      </c>
      <c r="BS626" s="17">
        <v>3.0780520090392068E-3</v>
      </c>
      <c r="BT626" s="17">
        <v>2.741091246473544E-3</v>
      </c>
      <c r="BU626" s="17">
        <v>0</v>
      </c>
      <c r="BV626" s="17">
        <v>0</v>
      </c>
      <c r="BW626" s="17">
        <v>7.4788927910128906E-3</v>
      </c>
      <c r="BX626" s="17">
        <v>2.2892607124959E-2</v>
      </c>
      <c r="BY626" s="17">
        <v>1.0383241182321401E-2</v>
      </c>
    </row>
    <row r="627" spans="2:77" ht="15.95">
      <c r="B627" s="16" t="s">
        <v>131</v>
      </c>
      <c r="C627" s="17">
        <v>6.6920422840448376E-3</v>
      </c>
      <c r="D627" s="17">
        <v>3.4537973769007899E-3</v>
      </c>
      <c r="E627" s="17">
        <v>1.7590281754397918E-2</v>
      </c>
      <c r="F627" s="17">
        <v>5.8866365521481707E-3</v>
      </c>
      <c r="H627" s="17">
        <v>2.1483385542782361E-2</v>
      </c>
      <c r="I627" s="17">
        <v>0</v>
      </c>
      <c r="J627" s="17">
        <v>0</v>
      </c>
      <c r="K627" s="17">
        <v>7.4345922768198104E-3</v>
      </c>
      <c r="L627" s="17">
        <v>4.2145564824968363E-3</v>
      </c>
      <c r="M627" s="17">
        <v>5.221116584502407E-3</v>
      </c>
      <c r="N627" s="17">
        <v>0</v>
      </c>
      <c r="O627" s="17">
        <v>0</v>
      </c>
      <c r="P627" s="17">
        <v>2.3319768253311939E-3</v>
      </c>
      <c r="Q627" s="17">
        <v>3.7513634079167639E-3</v>
      </c>
      <c r="R627" s="17">
        <v>4.6232691900777237E-3</v>
      </c>
      <c r="S627" s="17">
        <v>1.3268271801971871E-2</v>
      </c>
      <c r="U627" s="17">
        <v>1.8524814293858841E-2</v>
      </c>
      <c r="V627" s="17">
        <v>0</v>
      </c>
      <c r="W627" s="17">
        <v>1.315143377802162E-2</v>
      </c>
      <c r="X627" s="17">
        <v>4.4226274567201913E-3</v>
      </c>
      <c r="Y627" s="17">
        <v>4.3757609122844314E-3</v>
      </c>
      <c r="Z627" s="17">
        <v>5.1066130874634448E-3</v>
      </c>
      <c r="AA627" s="17">
        <v>3.259592787080563E-3</v>
      </c>
      <c r="AB627" s="17">
        <v>1.4422507371997901E-3</v>
      </c>
      <c r="AC627" s="17">
        <v>8.2840470049036444E-3</v>
      </c>
      <c r="AD627" s="17">
        <v>0</v>
      </c>
      <c r="AE627" s="17">
        <v>0.22158449721752571</v>
      </c>
      <c r="AG627" s="17">
        <v>6.6403474130141468E-3</v>
      </c>
      <c r="AH627" s="17">
        <v>6.732424712499613E-3</v>
      </c>
      <c r="AJ627" s="17">
        <v>3.399542468688756E-3</v>
      </c>
      <c r="AK627" s="17">
        <v>0</v>
      </c>
      <c r="AL627" s="17">
        <v>0</v>
      </c>
      <c r="AM627" s="17">
        <v>5.9994401505044943E-3</v>
      </c>
      <c r="AN627" s="17">
        <v>5.8925263855883359E-4</v>
      </c>
      <c r="AO627" s="17">
        <v>0</v>
      </c>
      <c r="AP627" s="17">
        <v>1.127432236576102E-2</v>
      </c>
      <c r="AQ627" s="17">
        <v>3.3485329255918562E-3</v>
      </c>
      <c r="AR627" s="17">
        <v>9.3346318671804953E-3</v>
      </c>
      <c r="AS627" s="17">
        <v>0</v>
      </c>
      <c r="AT627" s="17">
        <v>6.6535316493375957E-3</v>
      </c>
      <c r="AU627" s="17">
        <v>3.4780826552584022E-3</v>
      </c>
      <c r="AV627" s="17">
        <v>0</v>
      </c>
      <c r="AX627" s="17">
        <v>6.181577884242475E-3</v>
      </c>
      <c r="AY627" s="17">
        <v>0</v>
      </c>
      <c r="AZ627" s="17">
        <v>6.6535316493375957E-3</v>
      </c>
      <c r="BA627" s="17">
        <v>3.4780826552584022E-3</v>
      </c>
      <c r="BC627" s="17">
        <v>0</v>
      </c>
      <c r="BD627" s="17">
        <v>1.8325967484670601E-2</v>
      </c>
      <c r="BE627" s="17">
        <v>1.316087204725705E-2</v>
      </c>
      <c r="BF627" s="17">
        <v>0</v>
      </c>
      <c r="BG627" s="17">
        <v>6.7552011264830356E-3</v>
      </c>
      <c r="BH627" s="17">
        <v>3.806583134419029E-3</v>
      </c>
      <c r="BI627" s="17">
        <v>1.674633218509098E-2</v>
      </c>
      <c r="BJ627" s="17">
        <v>1.192935377524754E-2</v>
      </c>
      <c r="BK627" s="17">
        <v>8.5109291097181031E-3</v>
      </c>
      <c r="BL627" s="17">
        <v>6.3225411949950228E-3</v>
      </c>
      <c r="BM627" s="17">
        <v>5.0974856399608331E-3</v>
      </c>
      <c r="BN627" s="17">
        <v>9.3221802002271346E-3</v>
      </c>
      <c r="BP627" s="17">
        <v>5.1927861301855061E-3</v>
      </c>
      <c r="BQ627" s="17">
        <v>0</v>
      </c>
      <c r="BR627" s="17">
        <v>9.4017127928440539E-3</v>
      </c>
      <c r="BS627" s="17">
        <v>0</v>
      </c>
      <c r="BT627" s="17">
        <v>1.0829977227521241E-2</v>
      </c>
      <c r="BU627" s="17">
        <v>0</v>
      </c>
      <c r="BV627" s="17">
        <v>2.875542281578496E-2</v>
      </c>
      <c r="BW627" s="17">
        <v>9.7907946194797386E-3</v>
      </c>
      <c r="BX627" s="17">
        <v>1.279761805095163E-2</v>
      </c>
      <c r="BY627" s="17">
        <v>6.7343991402558142E-3</v>
      </c>
    </row>
    <row r="629" spans="2:77" ht="96">
      <c r="B629" s="14" t="s">
        <v>328</v>
      </c>
    </row>
    <row r="630" spans="2:77" ht="15.95">
      <c r="B630" s="15" t="s">
        <v>16</v>
      </c>
    </row>
    <row r="631" spans="2:77" ht="15.95">
      <c r="B631" s="16" t="s">
        <v>311</v>
      </c>
      <c r="C631" s="17">
        <v>0.34085371318907842</v>
      </c>
      <c r="D631" s="17">
        <v>0.36056363843985029</v>
      </c>
      <c r="E631" s="17">
        <v>0.28288992110408512</v>
      </c>
      <c r="F631" s="17">
        <v>0.27627208673595488</v>
      </c>
      <c r="H631" s="17">
        <v>0.2300257573307386</v>
      </c>
      <c r="I631" s="17">
        <v>0.33494419926899732</v>
      </c>
      <c r="J631" s="17">
        <v>0.35527915885116612</v>
      </c>
      <c r="K631" s="17">
        <v>0.29677180375983669</v>
      </c>
      <c r="L631" s="17">
        <v>0.28668299439707778</v>
      </c>
      <c r="M631" s="17">
        <v>0.30857110053143688</v>
      </c>
      <c r="N631" s="17">
        <v>0.29738111707971548</v>
      </c>
      <c r="O631" s="17">
        <v>0.29431030821182402</v>
      </c>
      <c r="P631" s="17">
        <v>0.43489123243362549</v>
      </c>
      <c r="Q631" s="17">
        <v>0.33830957747623153</v>
      </c>
      <c r="R631" s="17">
        <v>0.49293040905415908</v>
      </c>
      <c r="S631" s="17">
        <v>0.39186218892359348</v>
      </c>
      <c r="U631" s="17">
        <v>0.28447717397873667</v>
      </c>
      <c r="V631" s="17">
        <v>0.20904265944510811</v>
      </c>
      <c r="W631" s="17">
        <v>0.30481283597679337</v>
      </c>
      <c r="X631" s="17">
        <v>0.2867971593330802</v>
      </c>
      <c r="Y631" s="17">
        <v>0.36111454552173211</v>
      </c>
      <c r="Z631" s="17">
        <v>0.39396294037718432</v>
      </c>
      <c r="AA631" s="17">
        <v>0.41533159192509861</v>
      </c>
      <c r="AB631" s="17">
        <v>0.42066679567122162</v>
      </c>
      <c r="AC631" s="17">
        <v>0.38142030251327802</v>
      </c>
      <c r="AD631" s="17">
        <v>0.30950309347054911</v>
      </c>
      <c r="AE631" s="17">
        <v>0</v>
      </c>
      <c r="AG631" s="17">
        <v>0.39826113312868122</v>
      </c>
      <c r="AH631" s="17">
        <v>0.29600881886468788</v>
      </c>
      <c r="AJ631" s="17">
        <v>0.41015496505605048</v>
      </c>
      <c r="AK631" s="17">
        <v>0.34353623634654051</v>
      </c>
      <c r="AL631" s="17">
        <v>0.31838475411716638</v>
      </c>
      <c r="AM631" s="17">
        <v>0.38969368404925148</v>
      </c>
      <c r="AN631" s="17">
        <v>0.26234301698677243</v>
      </c>
      <c r="AO631" s="17">
        <v>0.34762461928582961</v>
      </c>
      <c r="AP631" s="17">
        <v>0.36812811595253492</v>
      </c>
      <c r="AQ631" s="17">
        <v>0.33883458038253977</v>
      </c>
      <c r="AR631" s="17">
        <v>0.37940175419665878</v>
      </c>
      <c r="AS631" s="17">
        <v>0.39499073208888419</v>
      </c>
      <c r="AT631" s="17">
        <v>0.32430341451327649</v>
      </c>
      <c r="AU631" s="17">
        <v>0.33536064025938428</v>
      </c>
      <c r="AV631" s="17">
        <v>0.42169105309486299</v>
      </c>
      <c r="AX631" s="17">
        <v>0.34806119322811779</v>
      </c>
      <c r="AY631" s="17">
        <v>0.39499073208888419</v>
      </c>
      <c r="AZ631" s="17">
        <v>0.32430341451327649</v>
      </c>
      <c r="BA631" s="17">
        <v>0.33536064025938428</v>
      </c>
      <c r="BC631" s="17">
        <v>0.37725685410745391</v>
      </c>
      <c r="BD631" s="17">
        <v>0.38379678347618218</v>
      </c>
      <c r="BE631" s="17">
        <v>0.3852057641494368</v>
      </c>
      <c r="BF631" s="17">
        <v>0.35177186568114871</v>
      </c>
      <c r="BG631" s="17">
        <v>0.29384020306819048</v>
      </c>
      <c r="BH631" s="17">
        <v>0.50856395262055254</v>
      </c>
      <c r="BI631" s="17">
        <v>0.39755284861326579</v>
      </c>
      <c r="BJ631" s="17">
        <v>0.38634485804793117</v>
      </c>
      <c r="BK631" s="17">
        <v>0.30349609868161082</v>
      </c>
      <c r="BL631" s="17">
        <v>0.36159225585686811</v>
      </c>
      <c r="BM631" s="17">
        <v>0.38673062720822959</v>
      </c>
      <c r="BN631" s="17">
        <v>0.26633582308794312</v>
      </c>
      <c r="BP631" s="17">
        <v>0.37054912737369278</v>
      </c>
      <c r="BQ631" s="17">
        <v>0.40554489635628188</v>
      </c>
      <c r="BR631" s="17">
        <v>0.22662546541105469</v>
      </c>
      <c r="BS631" s="17">
        <v>0.31627428626434168</v>
      </c>
      <c r="BT631" s="17">
        <v>0.5400895445937931</v>
      </c>
      <c r="BU631" s="17">
        <v>0.24227860834938261</v>
      </c>
      <c r="BV631" s="17">
        <v>0.42033119514832629</v>
      </c>
      <c r="BW631" s="17">
        <v>0.34030530232225781</v>
      </c>
      <c r="BX631" s="17">
        <v>0.37804518653470598</v>
      </c>
      <c r="BY631" s="17">
        <v>0.33986342140172188</v>
      </c>
    </row>
    <row r="632" spans="2:77" ht="15.95">
      <c r="B632" s="16" t="s">
        <v>312</v>
      </c>
      <c r="C632" s="17">
        <v>0.37462365421019</v>
      </c>
      <c r="D632" s="17">
        <v>0.37308558674738501</v>
      </c>
      <c r="E632" s="17">
        <v>0.37836303100761648</v>
      </c>
      <c r="F632" s="17">
        <v>0.39395744855457671</v>
      </c>
      <c r="H632" s="17">
        <v>0.40949750091889009</v>
      </c>
      <c r="I632" s="17">
        <v>0.39516087068664563</v>
      </c>
      <c r="J632" s="17">
        <v>0.33409373108685969</v>
      </c>
      <c r="K632" s="17">
        <v>0.39659709183585629</v>
      </c>
      <c r="L632" s="17">
        <v>0.41403615271446498</v>
      </c>
      <c r="M632" s="17">
        <v>0.35314873184725282</v>
      </c>
      <c r="N632" s="17">
        <v>0.41177315329677122</v>
      </c>
      <c r="O632" s="17">
        <v>0.35530904645796141</v>
      </c>
      <c r="P632" s="17">
        <v>0.34554654941730412</v>
      </c>
      <c r="Q632" s="17">
        <v>0.42279443408228617</v>
      </c>
      <c r="R632" s="17">
        <v>0.30826367732531063</v>
      </c>
      <c r="S632" s="17">
        <v>0.35557100374925249</v>
      </c>
      <c r="U632" s="17">
        <v>0.42607870280132693</v>
      </c>
      <c r="V632" s="17">
        <v>0.40139534664912518</v>
      </c>
      <c r="W632" s="17">
        <v>0.35036499845689167</v>
      </c>
      <c r="X632" s="17">
        <v>0.42015084517708201</v>
      </c>
      <c r="Y632" s="17">
        <v>0.36850206998165352</v>
      </c>
      <c r="Z632" s="17">
        <v>0.38823184994685001</v>
      </c>
      <c r="AA632" s="17">
        <v>0.29250900406201502</v>
      </c>
      <c r="AB632" s="17">
        <v>0.38592067480120729</v>
      </c>
      <c r="AC632" s="17">
        <v>0.34542362153814471</v>
      </c>
      <c r="AD632" s="17">
        <v>0.38608859103587262</v>
      </c>
      <c r="AE632" s="17">
        <v>0.38522429947649101</v>
      </c>
      <c r="AG632" s="17">
        <v>0.35725889887645562</v>
      </c>
      <c r="AH632" s="17">
        <v>0.3881884620125523</v>
      </c>
      <c r="AJ632" s="17">
        <v>0.37455411263168892</v>
      </c>
      <c r="AK632" s="17">
        <v>0.32488008316628803</v>
      </c>
      <c r="AL632" s="17">
        <v>0.34524385237787197</v>
      </c>
      <c r="AM632" s="17">
        <v>0.32606100759856782</v>
      </c>
      <c r="AN632" s="17">
        <v>0.40990213276842852</v>
      </c>
      <c r="AO632" s="17">
        <v>0.38339682877793618</v>
      </c>
      <c r="AP632" s="17">
        <v>0.35238715861004349</v>
      </c>
      <c r="AQ632" s="17">
        <v>0.34972070155532831</v>
      </c>
      <c r="AR632" s="17">
        <v>0.36477208399350058</v>
      </c>
      <c r="AS632" s="17">
        <v>0.34806615037043598</v>
      </c>
      <c r="AT632" s="17">
        <v>0.37804000066366172</v>
      </c>
      <c r="AU632" s="17">
        <v>0.33016792398389189</v>
      </c>
      <c r="AV632" s="17">
        <v>0.31452647210992463</v>
      </c>
      <c r="AX632" s="17">
        <v>0.37035513014049443</v>
      </c>
      <c r="AY632" s="17">
        <v>0.34806615037043598</v>
      </c>
      <c r="AZ632" s="17">
        <v>0.37804000066366172</v>
      </c>
      <c r="BA632" s="17">
        <v>0.33016792398389189</v>
      </c>
      <c r="BC632" s="17">
        <v>0.38209849170979809</v>
      </c>
      <c r="BD632" s="17">
        <v>0.39338296252592392</v>
      </c>
      <c r="BE632" s="17">
        <v>0.362067571999801</v>
      </c>
      <c r="BF632" s="17">
        <v>0.39582402707920139</v>
      </c>
      <c r="BG632" s="17">
        <v>0.37390677782163573</v>
      </c>
      <c r="BH632" s="17">
        <v>0.32319541943502872</v>
      </c>
      <c r="BI632" s="17">
        <v>0.37829012473193568</v>
      </c>
      <c r="BJ632" s="17">
        <v>0.3060857052341236</v>
      </c>
      <c r="BK632" s="17">
        <v>0.38187178560786922</v>
      </c>
      <c r="BL632" s="17">
        <v>0.31632542840278982</v>
      </c>
      <c r="BM632" s="17">
        <v>0.36124510510498659</v>
      </c>
      <c r="BN632" s="17">
        <v>0.40186911823808291</v>
      </c>
      <c r="BP632" s="17">
        <v>0.34113053846823649</v>
      </c>
      <c r="BQ632" s="17">
        <v>0.34870928109552929</v>
      </c>
      <c r="BR632" s="17">
        <v>0.42419356625769827</v>
      </c>
      <c r="BS632" s="17">
        <v>0.39464920997586722</v>
      </c>
      <c r="BT632" s="17">
        <v>0.34750683406680649</v>
      </c>
      <c r="BU632" s="17">
        <v>0.31791444304975491</v>
      </c>
      <c r="BV632" s="17">
        <v>0.35285434391169063</v>
      </c>
      <c r="BW632" s="17">
        <v>0.35388348474122239</v>
      </c>
      <c r="BX632" s="17">
        <v>0.39983612662176349</v>
      </c>
      <c r="BY632" s="17">
        <v>0.39295651163110912</v>
      </c>
    </row>
    <row r="633" spans="2:77" ht="15.95">
      <c r="B633" s="16" t="s">
        <v>313</v>
      </c>
      <c r="C633" s="17">
        <v>0.23293336611406151</v>
      </c>
      <c r="D633" s="17">
        <v>0.22411409160200399</v>
      </c>
      <c r="E633" s="17">
        <v>0.25770958067701499</v>
      </c>
      <c r="F633" s="17">
        <v>0.28920750389223998</v>
      </c>
      <c r="H633" s="17">
        <v>0.2471500203130341</v>
      </c>
      <c r="I633" s="17">
        <v>0.2037299674085484</v>
      </c>
      <c r="J633" s="17">
        <v>0.25733828934337488</v>
      </c>
      <c r="K633" s="17">
        <v>0.24765669835822901</v>
      </c>
      <c r="L633" s="17">
        <v>0.26880832952138772</v>
      </c>
      <c r="M633" s="17">
        <v>0.26886231012238337</v>
      </c>
      <c r="N633" s="17">
        <v>0.2063922207488384</v>
      </c>
      <c r="O633" s="17">
        <v>0.31982364903112492</v>
      </c>
      <c r="P633" s="17">
        <v>0.18370210814778079</v>
      </c>
      <c r="Q633" s="17">
        <v>0.22123087001754119</v>
      </c>
      <c r="R633" s="17">
        <v>0.1853419888044387</v>
      </c>
      <c r="S633" s="17">
        <v>0.2098002489686086</v>
      </c>
      <c r="U633" s="17">
        <v>0.22431403273243949</v>
      </c>
      <c r="V633" s="17">
        <v>0.35221666504717958</v>
      </c>
      <c r="W633" s="17">
        <v>0.27562197518135217</v>
      </c>
      <c r="X633" s="17">
        <v>0.20999313206057779</v>
      </c>
      <c r="Y633" s="17">
        <v>0.19939490627522549</v>
      </c>
      <c r="Z633" s="17">
        <v>0.19261281454213541</v>
      </c>
      <c r="AA633" s="17">
        <v>0.23629475239297329</v>
      </c>
      <c r="AB633" s="17">
        <v>0.17260189654561189</v>
      </c>
      <c r="AC633" s="17">
        <v>0.20700737297227911</v>
      </c>
      <c r="AD633" s="17">
        <v>0.29137877882581481</v>
      </c>
      <c r="AE633" s="17">
        <v>0.39319120330598328</v>
      </c>
      <c r="AG633" s="17">
        <v>0.21438037478261901</v>
      </c>
      <c r="AH633" s="17">
        <v>0.24742638699072189</v>
      </c>
      <c r="AJ633" s="17">
        <v>0.1786435300053143</v>
      </c>
      <c r="AK633" s="17">
        <v>0.28844510102087512</v>
      </c>
      <c r="AL633" s="17">
        <v>0.27920958491013248</v>
      </c>
      <c r="AM633" s="17">
        <v>0.24142589375339329</v>
      </c>
      <c r="AN633" s="17">
        <v>0.28168171988393431</v>
      </c>
      <c r="AO633" s="17">
        <v>0.2472173351891131</v>
      </c>
      <c r="AP633" s="17">
        <v>0.23901830327062401</v>
      </c>
      <c r="AQ633" s="17">
        <v>0.26184269745204758</v>
      </c>
      <c r="AR633" s="17">
        <v>0.206753399464496</v>
      </c>
      <c r="AS633" s="17">
        <v>0.2455576133848503</v>
      </c>
      <c r="AT633" s="17">
        <v>0.26231526138002792</v>
      </c>
      <c r="AU633" s="17">
        <v>0.3106650027317277</v>
      </c>
      <c r="AV633" s="17">
        <v>0.26378247479521238</v>
      </c>
      <c r="AX633" s="17">
        <v>0.2294218426477635</v>
      </c>
      <c r="AY633" s="17">
        <v>0.2455576133848503</v>
      </c>
      <c r="AZ633" s="17">
        <v>0.26231526138002792</v>
      </c>
      <c r="BA633" s="17">
        <v>0.3106650027317277</v>
      </c>
      <c r="BC633" s="17">
        <v>0.1836677954222177</v>
      </c>
      <c r="BD633" s="17">
        <v>0.15753663607573259</v>
      </c>
      <c r="BE633" s="17">
        <v>0.2156166671995178</v>
      </c>
      <c r="BF633" s="17">
        <v>0.20081491574725671</v>
      </c>
      <c r="BG633" s="17">
        <v>0.21979601205145741</v>
      </c>
      <c r="BH633" s="17">
        <v>0.11051521051439001</v>
      </c>
      <c r="BI633" s="17">
        <v>0.16068813967630399</v>
      </c>
      <c r="BJ633" s="17">
        <v>0.26247684503032731</v>
      </c>
      <c r="BK633" s="17">
        <v>0.27716222763884452</v>
      </c>
      <c r="BL633" s="17">
        <v>0.26674978524880738</v>
      </c>
      <c r="BM633" s="17">
        <v>0.20681077300809089</v>
      </c>
      <c r="BN633" s="17">
        <v>0.28358729999146209</v>
      </c>
      <c r="BP633" s="17">
        <v>0.24763358297036001</v>
      </c>
      <c r="BQ633" s="17">
        <v>0.20922677270847639</v>
      </c>
      <c r="BR633" s="17">
        <v>0.29879631850253519</v>
      </c>
      <c r="BS633" s="17">
        <v>0.23997208866826131</v>
      </c>
      <c r="BT633" s="17">
        <v>9.918319704770126E-2</v>
      </c>
      <c r="BU633" s="17">
        <v>0.36666352179429829</v>
      </c>
      <c r="BV633" s="17">
        <v>0.19230987189431351</v>
      </c>
      <c r="BW633" s="17">
        <v>0.25617333008126342</v>
      </c>
      <c r="BX633" s="17">
        <v>0.17367247890285639</v>
      </c>
      <c r="BY633" s="17">
        <v>0.1994241380797262</v>
      </c>
    </row>
    <row r="634" spans="2:77" ht="15.95">
      <c r="B634" s="16" t="s">
        <v>314</v>
      </c>
      <c r="C634" s="17">
        <v>3.5836787815320348E-2</v>
      </c>
      <c r="D634" s="17">
        <v>3.1164469568524249E-2</v>
      </c>
      <c r="E634" s="17">
        <v>4.6889360291090053E-2</v>
      </c>
      <c r="F634" s="17">
        <v>4.0562960817228363E-2</v>
      </c>
      <c r="H634" s="17">
        <v>8.7640826843850259E-2</v>
      </c>
      <c r="I634" s="17">
        <v>3.1653462175713083E-2</v>
      </c>
      <c r="J634" s="17">
        <v>3.8131382335170591E-2</v>
      </c>
      <c r="K634" s="17">
        <v>4.2070535947692007E-2</v>
      </c>
      <c r="L634" s="17">
        <v>3.0472523367069449E-2</v>
      </c>
      <c r="M634" s="17">
        <v>2.943300918896203E-2</v>
      </c>
      <c r="N634" s="17">
        <v>5.9592685066259497E-2</v>
      </c>
      <c r="O634" s="17">
        <v>1.344364242603509E-2</v>
      </c>
      <c r="P634" s="17">
        <v>3.5860110001289421E-2</v>
      </c>
      <c r="Q634" s="17">
        <v>1.3913755016024119E-2</v>
      </c>
      <c r="R634" s="17">
        <v>1.141903818678227E-2</v>
      </c>
      <c r="S634" s="17">
        <v>2.7299349144670759E-2</v>
      </c>
      <c r="U634" s="17">
        <v>5.2659679591880393E-2</v>
      </c>
      <c r="V634" s="17">
        <v>1.362485026579986E-2</v>
      </c>
      <c r="W634" s="17">
        <v>5.2191444749603549E-2</v>
      </c>
      <c r="X634" s="17">
        <v>5.72973593990719E-2</v>
      </c>
      <c r="Y634" s="17">
        <v>5.824335252539934E-2</v>
      </c>
      <c r="Z634" s="17">
        <v>1.811120279448063E-2</v>
      </c>
      <c r="AA634" s="17">
        <v>3.9388118193712698E-2</v>
      </c>
      <c r="AB634" s="17">
        <v>9.872327444807474E-3</v>
      </c>
      <c r="AC634" s="17">
        <v>4.0910947700296532E-2</v>
      </c>
      <c r="AD634" s="17">
        <v>1.1050624449970811E-2</v>
      </c>
      <c r="AE634" s="17">
        <v>0</v>
      </c>
      <c r="AG634" s="17">
        <v>2.177762784887206E-2</v>
      </c>
      <c r="AH634" s="17">
        <v>4.6819367134307212E-2</v>
      </c>
      <c r="AJ634" s="17">
        <v>2.5413027101062479E-2</v>
      </c>
      <c r="AK634" s="17">
        <v>2.308956959533566E-2</v>
      </c>
      <c r="AL634" s="17">
        <v>3.5308554225543298E-2</v>
      </c>
      <c r="AM634" s="17">
        <v>2.5771499661982791E-2</v>
      </c>
      <c r="AN634" s="17">
        <v>3.3108550614824539E-2</v>
      </c>
      <c r="AO634" s="17">
        <v>1.0132512451507619E-2</v>
      </c>
      <c r="AP634" s="17">
        <v>1.6587739312739949E-2</v>
      </c>
      <c r="AQ634" s="17">
        <v>3.8392525478198693E-2</v>
      </c>
      <c r="AR634" s="17">
        <v>3.3022934664723752E-2</v>
      </c>
      <c r="AS634" s="17">
        <v>1.13855041558295E-2</v>
      </c>
      <c r="AT634" s="17">
        <v>2.8687791793696321E-2</v>
      </c>
      <c r="AU634" s="17">
        <v>1.186003565562377E-2</v>
      </c>
      <c r="AV634" s="17">
        <v>0</v>
      </c>
      <c r="AX634" s="17">
        <v>3.5082832343667429E-2</v>
      </c>
      <c r="AY634" s="17">
        <v>1.13855041558295E-2</v>
      </c>
      <c r="AZ634" s="17">
        <v>2.8687791793696321E-2</v>
      </c>
      <c r="BA634" s="17">
        <v>1.186003565562377E-2</v>
      </c>
      <c r="BC634" s="17">
        <v>4.0614554021710957E-2</v>
      </c>
      <c r="BD634" s="17">
        <v>2.8691110622082319E-2</v>
      </c>
      <c r="BE634" s="17">
        <v>2.394912460398747E-2</v>
      </c>
      <c r="BF634" s="17">
        <v>5.158919149239316E-2</v>
      </c>
      <c r="BG634" s="17">
        <v>0.1057018059322334</v>
      </c>
      <c r="BH634" s="17">
        <v>2.9127237097644278E-2</v>
      </c>
      <c r="BI634" s="17">
        <v>3.0855853508937488E-2</v>
      </c>
      <c r="BJ634" s="17">
        <v>2.4070255455291109E-2</v>
      </c>
      <c r="BK634" s="17">
        <v>2.8960730218125969E-2</v>
      </c>
      <c r="BL634" s="17">
        <v>3.2637931860294303E-2</v>
      </c>
      <c r="BM634" s="17">
        <v>2.4309923001108711E-2</v>
      </c>
      <c r="BN634" s="17">
        <v>2.9690815802877302E-2</v>
      </c>
      <c r="BP634" s="17">
        <v>2.584268369836009E-2</v>
      </c>
      <c r="BQ634" s="17">
        <v>1.7349857745049931E-2</v>
      </c>
      <c r="BR634" s="17">
        <v>2.7030548627414479E-2</v>
      </c>
      <c r="BS634" s="17">
        <v>3.6943115023205797E-2</v>
      </c>
      <c r="BT634" s="17">
        <v>6.2417702911452154E-3</v>
      </c>
      <c r="BU634" s="17">
        <v>4.8788696124041589E-2</v>
      </c>
      <c r="BV634" s="17">
        <v>2.2117660054157589E-2</v>
      </c>
      <c r="BW634" s="17">
        <v>3.9847088235776887E-2</v>
      </c>
      <c r="BX634" s="17">
        <v>3.5648589889722603E-2</v>
      </c>
      <c r="BY634" s="17">
        <v>4.9373631074693523E-2</v>
      </c>
    </row>
    <row r="635" spans="2:77" ht="15.95">
      <c r="B635" s="16" t="s">
        <v>315</v>
      </c>
      <c r="C635" s="17">
        <v>1.154869734262441E-2</v>
      </c>
      <c r="D635" s="17">
        <v>7.5168044847899167E-3</v>
      </c>
      <c r="E635" s="17">
        <v>2.700142070588385E-2</v>
      </c>
      <c r="F635" s="17">
        <v>0</v>
      </c>
      <c r="H635" s="17">
        <v>1.6000583464091538E-2</v>
      </c>
      <c r="I635" s="17">
        <v>3.4511500460095552E-2</v>
      </c>
      <c r="J635" s="17">
        <v>1.2173281879100779E-2</v>
      </c>
      <c r="K635" s="17">
        <v>7.4345922768198104E-3</v>
      </c>
      <c r="L635" s="17">
        <v>0</v>
      </c>
      <c r="M635" s="17">
        <v>3.6300820815443259E-2</v>
      </c>
      <c r="N635" s="17">
        <v>1.471764707084052E-2</v>
      </c>
      <c r="O635" s="17">
        <v>1.7113353873054599E-2</v>
      </c>
      <c r="P635" s="17">
        <v>0</v>
      </c>
      <c r="Q635" s="17">
        <v>0</v>
      </c>
      <c r="R635" s="17">
        <v>0</v>
      </c>
      <c r="S635" s="17">
        <v>1.0159909991849229E-2</v>
      </c>
      <c r="U635" s="17">
        <v>4.1189064414886732E-3</v>
      </c>
      <c r="V635" s="17">
        <v>1.362485026579986E-2</v>
      </c>
      <c r="W635" s="17">
        <v>1.7008745635359309E-2</v>
      </c>
      <c r="X635" s="17">
        <v>2.5761504030188141E-2</v>
      </c>
      <c r="Y635" s="17">
        <v>8.369364783705183E-3</v>
      </c>
      <c r="Z635" s="17">
        <v>3.5405961696749191E-3</v>
      </c>
      <c r="AA635" s="17">
        <v>1.647653342620041E-2</v>
      </c>
      <c r="AB635" s="17">
        <v>8.0538040627521918E-3</v>
      </c>
      <c r="AC635" s="17">
        <v>1.6953708271098409E-2</v>
      </c>
      <c r="AD635" s="17">
        <v>0</v>
      </c>
      <c r="AE635" s="17">
        <v>0</v>
      </c>
      <c r="AG635" s="17">
        <v>5.368623010226399E-3</v>
      </c>
      <c r="AH635" s="17">
        <v>1.6376379559397879E-2</v>
      </c>
      <c r="AJ635" s="17">
        <v>8.5448574862748219E-3</v>
      </c>
      <c r="AK635" s="17">
        <v>2.00490098709609E-2</v>
      </c>
      <c r="AL635" s="17">
        <v>2.1853254369285761E-2</v>
      </c>
      <c r="AM635" s="17">
        <v>1.70479149368046E-2</v>
      </c>
      <c r="AN635" s="17">
        <v>7.3459878019574423E-3</v>
      </c>
      <c r="AO635" s="17">
        <v>1.1628704295613589E-2</v>
      </c>
      <c r="AP635" s="17">
        <v>1.6263967563714728E-2</v>
      </c>
      <c r="AQ635" s="17">
        <v>9.6883211486627364E-3</v>
      </c>
      <c r="AR635" s="17">
        <v>1.008207134841385E-2</v>
      </c>
      <c r="AS635" s="17">
        <v>0</v>
      </c>
      <c r="AT635" s="17">
        <v>6.6535316493375957E-3</v>
      </c>
      <c r="AU635" s="17">
        <v>8.4683147141139097E-3</v>
      </c>
      <c r="AV635" s="17">
        <v>0</v>
      </c>
      <c r="AX635" s="17">
        <v>1.278281471647209E-2</v>
      </c>
      <c r="AY635" s="17">
        <v>0</v>
      </c>
      <c r="AZ635" s="17">
        <v>6.6535316493375957E-3</v>
      </c>
      <c r="BA635" s="17">
        <v>8.4683147141139097E-3</v>
      </c>
      <c r="BC635" s="17">
        <v>9.8809819002352341E-3</v>
      </c>
      <c r="BD635" s="17">
        <v>1.8325967484670601E-2</v>
      </c>
      <c r="BE635" s="17">
        <v>1.017134282368928E-2</v>
      </c>
      <c r="BF635" s="17">
        <v>0</v>
      </c>
      <c r="BG635" s="17">
        <v>0</v>
      </c>
      <c r="BH635" s="17">
        <v>2.039572510511296E-2</v>
      </c>
      <c r="BI635" s="17">
        <v>1.5900565583389811E-2</v>
      </c>
      <c r="BJ635" s="17">
        <v>1.568760870513199E-2</v>
      </c>
      <c r="BK635" s="17">
        <v>8.5091578535497446E-3</v>
      </c>
      <c r="BL635" s="17">
        <v>1.637205743624523E-2</v>
      </c>
      <c r="BM635" s="17">
        <v>1.2144863594805971E-2</v>
      </c>
      <c r="BN635" s="17">
        <v>1.389896575788075E-2</v>
      </c>
      <c r="BP635" s="17">
        <v>8.737077819985015E-3</v>
      </c>
      <c r="BQ635" s="17">
        <v>0</v>
      </c>
      <c r="BR635" s="17">
        <v>1.844772986385821E-2</v>
      </c>
      <c r="BS635" s="17">
        <v>1.2161300068323871E-2</v>
      </c>
      <c r="BT635" s="17">
        <v>3.489327000277024E-3</v>
      </c>
      <c r="BU635" s="17">
        <v>2.435473068252253E-2</v>
      </c>
      <c r="BV635" s="17">
        <v>1.238692899151213E-2</v>
      </c>
      <c r="BW635" s="17">
        <v>7.503224337749438E-3</v>
      </c>
      <c r="BX635" s="17">
        <v>0</v>
      </c>
      <c r="BY635" s="17">
        <v>1.164789867249354E-2</v>
      </c>
    </row>
    <row r="636" spans="2:77" ht="15.95">
      <c r="B636" s="16" t="s">
        <v>131</v>
      </c>
      <c r="C636" s="17">
        <v>4.2037813287254004E-3</v>
      </c>
      <c r="D636" s="17">
        <v>3.5554091574464528E-3</v>
      </c>
      <c r="E636" s="17">
        <v>7.1466862143094332E-3</v>
      </c>
      <c r="F636" s="17">
        <v>0</v>
      </c>
      <c r="H636" s="17">
        <v>9.6853111293953732E-3</v>
      </c>
      <c r="I636" s="17">
        <v>0</v>
      </c>
      <c r="J636" s="17">
        <v>2.9841565043278819E-3</v>
      </c>
      <c r="K636" s="17">
        <v>9.4692778215659974E-3</v>
      </c>
      <c r="L636" s="17">
        <v>0</v>
      </c>
      <c r="M636" s="17">
        <v>3.6840274945217251E-3</v>
      </c>
      <c r="N636" s="17">
        <v>1.014317673757493E-2</v>
      </c>
      <c r="O636" s="17">
        <v>0</v>
      </c>
      <c r="P636" s="17">
        <v>0</v>
      </c>
      <c r="Q636" s="17">
        <v>3.7513634079167639E-3</v>
      </c>
      <c r="R636" s="17">
        <v>2.04488662930935E-3</v>
      </c>
      <c r="S636" s="17">
        <v>5.3072992220252503E-3</v>
      </c>
      <c r="U636" s="17">
        <v>8.3515044541278873E-3</v>
      </c>
      <c r="V636" s="17">
        <v>1.009562832698729E-2</v>
      </c>
      <c r="W636" s="17">
        <v>0</v>
      </c>
      <c r="X636" s="17">
        <v>0</v>
      </c>
      <c r="Y636" s="17">
        <v>4.3757609122844314E-3</v>
      </c>
      <c r="Z636" s="17">
        <v>3.5405961696749191E-3</v>
      </c>
      <c r="AA636" s="17">
        <v>0</v>
      </c>
      <c r="AB636" s="17">
        <v>2.8845014743995802E-3</v>
      </c>
      <c r="AC636" s="17">
        <v>8.2840470049036444E-3</v>
      </c>
      <c r="AD636" s="17">
        <v>1.9789122177926539E-3</v>
      </c>
      <c r="AE636" s="17">
        <v>0.22158449721752571</v>
      </c>
      <c r="AG636" s="17">
        <v>2.953342353145923E-3</v>
      </c>
      <c r="AH636" s="17">
        <v>5.180585438332783E-3</v>
      </c>
      <c r="AJ636" s="17">
        <v>2.6895077196090848E-3</v>
      </c>
      <c r="AK636" s="17">
        <v>0</v>
      </c>
      <c r="AL636" s="17">
        <v>0</v>
      </c>
      <c r="AM636" s="17">
        <v>0</v>
      </c>
      <c r="AN636" s="17">
        <v>5.6185919440828519E-3</v>
      </c>
      <c r="AO636" s="17">
        <v>0</v>
      </c>
      <c r="AP636" s="17">
        <v>7.6147152903430528E-3</v>
      </c>
      <c r="AQ636" s="17">
        <v>1.521173983223183E-3</v>
      </c>
      <c r="AR636" s="17">
        <v>5.9677563322070963E-3</v>
      </c>
      <c r="AS636" s="17">
        <v>0</v>
      </c>
      <c r="AT636" s="17">
        <v>0</v>
      </c>
      <c r="AU636" s="17">
        <v>3.4780826552584022E-3</v>
      </c>
      <c r="AV636" s="17">
        <v>0</v>
      </c>
      <c r="AX636" s="17">
        <v>4.2961869234848906E-3</v>
      </c>
      <c r="AY636" s="17">
        <v>0</v>
      </c>
      <c r="AZ636" s="17">
        <v>0</v>
      </c>
      <c r="BA636" s="17">
        <v>3.4780826552584022E-3</v>
      </c>
      <c r="BC636" s="17">
        <v>6.4813228385843724E-3</v>
      </c>
      <c r="BD636" s="17">
        <v>1.8266539815408239E-2</v>
      </c>
      <c r="BE636" s="17">
        <v>2.9895292235677679E-3</v>
      </c>
      <c r="BF636" s="17">
        <v>0</v>
      </c>
      <c r="BG636" s="17">
        <v>6.7552011264830356E-3</v>
      </c>
      <c r="BH636" s="17">
        <v>8.2024552272715202E-3</v>
      </c>
      <c r="BI636" s="17">
        <v>1.6712467886167141E-2</v>
      </c>
      <c r="BJ636" s="17">
        <v>5.3347275271947063E-3</v>
      </c>
      <c r="BK636" s="17">
        <v>0</v>
      </c>
      <c r="BL636" s="17">
        <v>6.3225411949950228E-3</v>
      </c>
      <c r="BM636" s="17">
        <v>8.7587080827781702E-3</v>
      </c>
      <c r="BN636" s="17">
        <v>4.6179771217537378E-3</v>
      </c>
      <c r="BP636" s="17">
        <v>6.1069896693655978E-3</v>
      </c>
      <c r="BQ636" s="17">
        <v>1.9169192094662311E-2</v>
      </c>
      <c r="BR636" s="17">
        <v>4.9063713374390746E-3</v>
      </c>
      <c r="BS636" s="17">
        <v>0</v>
      </c>
      <c r="BT636" s="17">
        <v>3.489327000277024E-3</v>
      </c>
      <c r="BU636" s="17">
        <v>0</v>
      </c>
      <c r="BV636" s="17">
        <v>0</v>
      </c>
      <c r="BW636" s="17">
        <v>2.2875702817302989E-3</v>
      </c>
      <c r="BX636" s="17">
        <v>1.279761805095163E-2</v>
      </c>
      <c r="BY636" s="17">
        <v>6.7343991402558142E-3</v>
      </c>
    </row>
    <row r="638" spans="2:77" ht="111.95">
      <c r="B638" s="14" t="s">
        <v>329</v>
      </c>
    </row>
    <row r="639" spans="2:77" ht="15.95">
      <c r="B639" s="15" t="s">
        <v>16</v>
      </c>
    </row>
    <row r="640" spans="2:77" ht="15.95">
      <c r="B640" s="16" t="s">
        <v>330</v>
      </c>
      <c r="C640" s="17">
        <v>0.60949070417232376</v>
      </c>
      <c r="D640" s="17">
        <v>0.62220545379204351</v>
      </c>
      <c r="E640" s="17">
        <v>0.57769086830073169</v>
      </c>
      <c r="F640" s="17">
        <v>0.57035603455893125</v>
      </c>
      <c r="H640" s="17">
        <v>0.53207118766655026</v>
      </c>
      <c r="I640" s="17">
        <v>0.51298283980861736</v>
      </c>
      <c r="J640" s="17">
        <v>0.65537210628998432</v>
      </c>
      <c r="K640" s="17">
        <v>0.51994764307992547</v>
      </c>
      <c r="L640" s="17">
        <v>0.57741514426692386</v>
      </c>
      <c r="M640" s="17">
        <v>0.5853196123550124</v>
      </c>
      <c r="N640" s="17">
        <v>0.60394783224990722</v>
      </c>
      <c r="O640" s="17">
        <v>0.58808195681049813</v>
      </c>
      <c r="P640" s="17">
        <v>0.68459860131207639</v>
      </c>
      <c r="Q640" s="17">
        <v>0.63656175051360819</v>
      </c>
      <c r="R640" s="17">
        <v>0.64148019464297068</v>
      </c>
      <c r="S640" s="17">
        <v>0.69956722211329925</v>
      </c>
      <c r="U640" s="17">
        <v>0.57095285447963307</v>
      </c>
      <c r="V640" s="17">
        <v>0.64119392852687229</v>
      </c>
      <c r="W640" s="17">
        <v>0.58436834947290206</v>
      </c>
      <c r="X640" s="17">
        <v>0.49768034796368099</v>
      </c>
      <c r="Y640" s="17">
        <v>0.52489020817991172</v>
      </c>
      <c r="Z640" s="17">
        <v>0.63017757436920374</v>
      </c>
      <c r="AA640" s="17">
        <v>0.67936841373140444</v>
      </c>
      <c r="AB640" s="17">
        <v>0.57780998312630594</v>
      </c>
      <c r="AC640" s="17">
        <v>0.68491468689562862</v>
      </c>
      <c r="AD640" s="17">
        <v>0.69016179172505743</v>
      </c>
      <c r="AE640" s="17">
        <v>0.38526044626182693</v>
      </c>
      <c r="AG640" s="17">
        <v>0.6626672712033691</v>
      </c>
      <c r="AH640" s="17">
        <v>0.56795082079923365</v>
      </c>
      <c r="AJ640" s="17">
        <v>0.63201524232925288</v>
      </c>
      <c r="AK640" s="17">
        <v>0.678034709697518</v>
      </c>
      <c r="AL640" s="17">
        <v>0.66656371286037297</v>
      </c>
      <c r="AM640" s="17">
        <v>0.61178419325839883</v>
      </c>
      <c r="AN640" s="17">
        <v>0.669037945455352</v>
      </c>
      <c r="AO640" s="17">
        <v>0.66488832718208024</v>
      </c>
      <c r="AP640" s="17">
        <v>0.60173354820561287</v>
      </c>
      <c r="AQ640" s="17">
        <v>0.63715962730490572</v>
      </c>
      <c r="AR640" s="17">
        <v>0.62175659164310326</v>
      </c>
      <c r="AS640" s="17">
        <v>0.68684474498269588</v>
      </c>
      <c r="AT640" s="17">
        <v>0.6131408071622253</v>
      </c>
      <c r="AU640" s="17">
        <v>0.5835979025694974</v>
      </c>
      <c r="AV640" s="17">
        <v>0.7326046820230756</v>
      </c>
      <c r="AX640" s="17">
        <v>0.61505050588432342</v>
      </c>
      <c r="AY640" s="17">
        <v>0.68684474498269588</v>
      </c>
      <c r="AZ640" s="17">
        <v>0.6131408071622253</v>
      </c>
      <c r="BA640" s="17">
        <v>0.5835979025694974</v>
      </c>
      <c r="BC640" s="17">
        <v>0.55505728032264179</v>
      </c>
      <c r="BD640" s="17">
        <v>0.50868058352465373</v>
      </c>
      <c r="BE640" s="17">
        <v>0.53579294078371442</v>
      </c>
      <c r="BF640" s="17">
        <v>0.49172321692873339</v>
      </c>
      <c r="BG640" s="17">
        <v>0.59096756388212535</v>
      </c>
      <c r="BH640" s="17">
        <v>0.59589378174810548</v>
      </c>
      <c r="BI640" s="17">
        <v>0.49684107468107952</v>
      </c>
      <c r="BJ640" s="17">
        <v>0.60268857843754831</v>
      </c>
      <c r="BK640" s="17">
        <v>0.60629027785739542</v>
      </c>
      <c r="BL640" s="17">
        <v>0.58793355922475099</v>
      </c>
      <c r="BM640" s="17">
        <v>0.5733700889515192</v>
      </c>
      <c r="BN640" s="17">
        <v>0.66114768066035223</v>
      </c>
      <c r="BP640" s="17">
        <v>0.60182547547195697</v>
      </c>
      <c r="BQ640" s="17">
        <v>0.65434885192879122</v>
      </c>
      <c r="BR640" s="17">
        <v>0.58528845033385268</v>
      </c>
      <c r="BS640" s="17">
        <v>0.63927057405641663</v>
      </c>
      <c r="BT640" s="17">
        <v>0.63916816888715555</v>
      </c>
      <c r="BU640" s="17">
        <v>0.7441168583155201</v>
      </c>
      <c r="BV640" s="17">
        <v>0.55083278370399658</v>
      </c>
      <c r="BW640" s="17">
        <v>0.53116285905049143</v>
      </c>
      <c r="BX640" s="17">
        <v>0.48224669194074149</v>
      </c>
      <c r="BY640" s="17">
        <v>0.60058317143672924</v>
      </c>
    </row>
    <row r="641" spans="2:77" ht="15.95">
      <c r="B641" s="16" t="s">
        <v>331</v>
      </c>
      <c r="C641" s="17">
        <v>0.30073118241486069</v>
      </c>
      <c r="D641" s="17">
        <v>0.29555021529236131</v>
      </c>
      <c r="E641" s="17">
        <v>0.32061016311793977</v>
      </c>
      <c r="F641" s="17">
        <v>0.27355718926659339</v>
      </c>
      <c r="H641" s="17">
        <v>0.31520322062928052</v>
      </c>
      <c r="I641" s="17">
        <v>0.32836291992035649</v>
      </c>
      <c r="J641" s="17">
        <v>0.22686837916209271</v>
      </c>
      <c r="K641" s="17">
        <v>0.39229442736028852</v>
      </c>
      <c r="L641" s="17">
        <v>0.31794057245457019</v>
      </c>
      <c r="M641" s="17">
        <v>0.34423357549578171</v>
      </c>
      <c r="N641" s="17">
        <v>0.31218997914342361</v>
      </c>
      <c r="O641" s="17">
        <v>0.31984579841956973</v>
      </c>
      <c r="P641" s="17">
        <v>0.24153136676759621</v>
      </c>
      <c r="Q641" s="17">
        <v>0.28288210979834971</v>
      </c>
      <c r="R641" s="17">
        <v>0.302083174509577</v>
      </c>
      <c r="S641" s="17">
        <v>0.25907813329111018</v>
      </c>
      <c r="U641" s="17">
        <v>0.29501556407245633</v>
      </c>
      <c r="V641" s="17">
        <v>0.27244927510605688</v>
      </c>
      <c r="W641" s="17">
        <v>0.32363968929496312</v>
      </c>
      <c r="X641" s="17">
        <v>0.38697282553424961</v>
      </c>
      <c r="Y641" s="17">
        <v>0.35788663241575552</v>
      </c>
      <c r="Z641" s="17">
        <v>0.27030911104653932</v>
      </c>
      <c r="AA641" s="17">
        <v>0.2480078671726437</v>
      </c>
      <c r="AB641" s="17">
        <v>0.3413595973361136</v>
      </c>
      <c r="AC641" s="17">
        <v>0.26406663343214132</v>
      </c>
      <c r="AD641" s="17">
        <v>0.25972545388803542</v>
      </c>
      <c r="AE641" s="17">
        <v>0.30234658521729418</v>
      </c>
      <c r="AG641" s="17">
        <v>0.2751055982264054</v>
      </c>
      <c r="AH641" s="17">
        <v>0.32074909327274409</v>
      </c>
      <c r="AJ641" s="17">
        <v>0.27843488911666708</v>
      </c>
      <c r="AK641" s="17">
        <v>0.29018138352132872</v>
      </c>
      <c r="AL641" s="17">
        <v>0.29233040896466622</v>
      </c>
      <c r="AM641" s="17">
        <v>0.31064175954656059</v>
      </c>
      <c r="AN641" s="17">
        <v>0.25235133745384641</v>
      </c>
      <c r="AO641" s="17">
        <v>0.25265966571311232</v>
      </c>
      <c r="AP641" s="17">
        <v>0.33664222796269561</v>
      </c>
      <c r="AQ641" s="17">
        <v>0.304878379055886</v>
      </c>
      <c r="AR641" s="17">
        <v>0.29699480793145311</v>
      </c>
      <c r="AS641" s="17">
        <v>0.26344450017076398</v>
      </c>
      <c r="AT641" s="17">
        <v>0.32727822929481543</v>
      </c>
      <c r="AU641" s="17">
        <v>0.33781975949589049</v>
      </c>
      <c r="AV641" s="17">
        <v>0.2151231528270241</v>
      </c>
      <c r="AX641" s="17">
        <v>0.29393286616698772</v>
      </c>
      <c r="AY641" s="17">
        <v>0.26344450017076398</v>
      </c>
      <c r="AZ641" s="17">
        <v>0.32727822929481543</v>
      </c>
      <c r="BA641" s="17">
        <v>0.33781975949589049</v>
      </c>
      <c r="BC641" s="17">
        <v>0.3872591244548268</v>
      </c>
      <c r="BD641" s="17">
        <v>0.33274065259758362</v>
      </c>
      <c r="BE641" s="17">
        <v>0.3444736642117604</v>
      </c>
      <c r="BF641" s="17">
        <v>0.39922093486507992</v>
      </c>
      <c r="BG641" s="17">
        <v>0.337090024833681</v>
      </c>
      <c r="BH641" s="17">
        <v>0.32231248960240599</v>
      </c>
      <c r="BI641" s="17">
        <v>0.40022633713222278</v>
      </c>
      <c r="BJ641" s="17">
        <v>0.29987948311939733</v>
      </c>
      <c r="BK641" s="17">
        <v>0.3004072203364781</v>
      </c>
      <c r="BL641" s="17">
        <v>0.28053617596103642</v>
      </c>
      <c r="BM641" s="17">
        <v>0.33333714953275068</v>
      </c>
      <c r="BN641" s="17">
        <v>0.2583801992123127</v>
      </c>
      <c r="BP641" s="17">
        <v>0.31284916779839228</v>
      </c>
      <c r="BQ641" s="17">
        <v>0.28722522341849149</v>
      </c>
      <c r="BR641" s="17">
        <v>0.32554937598237371</v>
      </c>
      <c r="BS641" s="17">
        <v>0.28385707662141763</v>
      </c>
      <c r="BT641" s="17">
        <v>0.30336192700967157</v>
      </c>
      <c r="BU641" s="17">
        <v>0.20709444556043799</v>
      </c>
      <c r="BV641" s="17">
        <v>0.32795958843082768</v>
      </c>
      <c r="BW641" s="17">
        <v>0.35196551670390691</v>
      </c>
      <c r="BX641" s="17">
        <v>0.41351016736703511</v>
      </c>
      <c r="BY641" s="17">
        <v>0.29478417030073628</v>
      </c>
    </row>
    <row r="642" spans="2:77" ht="15.95">
      <c r="B642" s="16" t="s">
        <v>332</v>
      </c>
      <c r="C642" s="17">
        <v>6.4540861852376605E-2</v>
      </c>
      <c r="D642" s="17">
        <v>6.042955898202549E-2</v>
      </c>
      <c r="E642" s="17">
        <v>6.0332708060161951E-2</v>
      </c>
      <c r="F642" s="17">
        <v>0.15608677617447519</v>
      </c>
      <c r="H642" s="17">
        <v>9.4013605398907338E-2</v>
      </c>
      <c r="I642" s="17">
        <v>9.6086737830584829E-2</v>
      </c>
      <c r="J642" s="17">
        <v>7.9874283843747854E-2</v>
      </c>
      <c r="K642" s="17">
        <v>4.1774528907315922E-2</v>
      </c>
      <c r="L642" s="17">
        <v>9.8676987062491187E-2</v>
      </c>
      <c r="M642" s="17">
        <v>5.5092085641005713E-2</v>
      </c>
      <c r="N642" s="17">
        <v>6.1449703703121472E-2</v>
      </c>
      <c r="O642" s="17">
        <v>9.2072244769932074E-2</v>
      </c>
      <c r="P642" s="17">
        <v>6.1350110684628797E-2</v>
      </c>
      <c r="Q642" s="17">
        <v>6.0449147790300813E-2</v>
      </c>
      <c r="R642" s="17">
        <v>3.1020171913119308E-2</v>
      </c>
      <c r="S642" s="17">
        <v>3.5607635899200227E-2</v>
      </c>
      <c r="U642" s="17">
        <v>9.2274059177271273E-2</v>
      </c>
      <c r="V642" s="17">
        <v>6.1447258023825092E-2</v>
      </c>
      <c r="W642" s="17">
        <v>6.4386692913722163E-2</v>
      </c>
      <c r="X642" s="17">
        <v>8.9199072341770699E-2</v>
      </c>
      <c r="Y642" s="17">
        <v>0.10265233225290139</v>
      </c>
      <c r="Z642" s="17">
        <v>7.9933823710226504E-2</v>
      </c>
      <c r="AA642" s="17">
        <v>5.1445864652439437E-2</v>
      </c>
      <c r="AB642" s="17">
        <v>5.0928859098283513E-2</v>
      </c>
      <c r="AC642" s="17">
        <v>2.754104796855977E-2</v>
      </c>
      <c r="AD642" s="17">
        <v>3.906212993693628E-2</v>
      </c>
      <c r="AE642" s="17">
        <v>9.080847130335315E-2</v>
      </c>
      <c r="AG642" s="17">
        <v>4.95378622189536E-2</v>
      </c>
      <c r="AH642" s="17">
        <v>7.6260739419032136E-2</v>
      </c>
      <c r="AJ642" s="17">
        <v>6.8418481218656652E-2</v>
      </c>
      <c r="AK642" s="17">
        <v>3.032754820215219E-2</v>
      </c>
      <c r="AL642" s="17">
        <v>4.110587817496078E-2</v>
      </c>
      <c r="AM642" s="17">
        <v>5.6547756810024698E-2</v>
      </c>
      <c r="AN642" s="17">
        <v>5.7981617687148733E-2</v>
      </c>
      <c r="AO642" s="17">
        <v>6.2873672087115889E-2</v>
      </c>
      <c r="AP642" s="17">
        <v>4.169211013021306E-2</v>
      </c>
      <c r="AQ642" s="17">
        <v>4.0376874446870277E-2</v>
      </c>
      <c r="AR642" s="17">
        <v>6.4472506083547057E-2</v>
      </c>
      <c r="AS642" s="17">
        <v>4.9710754846539987E-2</v>
      </c>
      <c r="AT642" s="17">
        <v>5.9580963542959303E-2</v>
      </c>
      <c r="AU642" s="17">
        <v>6.2425733993566372E-2</v>
      </c>
      <c r="AV642" s="17">
        <v>4.7583792718939068E-2</v>
      </c>
      <c r="AX642" s="17">
        <v>6.4739990057320507E-2</v>
      </c>
      <c r="AY642" s="17">
        <v>4.9710754846539987E-2</v>
      </c>
      <c r="AZ642" s="17">
        <v>5.9580963542959303E-2</v>
      </c>
      <c r="BA642" s="17">
        <v>6.2425733993566372E-2</v>
      </c>
      <c r="BC642" s="17">
        <v>4.9788430253104428E-2</v>
      </c>
      <c r="BD642" s="17">
        <v>0.12596267975555789</v>
      </c>
      <c r="BE642" s="17">
        <v>0.1029353860832046</v>
      </c>
      <c r="BF642" s="17">
        <v>8.5249584535903908E-2</v>
      </c>
      <c r="BG642" s="17">
        <v>3.6972143587037612E-2</v>
      </c>
      <c r="BH642" s="17">
        <v>7.3588081472314951E-2</v>
      </c>
      <c r="BI642" s="17">
        <v>8.2158371559878651E-2</v>
      </c>
      <c r="BJ642" s="17">
        <v>6.7039520906903613E-2</v>
      </c>
      <c r="BK642" s="17">
        <v>7.6067912899213386E-2</v>
      </c>
      <c r="BL642" s="17">
        <v>0.10531734099707379</v>
      </c>
      <c r="BM642" s="17">
        <v>7.1361808608110186E-2</v>
      </c>
      <c r="BN642" s="17">
        <v>4.3728060291118122E-2</v>
      </c>
      <c r="BP642" s="17">
        <v>5.2743750945453798E-2</v>
      </c>
      <c r="BQ642" s="17">
        <v>3.5299045906474077E-2</v>
      </c>
      <c r="BR642" s="17">
        <v>6.7238397541329542E-2</v>
      </c>
      <c r="BS642" s="17">
        <v>5.8108477962179592E-2</v>
      </c>
      <c r="BT642" s="17">
        <v>5.7469904103173083E-2</v>
      </c>
      <c r="BU642" s="17">
        <v>1.221698272075954E-2</v>
      </c>
      <c r="BV642" s="17">
        <v>0.1088206988736639</v>
      </c>
      <c r="BW642" s="17">
        <v>9.7222307194606492E-2</v>
      </c>
      <c r="BX642" s="17">
        <v>5.8499561728493583E-2</v>
      </c>
      <c r="BY642" s="17">
        <v>7.1574154830863129E-2</v>
      </c>
    </row>
    <row r="643" spans="2:77" ht="15.95">
      <c r="B643" s="16" t="s">
        <v>333</v>
      </c>
      <c r="C643" s="17">
        <v>1.4032462291618759E-2</v>
      </c>
      <c r="D643" s="17">
        <v>1.159262952846723E-2</v>
      </c>
      <c r="E643" s="17">
        <v>2.4758034679921909E-2</v>
      </c>
      <c r="F643" s="17">
        <v>0</v>
      </c>
      <c r="H643" s="17">
        <v>2.965605291707574E-2</v>
      </c>
      <c r="I643" s="17">
        <v>4.8932189518148192E-2</v>
      </c>
      <c r="J643" s="17">
        <v>1.8564186423822359E-2</v>
      </c>
      <c r="K643" s="17">
        <v>1.727649857173362E-2</v>
      </c>
      <c r="L643" s="17">
        <v>0</v>
      </c>
      <c r="M643" s="17">
        <v>1.53547265082002E-2</v>
      </c>
      <c r="N643" s="17">
        <v>2.241248490354765E-2</v>
      </c>
      <c r="O643" s="17">
        <v>0</v>
      </c>
      <c r="P643" s="17">
        <v>1.251992123569865E-2</v>
      </c>
      <c r="Q643" s="17">
        <v>0</v>
      </c>
      <c r="R643" s="17">
        <v>1.3997420747550639E-2</v>
      </c>
      <c r="S643" s="17">
        <v>3.7644945630952061E-3</v>
      </c>
      <c r="U643" s="17">
        <v>1.6703008908255771E-2</v>
      </c>
      <c r="V643" s="17">
        <v>0</v>
      </c>
      <c r="W643" s="17">
        <v>2.1831579957865489E-2</v>
      </c>
      <c r="X643" s="17">
        <v>2.172512670357855E-2</v>
      </c>
      <c r="Y643" s="17">
        <v>1.457082715143152E-2</v>
      </c>
      <c r="Z643" s="17">
        <v>1.249829853468078E-2</v>
      </c>
      <c r="AA643" s="17">
        <v>1.3126968159642949E-2</v>
      </c>
      <c r="AB643" s="17">
        <v>1.6678453788192389E-2</v>
      </c>
      <c r="AC643" s="17">
        <v>1.5193584698766969E-2</v>
      </c>
      <c r="AD643" s="17">
        <v>1.9789122177926539E-3</v>
      </c>
      <c r="AE643" s="17">
        <v>0</v>
      </c>
      <c r="AG643" s="17">
        <v>6.0943838424788116E-3</v>
      </c>
      <c r="AH643" s="17">
        <v>2.023344274963142E-2</v>
      </c>
      <c r="AJ643" s="17">
        <v>1.329039567155336E-2</v>
      </c>
      <c r="AK643" s="17">
        <v>1.45635857900142E-3</v>
      </c>
      <c r="AL643" s="17">
        <v>0</v>
      </c>
      <c r="AM643" s="17">
        <v>1.647498262024532E-2</v>
      </c>
      <c r="AN643" s="17">
        <v>1.926479525372048E-3</v>
      </c>
      <c r="AO643" s="17">
        <v>8.8641639623403094E-3</v>
      </c>
      <c r="AP643" s="17">
        <v>3.4491801958820511E-3</v>
      </c>
      <c r="AQ643" s="17">
        <v>1.60639452091151E-2</v>
      </c>
      <c r="AR643" s="17">
        <v>1.544327216554007E-2</v>
      </c>
      <c r="AS643" s="17">
        <v>0</v>
      </c>
      <c r="AT643" s="17">
        <v>0</v>
      </c>
      <c r="AU643" s="17">
        <v>9.5078955223483856E-3</v>
      </c>
      <c r="AV643" s="17">
        <v>4.6883724309614277E-3</v>
      </c>
      <c r="AX643" s="17">
        <v>1.455657785816261E-2</v>
      </c>
      <c r="AY643" s="17">
        <v>0</v>
      </c>
      <c r="AZ643" s="17">
        <v>0</v>
      </c>
      <c r="BA643" s="17">
        <v>9.5078955223483856E-3</v>
      </c>
      <c r="BC643" s="17">
        <v>0</v>
      </c>
      <c r="BD643" s="17">
        <v>1.434954430679633E-2</v>
      </c>
      <c r="BE643" s="17">
        <v>7.7502732515299941E-3</v>
      </c>
      <c r="BF643" s="17">
        <v>2.3806263670282931E-2</v>
      </c>
      <c r="BG643" s="17">
        <v>2.821506657067311E-2</v>
      </c>
      <c r="BH643" s="17">
        <v>9.84315401288114E-4</v>
      </c>
      <c r="BI643" s="17">
        <v>6.3323817322574029E-3</v>
      </c>
      <c r="BJ643" s="17">
        <v>1.7808336716834391E-2</v>
      </c>
      <c r="BK643" s="17">
        <v>0</v>
      </c>
      <c r="BL643" s="17">
        <v>1.989038262214355E-2</v>
      </c>
      <c r="BM643" s="17">
        <v>1.377309204807617E-2</v>
      </c>
      <c r="BN643" s="17">
        <v>1.4407907456806261E-2</v>
      </c>
      <c r="BP643" s="17">
        <v>2.201612088585167E-2</v>
      </c>
      <c r="BQ643" s="17">
        <v>1.157283674385661E-2</v>
      </c>
      <c r="BR643" s="17">
        <v>1.348602436621494E-2</v>
      </c>
      <c r="BS643" s="17">
        <v>7.0090675052637847E-3</v>
      </c>
      <c r="BT643" s="17">
        <v>0</v>
      </c>
      <c r="BU643" s="17">
        <v>3.6571713403282059E-2</v>
      </c>
      <c r="BV643" s="17">
        <v>1.238692899151213E-2</v>
      </c>
      <c r="BW643" s="17">
        <v>0</v>
      </c>
      <c r="BX643" s="17">
        <v>4.5743578963729971E-2</v>
      </c>
      <c r="BY643" s="17">
        <v>1.5760343961221619E-2</v>
      </c>
    </row>
    <row r="644" spans="2:77" ht="15.95">
      <c r="B644" s="16" t="s">
        <v>55</v>
      </c>
      <c r="C644" s="17">
        <v>1.120478926882033E-2</v>
      </c>
      <c r="D644" s="17">
        <v>1.022214240510262E-2</v>
      </c>
      <c r="E644" s="17">
        <v>1.660822584124471E-2</v>
      </c>
      <c r="F644" s="17">
        <v>0</v>
      </c>
      <c r="H644" s="17">
        <v>2.9055933388186121E-2</v>
      </c>
      <c r="I644" s="17">
        <v>1.3635312922293041E-2</v>
      </c>
      <c r="J644" s="17">
        <v>1.932104428035282E-2</v>
      </c>
      <c r="K644" s="17">
        <v>2.87069020807364E-2</v>
      </c>
      <c r="L644" s="17">
        <v>5.9672962160147247E-3</v>
      </c>
      <c r="M644" s="17">
        <v>0</v>
      </c>
      <c r="N644" s="17">
        <v>0</v>
      </c>
      <c r="O644" s="17">
        <v>0</v>
      </c>
      <c r="P644" s="17">
        <v>0</v>
      </c>
      <c r="Q644" s="17">
        <v>2.0106991897741299E-2</v>
      </c>
      <c r="R644" s="17">
        <v>1.141903818678227E-2</v>
      </c>
      <c r="S644" s="17">
        <v>1.982514133295029E-3</v>
      </c>
      <c r="U644" s="17">
        <v>2.5054513362383658E-2</v>
      </c>
      <c r="V644" s="17">
        <v>2.4909538343245729E-2</v>
      </c>
      <c r="W644" s="17">
        <v>5.7736883605471277E-3</v>
      </c>
      <c r="X644" s="17">
        <v>4.4226274567201913E-3</v>
      </c>
      <c r="Y644" s="17">
        <v>0</v>
      </c>
      <c r="Z644" s="17">
        <v>7.0811923393498382E-3</v>
      </c>
      <c r="AA644" s="17">
        <v>8.0508862838694559E-3</v>
      </c>
      <c r="AB644" s="17">
        <v>1.32231066511048E-2</v>
      </c>
      <c r="AC644" s="17">
        <v>8.2840470049036444E-3</v>
      </c>
      <c r="AD644" s="17">
        <v>9.0717122321781578E-3</v>
      </c>
      <c r="AE644" s="17">
        <v>0.22158449721752571</v>
      </c>
      <c r="AG644" s="17">
        <v>6.5948845087931132E-3</v>
      </c>
      <c r="AH644" s="17">
        <v>1.48059037593587E-2</v>
      </c>
      <c r="AJ644" s="17">
        <v>7.8409916638698968E-3</v>
      </c>
      <c r="AK644" s="17">
        <v>0</v>
      </c>
      <c r="AL644" s="17">
        <v>0</v>
      </c>
      <c r="AM644" s="17">
        <v>4.5513077647704858E-3</v>
      </c>
      <c r="AN644" s="17">
        <v>1.87026198782809E-2</v>
      </c>
      <c r="AO644" s="17">
        <v>1.071417105535123E-2</v>
      </c>
      <c r="AP644" s="17">
        <v>1.6482933505596469E-2</v>
      </c>
      <c r="AQ644" s="17">
        <v>1.521173983223183E-3</v>
      </c>
      <c r="AR644" s="17">
        <v>1.3328221763567829E-3</v>
      </c>
      <c r="AS644" s="17">
        <v>0</v>
      </c>
      <c r="AT644" s="17">
        <v>0</v>
      </c>
      <c r="AU644" s="17">
        <v>6.6487084186974436E-3</v>
      </c>
      <c r="AV644" s="17">
        <v>0</v>
      </c>
      <c r="AX644" s="17">
        <v>1.1720060033205861E-2</v>
      </c>
      <c r="AY644" s="17">
        <v>0</v>
      </c>
      <c r="AZ644" s="17">
        <v>0</v>
      </c>
      <c r="BA644" s="17">
        <v>6.6487084186974436E-3</v>
      </c>
      <c r="BC644" s="17">
        <v>7.8951649694269203E-3</v>
      </c>
      <c r="BD644" s="17">
        <v>1.8266539815408239E-2</v>
      </c>
      <c r="BE644" s="17">
        <v>9.0477356697905905E-3</v>
      </c>
      <c r="BF644" s="17">
        <v>0</v>
      </c>
      <c r="BG644" s="17">
        <v>6.7552011264830356E-3</v>
      </c>
      <c r="BH644" s="17">
        <v>7.2213317758854584E-3</v>
      </c>
      <c r="BI644" s="17">
        <v>1.444183489456159E-2</v>
      </c>
      <c r="BJ644" s="17">
        <v>1.2584080819316411E-2</v>
      </c>
      <c r="BK644" s="17">
        <v>1.7234588906913151E-2</v>
      </c>
      <c r="BL644" s="17">
        <v>6.3225411949950228E-3</v>
      </c>
      <c r="BM644" s="17">
        <v>8.1578608595436301E-3</v>
      </c>
      <c r="BN644" s="17">
        <v>2.233615237941064E-2</v>
      </c>
      <c r="BP644" s="17">
        <v>1.05654848983452E-2</v>
      </c>
      <c r="BQ644" s="17">
        <v>1.155404200238665E-2</v>
      </c>
      <c r="BR644" s="17">
        <v>8.437751776229109E-3</v>
      </c>
      <c r="BS644" s="17">
        <v>1.1754803854722169E-2</v>
      </c>
      <c r="BT644" s="17">
        <v>0</v>
      </c>
      <c r="BU644" s="17">
        <v>0</v>
      </c>
      <c r="BV644" s="17">
        <v>0</v>
      </c>
      <c r="BW644" s="17">
        <v>1.964931705099543E-2</v>
      </c>
      <c r="BX644" s="17">
        <v>0</v>
      </c>
      <c r="BY644" s="17">
        <v>1.7298159470449669E-2</v>
      </c>
    </row>
    <row r="646" spans="2:77" ht="96">
      <c r="B646" s="14" t="s">
        <v>334</v>
      </c>
    </row>
    <row r="647" spans="2:77" ht="15.95">
      <c r="B647" s="15" t="s">
        <v>16</v>
      </c>
    </row>
    <row r="648" spans="2:77" ht="15.95">
      <c r="B648" s="16" t="s">
        <v>330</v>
      </c>
      <c r="C648" s="17">
        <v>0.32278906123723022</v>
      </c>
      <c r="D648" s="17">
        <v>0.32522655879786538</v>
      </c>
      <c r="E648" s="17">
        <v>0.32425633499312728</v>
      </c>
      <c r="F648" s="17">
        <v>0.21186057716064061</v>
      </c>
      <c r="H648" s="17">
        <v>0.29099748155408839</v>
      </c>
      <c r="I648" s="17">
        <v>0.25505121314858192</v>
      </c>
      <c r="J648" s="17">
        <v>0.31221449873973361</v>
      </c>
      <c r="K648" s="17">
        <v>0.30037833493209659</v>
      </c>
      <c r="L648" s="17">
        <v>0.33208172906378841</v>
      </c>
      <c r="M648" s="17">
        <v>0.29359950476259861</v>
      </c>
      <c r="N648" s="17">
        <v>0.26586362889333959</v>
      </c>
      <c r="O648" s="17">
        <v>0.3260278715613979</v>
      </c>
      <c r="P648" s="17">
        <v>0.33612722564820469</v>
      </c>
      <c r="Q648" s="17">
        <v>0.34794837017222302</v>
      </c>
      <c r="R648" s="17">
        <v>0.44124071312494512</v>
      </c>
      <c r="S648" s="17">
        <v>0.33282037281612242</v>
      </c>
      <c r="U648" s="17">
        <v>0.29135640660802731</v>
      </c>
      <c r="V648" s="17">
        <v>0.38202201758162441</v>
      </c>
      <c r="W648" s="17">
        <v>0.32973666343311792</v>
      </c>
      <c r="X648" s="17">
        <v>0.27429043728967528</v>
      </c>
      <c r="Y648" s="17">
        <v>0.29267478179552942</v>
      </c>
      <c r="Z648" s="17">
        <v>0.28260792742961</v>
      </c>
      <c r="AA648" s="17">
        <v>0.35820134400215659</v>
      </c>
      <c r="AB648" s="17">
        <v>0.35768985640947337</v>
      </c>
      <c r="AC648" s="17">
        <v>0.35853645083278579</v>
      </c>
      <c r="AD648" s="17">
        <v>0.28592516676613527</v>
      </c>
      <c r="AE648" s="17">
        <v>0</v>
      </c>
      <c r="AG648" s="17">
        <v>0.3561588621345978</v>
      </c>
      <c r="AH648" s="17">
        <v>0.29672160869463537</v>
      </c>
      <c r="AJ648" s="17">
        <v>0.34918091479460051</v>
      </c>
      <c r="AK648" s="17">
        <v>0.29682512286459839</v>
      </c>
      <c r="AL648" s="17">
        <v>0.32140282092136502</v>
      </c>
      <c r="AM648" s="17">
        <v>0.34200832358916111</v>
      </c>
      <c r="AN648" s="17">
        <v>0.32129163119631882</v>
      </c>
      <c r="AO648" s="17">
        <v>0.28734458701521232</v>
      </c>
      <c r="AP648" s="17">
        <v>0.32868749248049389</v>
      </c>
      <c r="AQ648" s="17">
        <v>0.33210557011339259</v>
      </c>
      <c r="AR648" s="17">
        <v>0.3363403172625325</v>
      </c>
      <c r="AS648" s="17">
        <v>0.30303058978664138</v>
      </c>
      <c r="AT648" s="17">
        <v>0.35908967150277571</v>
      </c>
      <c r="AU648" s="17">
        <v>0.32247881670625173</v>
      </c>
      <c r="AV648" s="17">
        <v>0.331182789241176</v>
      </c>
      <c r="AX648" s="17">
        <v>0.32460718242372549</v>
      </c>
      <c r="AY648" s="17">
        <v>0.30303058978664138</v>
      </c>
      <c r="AZ648" s="17">
        <v>0.35908967150277571</v>
      </c>
      <c r="BA648" s="17">
        <v>0.32247881670625173</v>
      </c>
      <c r="BC648" s="17">
        <v>0.28117815077350239</v>
      </c>
      <c r="BD648" s="17">
        <v>0.3775268250430806</v>
      </c>
      <c r="BE648" s="17">
        <v>0.34096066808191738</v>
      </c>
      <c r="BF648" s="17">
        <v>0.28828077334570001</v>
      </c>
      <c r="BG648" s="17">
        <v>0.21649252770719349</v>
      </c>
      <c r="BH648" s="17">
        <v>0.41583018742559191</v>
      </c>
      <c r="BI648" s="17">
        <v>0.35458193608045141</v>
      </c>
      <c r="BJ648" s="17">
        <v>0.34578335166111429</v>
      </c>
      <c r="BK648" s="17">
        <v>0.30911484411605261</v>
      </c>
      <c r="BL648" s="17">
        <v>0.36594550084671962</v>
      </c>
      <c r="BM648" s="17">
        <v>0.31024727204821462</v>
      </c>
      <c r="BN648" s="17">
        <v>0.33044912759745981</v>
      </c>
      <c r="BP648" s="17">
        <v>0.31246377441734269</v>
      </c>
      <c r="BQ648" s="17">
        <v>0.30515561683844572</v>
      </c>
      <c r="BR648" s="17">
        <v>0.31658794301905602</v>
      </c>
      <c r="BS648" s="17">
        <v>0.31790676203348378</v>
      </c>
      <c r="BT648" s="17">
        <v>0.42090419757496839</v>
      </c>
      <c r="BU648" s="17">
        <v>0.30965128191775881</v>
      </c>
      <c r="BV648" s="17">
        <v>0.30434990068791268</v>
      </c>
      <c r="BW648" s="17">
        <v>0.28293008336342818</v>
      </c>
      <c r="BX648" s="17">
        <v>0.36121726530353288</v>
      </c>
      <c r="BY648" s="17">
        <v>0.33557423325108748</v>
      </c>
    </row>
    <row r="649" spans="2:77" ht="15.95">
      <c r="B649" s="16" t="s">
        <v>331</v>
      </c>
      <c r="C649" s="17">
        <v>0.47183741478385571</v>
      </c>
      <c r="D649" s="17">
        <v>0.47147790930509931</v>
      </c>
      <c r="E649" s="17">
        <v>0.47257039888214802</v>
      </c>
      <c r="F649" s="17">
        <v>0.5222157532391426</v>
      </c>
      <c r="H649" s="17">
        <v>0.46273263098426232</v>
      </c>
      <c r="I649" s="17">
        <v>0.46119839743089031</v>
      </c>
      <c r="J649" s="17">
        <v>0.44289623976940229</v>
      </c>
      <c r="K649" s="17">
        <v>0.42232104751742661</v>
      </c>
      <c r="L649" s="17">
        <v>0.45038587052538998</v>
      </c>
      <c r="M649" s="17">
        <v>0.50287408931118238</v>
      </c>
      <c r="N649" s="17">
        <v>0.56177854774952707</v>
      </c>
      <c r="O649" s="17">
        <v>0.44653757707267011</v>
      </c>
      <c r="P649" s="17">
        <v>0.5610461254851512</v>
      </c>
      <c r="Q649" s="17">
        <v>0.4808682119778509</v>
      </c>
      <c r="R649" s="17">
        <v>0.40357586891494751</v>
      </c>
      <c r="S649" s="17">
        <v>0.48514085459945178</v>
      </c>
      <c r="U649" s="17">
        <v>0.45096341365657111</v>
      </c>
      <c r="V649" s="17">
        <v>0.45119473116173708</v>
      </c>
      <c r="W649" s="17">
        <v>0.45186747777518549</v>
      </c>
      <c r="X649" s="17">
        <v>0.47877596063074263</v>
      </c>
      <c r="Y649" s="17">
        <v>0.50817107136544781</v>
      </c>
      <c r="Z649" s="17">
        <v>0.50110962693260175</v>
      </c>
      <c r="AA649" s="17">
        <v>0.47921262986872742</v>
      </c>
      <c r="AB649" s="17">
        <v>0.46134092589054487</v>
      </c>
      <c r="AC649" s="17">
        <v>0.46190005970961051</v>
      </c>
      <c r="AD649" s="17">
        <v>0.49448544050633808</v>
      </c>
      <c r="AE649" s="17">
        <v>0.47603277077984413</v>
      </c>
      <c r="AG649" s="17">
        <v>0.47744953680772889</v>
      </c>
      <c r="AH649" s="17">
        <v>0.46745339927922269</v>
      </c>
      <c r="AJ649" s="17">
        <v>0.44902029567307622</v>
      </c>
      <c r="AK649" s="17">
        <v>0.48865946616010331</v>
      </c>
      <c r="AL649" s="17">
        <v>0.46650169579643153</v>
      </c>
      <c r="AM649" s="17">
        <v>0.45384676536242169</v>
      </c>
      <c r="AN649" s="17">
        <v>0.46091798156289321</v>
      </c>
      <c r="AO649" s="17">
        <v>0.49115335957789158</v>
      </c>
      <c r="AP649" s="17">
        <v>0.45586970242925801</v>
      </c>
      <c r="AQ649" s="17">
        <v>0.46037640064418661</v>
      </c>
      <c r="AR649" s="17">
        <v>0.46361730504109822</v>
      </c>
      <c r="AS649" s="17">
        <v>0.49641635358703168</v>
      </c>
      <c r="AT649" s="17">
        <v>0.43053752186700961</v>
      </c>
      <c r="AU649" s="17">
        <v>0.43682623855021202</v>
      </c>
      <c r="AV649" s="17">
        <v>0.49971284165623459</v>
      </c>
      <c r="AX649" s="17">
        <v>0.46840776562282832</v>
      </c>
      <c r="AY649" s="17">
        <v>0.49641635358703168</v>
      </c>
      <c r="AZ649" s="17">
        <v>0.43053752186700961</v>
      </c>
      <c r="BA649" s="17">
        <v>0.43682623855021202</v>
      </c>
      <c r="BC649" s="17">
        <v>0.52133307746974877</v>
      </c>
      <c r="BD649" s="17">
        <v>0.42750393699376499</v>
      </c>
      <c r="BE649" s="17">
        <v>0.44556190887769592</v>
      </c>
      <c r="BF649" s="17">
        <v>0.59123098942186514</v>
      </c>
      <c r="BG649" s="17">
        <v>0.66368488615024779</v>
      </c>
      <c r="BH649" s="17">
        <v>0.43949905885207019</v>
      </c>
      <c r="BI649" s="17">
        <v>0.43313006734420778</v>
      </c>
      <c r="BJ649" s="17">
        <v>0.46520065087689622</v>
      </c>
      <c r="BK649" s="17">
        <v>0.5229753494281999</v>
      </c>
      <c r="BL649" s="17">
        <v>0.4622085973740413</v>
      </c>
      <c r="BM649" s="17">
        <v>0.49142092838048329</v>
      </c>
      <c r="BN649" s="17">
        <v>0.42238103428614981</v>
      </c>
      <c r="BP649" s="17">
        <v>0.457075594095256</v>
      </c>
      <c r="BQ649" s="17">
        <v>0.47319762359372941</v>
      </c>
      <c r="BR649" s="17">
        <v>0.48300852181886922</v>
      </c>
      <c r="BS649" s="17">
        <v>0.49407525166838628</v>
      </c>
      <c r="BT649" s="17">
        <v>0.40600596662807692</v>
      </c>
      <c r="BU649" s="17">
        <v>0.5346146112986494</v>
      </c>
      <c r="BV649" s="17">
        <v>0.50454469682382941</v>
      </c>
      <c r="BW649" s="17">
        <v>0.47007127919277408</v>
      </c>
      <c r="BX649" s="17">
        <v>0.42716865314971331</v>
      </c>
      <c r="BY649" s="17">
        <v>0.45142494983119658</v>
      </c>
    </row>
    <row r="650" spans="2:77" ht="15.95">
      <c r="B650" s="16" t="s">
        <v>332</v>
      </c>
      <c r="C650" s="17">
        <v>0.15317553923543881</v>
      </c>
      <c r="D650" s="17">
        <v>0.14995176531280821</v>
      </c>
      <c r="E650" s="17">
        <v>0.15429986188312009</v>
      </c>
      <c r="F650" s="17">
        <v>0.20895929186544179</v>
      </c>
      <c r="H650" s="17">
        <v>0.16374981524582199</v>
      </c>
      <c r="I650" s="17">
        <v>0.20188940378379</v>
      </c>
      <c r="J650" s="17">
        <v>0.16001459774186161</v>
      </c>
      <c r="K650" s="17">
        <v>0.2144974302055703</v>
      </c>
      <c r="L650" s="17">
        <v>0.152893781931212</v>
      </c>
      <c r="M650" s="17">
        <v>0.1736995585079443</v>
      </c>
      <c r="N650" s="17">
        <v>0.1165951145644461</v>
      </c>
      <c r="O650" s="17">
        <v>0.1633505666285556</v>
      </c>
      <c r="P650" s="17">
        <v>8.3703778700594603E-2</v>
      </c>
      <c r="Q650" s="17">
        <v>0.1241050366809917</v>
      </c>
      <c r="R650" s="17">
        <v>0.1221251337094635</v>
      </c>
      <c r="S650" s="17">
        <v>0.154722502860351</v>
      </c>
      <c r="U650" s="17">
        <v>0.14074704683924499</v>
      </c>
      <c r="V650" s="17">
        <v>0.1389015746922366</v>
      </c>
      <c r="W650" s="17">
        <v>0.1757035529169961</v>
      </c>
      <c r="X650" s="17">
        <v>0.19736137078324101</v>
      </c>
      <c r="Y650" s="17">
        <v>0.16563673162387549</v>
      </c>
      <c r="Z650" s="17">
        <v>0.15165115459680031</v>
      </c>
      <c r="AA650" s="17">
        <v>0.13843336727750749</v>
      </c>
      <c r="AB650" s="17">
        <v>0.14119395384922781</v>
      </c>
      <c r="AC650" s="17">
        <v>0.12709100744103449</v>
      </c>
      <c r="AD650" s="17">
        <v>0.16960857801523679</v>
      </c>
      <c r="AE650" s="17">
        <v>0.21157426069927701</v>
      </c>
      <c r="AG650" s="17">
        <v>0.1318529929946762</v>
      </c>
      <c r="AH650" s="17">
        <v>0.16983205043033209</v>
      </c>
      <c r="AJ650" s="17">
        <v>0.15609946981643771</v>
      </c>
      <c r="AK650" s="17">
        <v>0.16874041718530411</v>
      </c>
      <c r="AL650" s="17">
        <v>0.1639583906266909</v>
      </c>
      <c r="AM650" s="17">
        <v>0.14087397653285011</v>
      </c>
      <c r="AN650" s="17">
        <v>0.17074438174651979</v>
      </c>
      <c r="AO650" s="17">
        <v>0.1376454498552537</v>
      </c>
      <c r="AP650" s="17">
        <v>0.15627501567909499</v>
      </c>
      <c r="AQ650" s="17">
        <v>0.1550757878103057</v>
      </c>
      <c r="AR650" s="17">
        <v>0.15339670796816679</v>
      </c>
      <c r="AS650" s="17">
        <v>0.14576606256234259</v>
      </c>
      <c r="AT650" s="17">
        <v>0.16259124650142831</v>
      </c>
      <c r="AU650" s="17">
        <v>0.1409217139385299</v>
      </c>
      <c r="AV650" s="17">
        <v>0.1308621132137637</v>
      </c>
      <c r="AX650" s="17">
        <v>0.15506153514393581</v>
      </c>
      <c r="AY650" s="17">
        <v>0.14576606256234259</v>
      </c>
      <c r="AZ650" s="17">
        <v>0.16259124650142831</v>
      </c>
      <c r="BA650" s="17">
        <v>0.1409217139385299</v>
      </c>
      <c r="BC650" s="17">
        <v>0.15790442121832801</v>
      </c>
      <c r="BD650" s="17">
        <v>0.14016961851692941</v>
      </c>
      <c r="BE650" s="17">
        <v>0.1523931981750542</v>
      </c>
      <c r="BF650" s="17">
        <v>8.1042391574492917E-2</v>
      </c>
      <c r="BG650" s="17">
        <v>0.1130673850160757</v>
      </c>
      <c r="BH650" s="17">
        <v>0.108890706542664</v>
      </c>
      <c r="BI650" s="17">
        <v>0.14859590836273451</v>
      </c>
      <c r="BJ650" s="17">
        <v>0.1411220397347864</v>
      </c>
      <c r="BK650" s="17">
        <v>0.1164463697664582</v>
      </c>
      <c r="BL650" s="17">
        <v>0.14115598921321901</v>
      </c>
      <c r="BM650" s="17">
        <v>0.14100607995179931</v>
      </c>
      <c r="BN650" s="17">
        <v>0.17419763505633171</v>
      </c>
      <c r="BP650" s="17">
        <v>0.17789679317992149</v>
      </c>
      <c r="BQ650" s="17">
        <v>0.19486241738088689</v>
      </c>
      <c r="BR650" s="17">
        <v>0.1614331042671335</v>
      </c>
      <c r="BS650" s="17">
        <v>0.14825240751165361</v>
      </c>
      <c r="BT650" s="17">
        <v>0.15788790805698011</v>
      </c>
      <c r="BU650" s="17">
        <v>0.1096359054508496</v>
      </c>
      <c r="BV650" s="17">
        <v>0.1200031584591206</v>
      </c>
      <c r="BW650" s="17">
        <v>0.19427823043542539</v>
      </c>
      <c r="BX650" s="17">
        <v>0.14351241753939831</v>
      </c>
      <c r="BY650" s="17">
        <v>0.14197915511232939</v>
      </c>
    </row>
    <row r="651" spans="2:77" ht="15.95">
      <c r="B651" s="16" t="s">
        <v>333</v>
      </c>
      <c r="C651" s="17">
        <v>3.6835336762911619E-2</v>
      </c>
      <c r="D651" s="17">
        <v>3.6433860872134571E-2</v>
      </c>
      <c r="E651" s="17">
        <v>3.5577952343943828E-2</v>
      </c>
      <c r="F651" s="17">
        <v>5.6964377734774849E-2</v>
      </c>
      <c r="H651" s="17">
        <v>3.2783699154807222E-2</v>
      </c>
      <c r="I651" s="17">
        <v>5.6735043600737292E-2</v>
      </c>
      <c r="J651" s="17">
        <v>7.4462992802468875E-2</v>
      </c>
      <c r="K651" s="17">
        <v>5.061102863055545E-2</v>
      </c>
      <c r="L651" s="17">
        <v>4.4674541706672607E-2</v>
      </c>
      <c r="M651" s="17">
        <v>2.6142819923753041E-2</v>
      </c>
      <c r="N651" s="17">
        <v>4.4207476460541399E-2</v>
      </c>
      <c r="O651" s="17">
        <v>6.408398473737642E-2</v>
      </c>
      <c r="P651" s="17">
        <v>1.9122870166049469E-2</v>
      </c>
      <c r="Q651" s="17">
        <v>1.7288831300063479E-2</v>
      </c>
      <c r="R651" s="17">
        <v>1.87830384009397E-2</v>
      </c>
      <c r="S651" s="17">
        <v>2.5333755590779671E-2</v>
      </c>
      <c r="U651" s="17">
        <v>7.5175610625517225E-2</v>
      </c>
      <c r="V651" s="17">
        <v>1.7786048237414621E-2</v>
      </c>
      <c r="W651" s="17">
        <v>2.407950318241377E-2</v>
      </c>
      <c r="X651" s="17">
        <v>3.8529741714310103E-2</v>
      </c>
      <c r="Y651" s="17">
        <v>2.4765893390578608E-2</v>
      </c>
      <c r="Z651" s="17">
        <v>5.9524677953524618E-2</v>
      </c>
      <c r="AA651" s="17">
        <v>9.4926145141008833E-3</v>
      </c>
      <c r="AB651" s="17">
        <v>3.3163710525201659E-2</v>
      </c>
      <c r="AC651" s="17">
        <v>3.1961814198965079E-2</v>
      </c>
      <c r="AD651" s="17">
        <v>4.9980814712289899E-2</v>
      </c>
      <c r="AE651" s="17">
        <v>0</v>
      </c>
      <c r="AG651" s="17">
        <v>2.5608765813771899E-2</v>
      </c>
      <c r="AH651" s="17">
        <v>4.5605185475310082E-2</v>
      </c>
      <c r="AJ651" s="17">
        <v>3.2579038730692587E-2</v>
      </c>
      <c r="AK651" s="17">
        <v>3.7042767404099182E-2</v>
      </c>
      <c r="AL651" s="17">
        <v>4.0735769345923427E-2</v>
      </c>
      <c r="AM651" s="17">
        <v>4.2726220596771093E-2</v>
      </c>
      <c r="AN651" s="17">
        <v>3.3602376759066493E-2</v>
      </c>
      <c r="AO651" s="17">
        <v>5.5079796010151283E-2</v>
      </c>
      <c r="AP651" s="17">
        <v>4.1186540463884952E-2</v>
      </c>
      <c r="AQ651" s="17">
        <v>3.9555996837211622E-2</v>
      </c>
      <c r="AR651" s="17">
        <v>4.0515786527300909E-2</v>
      </c>
      <c r="AS651" s="17">
        <v>4.2750635013851568E-2</v>
      </c>
      <c r="AT651" s="17">
        <v>2.8110450384907872E-2</v>
      </c>
      <c r="AU651" s="17">
        <v>6.8533293818145949E-2</v>
      </c>
      <c r="AV651" s="17">
        <v>0</v>
      </c>
      <c r="AX651" s="17">
        <v>3.58533517030779E-2</v>
      </c>
      <c r="AY651" s="17">
        <v>4.2750635013851568E-2</v>
      </c>
      <c r="AZ651" s="17">
        <v>2.8110450384907872E-2</v>
      </c>
      <c r="BA651" s="17">
        <v>6.8533293818145949E-2</v>
      </c>
      <c r="BC651" s="17">
        <v>1.87265398918251E-2</v>
      </c>
      <c r="BD651" s="17">
        <v>1.8266539815408239E-2</v>
      </c>
      <c r="BE651" s="17">
        <v>4.0207147570539649E-2</v>
      </c>
      <c r="BF651" s="17">
        <v>2.7542713822800519E-2</v>
      </c>
      <c r="BG651" s="17">
        <v>0</v>
      </c>
      <c r="BH651" s="17">
        <v>2.953983885517459E-2</v>
      </c>
      <c r="BI651" s="17">
        <v>4.9250253318044737E-2</v>
      </c>
      <c r="BJ651" s="17">
        <v>3.0505296784163451E-2</v>
      </c>
      <c r="BK651" s="17">
        <v>4.2980106923544391E-2</v>
      </c>
      <c r="BL651" s="17">
        <v>2.4367371371024869E-2</v>
      </c>
      <c r="BM651" s="17">
        <v>4.3215438103274377E-2</v>
      </c>
      <c r="BN651" s="17">
        <v>4.6607357562895142E-2</v>
      </c>
      <c r="BP651" s="17">
        <v>3.4560873050512413E-2</v>
      </c>
      <c r="BQ651" s="17">
        <v>1.339217109346898E-2</v>
      </c>
      <c r="BR651" s="17">
        <v>2.9568718102097259E-2</v>
      </c>
      <c r="BS651" s="17">
        <v>2.4092506980180041E-2</v>
      </c>
      <c r="BT651" s="17">
        <v>1.246083649350114E-2</v>
      </c>
      <c r="BU651" s="17">
        <v>4.6098201332742061E-2</v>
      </c>
      <c r="BV651" s="17">
        <v>5.4774049370810873E-2</v>
      </c>
      <c r="BW651" s="17">
        <v>4.292961238889291E-2</v>
      </c>
      <c r="BX651" s="17">
        <v>6.810166400735565E-2</v>
      </c>
      <c r="BY651" s="17">
        <v>4.6970200913652373E-2</v>
      </c>
    </row>
    <row r="652" spans="2:77" ht="15.95">
      <c r="B652" s="16" t="s">
        <v>55</v>
      </c>
      <c r="C652" s="17">
        <v>1.53626479805638E-2</v>
      </c>
      <c r="D652" s="17">
        <v>1.6909905712092482E-2</v>
      </c>
      <c r="E652" s="17">
        <v>1.32954518976608E-2</v>
      </c>
      <c r="F652" s="17">
        <v>0</v>
      </c>
      <c r="H652" s="17">
        <v>4.9736373061020203E-2</v>
      </c>
      <c r="I652" s="17">
        <v>2.5125942036000541E-2</v>
      </c>
      <c r="J652" s="17">
        <v>1.0411670946533591E-2</v>
      </c>
      <c r="K652" s="17">
        <v>1.2192158714351069E-2</v>
      </c>
      <c r="L652" s="17">
        <v>1.9964076772936989E-2</v>
      </c>
      <c r="M652" s="17">
        <v>3.6840274945217251E-3</v>
      </c>
      <c r="N652" s="17">
        <v>1.1555232332145809E-2</v>
      </c>
      <c r="O652" s="17">
        <v>0</v>
      </c>
      <c r="P652" s="17">
        <v>0</v>
      </c>
      <c r="Q652" s="17">
        <v>2.9789549868870911E-2</v>
      </c>
      <c r="R652" s="17">
        <v>1.4275245849704349E-2</v>
      </c>
      <c r="S652" s="17">
        <v>1.982514133295029E-3</v>
      </c>
      <c r="U652" s="17">
        <v>4.1757522270639433E-2</v>
      </c>
      <c r="V652" s="17">
        <v>1.009562832698729E-2</v>
      </c>
      <c r="W652" s="17">
        <v>1.8612802692286681E-2</v>
      </c>
      <c r="X652" s="17">
        <v>1.104248958203085E-2</v>
      </c>
      <c r="Y652" s="17">
        <v>8.7515218245688611E-3</v>
      </c>
      <c r="Z652" s="17">
        <v>5.1066130874634448E-3</v>
      </c>
      <c r="AA652" s="17">
        <v>1.4660044337507481E-2</v>
      </c>
      <c r="AB652" s="17">
        <v>6.6115533255524011E-3</v>
      </c>
      <c r="AC652" s="17">
        <v>2.051066781760429E-2</v>
      </c>
      <c r="AD652" s="17">
        <v>0</v>
      </c>
      <c r="AE652" s="17">
        <v>0.31239296852087889</v>
      </c>
      <c r="AG652" s="17">
        <v>8.9298422492252293E-3</v>
      </c>
      <c r="AH652" s="17">
        <v>2.0387756120499621E-2</v>
      </c>
      <c r="AJ652" s="17">
        <v>1.312028098519291E-2</v>
      </c>
      <c r="AK652" s="17">
        <v>8.7322263858951813E-3</v>
      </c>
      <c r="AL652" s="17">
        <v>7.4013233095891308E-3</v>
      </c>
      <c r="AM652" s="17">
        <v>2.054471391879591E-2</v>
      </c>
      <c r="AN652" s="17">
        <v>1.3443628735201701E-2</v>
      </c>
      <c r="AO652" s="17">
        <v>2.8776807541490999E-2</v>
      </c>
      <c r="AP652" s="17">
        <v>1.7981248947268162E-2</v>
      </c>
      <c r="AQ652" s="17">
        <v>1.2886244594903781E-2</v>
      </c>
      <c r="AR652" s="17">
        <v>6.1298832009017857E-3</v>
      </c>
      <c r="AS652" s="17">
        <v>1.203635905013274E-2</v>
      </c>
      <c r="AT652" s="17">
        <v>1.9671109743878559E-2</v>
      </c>
      <c r="AU652" s="17">
        <v>3.1239936986860499E-2</v>
      </c>
      <c r="AV652" s="17">
        <v>3.8242255888825898E-2</v>
      </c>
      <c r="AX652" s="17">
        <v>1.607016510643252E-2</v>
      </c>
      <c r="AY652" s="17">
        <v>1.203635905013274E-2</v>
      </c>
      <c r="AZ652" s="17">
        <v>1.9671109743878559E-2</v>
      </c>
      <c r="BA652" s="17">
        <v>3.1239936986860499E-2</v>
      </c>
      <c r="BC652" s="17">
        <v>2.085781064659566E-2</v>
      </c>
      <c r="BD652" s="17">
        <v>3.6533079630816492E-2</v>
      </c>
      <c r="BE652" s="17">
        <v>2.0877077294792819E-2</v>
      </c>
      <c r="BF652" s="17">
        <v>1.1903131835141471E-2</v>
      </c>
      <c r="BG652" s="17">
        <v>6.7552011264830356E-3</v>
      </c>
      <c r="BH652" s="17">
        <v>6.2402083244993967E-3</v>
      </c>
      <c r="BI652" s="17">
        <v>1.444183489456159E-2</v>
      </c>
      <c r="BJ652" s="17">
        <v>1.738866094303948E-2</v>
      </c>
      <c r="BK652" s="17">
        <v>8.4833297657450867E-3</v>
      </c>
      <c r="BL652" s="17">
        <v>6.3225411949950228E-3</v>
      </c>
      <c r="BM652" s="17">
        <v>1.411028151622829E-2</v>
      </c>
      <c r="BN652" s="17">
        <v>2.6364845497163721E-2</v>
      </c>
      <c r="BP652" s="17">
        <v>1.8002965256967211E-2</v>
      </c>
      <c r="BQ652" s="17">
        <v>1.339217109346898E-2</v>
      </c>
      <c r="BR652" s="17">
        <v>9.4017127928440539E-3</v>
      </c>
      <c r="BS652" s="17">
        <v>1.5673071806296221E-2</v>
      </c>
      <c r="BT652" s="17">
        <v>2.741091246473544E-3</v>
      </c>
      <c r="BU652" s="17">
        <v>0</v>
      </c>
      <c r="BV652" s="17">
        <v>1.632819465832664E-2</v>
      </c>
      <c r="BW652" s="17">
        <v>9.7907946194797386E-3</v>
      </c>
      <c r="BX652" s="17">
        <v>0</v>
      </c>
      <c r="BY652" s="17">
        <v>2.4051460891734149E-2</v>
      </c>
    </row>
    <row r="654" spans="2:77" ht="96">
      <c r="B654" s="14" t="s">
        <v>335</v>
      </c>
    </row>
    <row r="655" spans="2:77" ht="15.95">
      <c r="B655" s="15" t="s">
        <v>16</v>
      </c>
    </row>
    <row r="656" spans="2:77" ht="15.95">
      <c r="B656" s="16" t="s">
        <v>330</v>
      </c>
      <c r="C656" s="17">
        <v>0.41404378032375172</v>
      </c>
      <c r="D656" s="17">
        <v>0.4149937816447376</v>
      </c>
      <c r="E656" s="17">
        <v>0.40817791334802761</v>
      </c>
      <c r="F656" s="17">
        <v>0.4344763024316376</v>
      </c>
      <c r="H656" s="17">
        <v>0.32911699699030011</v>
      </c>
      <c r="I656" s="17">
        <v>0.36995286419635098</v>
      </c>
      <c r="J656" s="17">
        <v>0.45731544019440162</v>
      </c>
      <c r="K656" s="17">
        <v>0.41145076504693889</v>
      </c>
      <c r="L656" s="17">
        <v>0.39783131786155118</v>
      </c>
      <c r="M656" s="17">
        <v>0.38257644742065211</v>
      </c>
      <c r="N656" s="17">
        <v>0.35669824957456292</v>
      </c>
      <c r="O656" s="17">
        <v>0.38292650084278529</v>
      </c>
      <c r="P656" s="17">
        <v>0.41990303432204501</v>
      </c>
      <c r="Q656" s="17">
        <v>0.47127223930927248</v>
      </c>
      <c r="R656" s="17">
        <v>0.45748415162478018</v>
      </c>
      <c r="S656" s="17">
        <v>0.47015475595420553</v>
      </c>
      <c r="U656" s="17">
        <v>0.40519933442410239</v>
      </c>
      <c r="V656" s="17">
        <v>0.44228722639956342</v>
      </c>
      <c r="W656" s="17">
        <v>0.37830344297670332</v>
      </c>
      <c r="X656" s="17">
        <v>0.30815472238419928</v>
      </c>
      <c r="Y656" s="17">
        <v>0.41675443325070272</v>
      </c>
      <c r="Z656" s="17">
        <v>0.42561955547751151</v>
      </c>
      <c r="AA656" s="17">
        <v>0.42924570186182992</v>
      </c>
      <c r="AB656" s="17">
        <v>0.42049794642538668</v>
      </c>
      <c r="AC656" s="17">
        <v>0.45468104773365042</v>
      </c>
      <c r="AD656" s="17">
        <v>0.46604721105581359</v>
      </c>
      <c r="AE656" s="17">
        <v>0.17368618556254989</v>
      </c>
      <c r="AG656" s="17">
        <v>0.45040751155548447</v>
      </c>
      <c r="AH656" s="17">
        <v>0.38563756234629748</v>
      </c>
      <c r="AJ656" s="17">
        <v>0.44484016575632701</v>
      </c>
      <c r="AK656" s="17">
        <v>0.47488398066319482</v>
      </c>
      <c r="AL656" s="17">
        <v>0.46887786732533082</v>
      </c>
      <c r="AM656" s="17">
        <v>0.43966853779841591</v>
      </c>
      <c r="AN656" s="17">
        <v>0.42242299562325247</v>
      </c>
      <c r="AO656" s="17">
        <v>0.48206208807273598</v>
      </c>
      <c r="AP656" s="17">
        <v>0.51091302127021054</v>
      </c>
      <c r="AQ656" s="17">
        <v>0.49172705294621322</v>
      </c>
      <c r="AR656" s="17">
        <v>0.49906820425168558</v>
      </c>
      <c r="AS656" s="17">
        <v>0.49085085942269557</v>
      </c>
      <c r="AT656" s="17">
        <v>0.45136409174410042</v>
      </c>
      <c r="AU656" s="17">
        <v>0.46257645980891532</v>
      </c>
      <c r="AV656" s="17">
        <v>0.4546320388538117</v>
      </c>
      <c r="AX656" s="17">
        <v>0.42142253896364978</v>
      </c>
      <c r="AY656" s="17">
        <v>0.49085085942269557</v>
      </c>
      <c r="AZ656" s="17">
        <v>0.45136409174410042</v>
      </c>
      <c r="BA656" s="17">
        <v>0.46257645980891532</v>
      </c>
      <c r="BC656" s="17">
        <v>0.48274185066379022</v>
      </c>
      <c r="BD656" s="17">
        <v>0.43319300322130933</v>
      </c>
      <c r="BE656" s="17">
        <v>0.39666005651224978</v>
      </c>
      <c r="BF656" s="17">
        <v>0.50296592650785243</v>
      </c>
      <c r="BG656" s="17">
        <v>0.39993787756534838</v>
      </c>
      <c r="BH656" s="17">
        <v>0.4808743266651555</v>
      </c>
      <c r="BI656" s="17">
        <v>0.37369695849263151</v>
      </c>
      <c r="BJ656" s="17">
        <v>0.43142911966387359</v>
      </c>
      <c r="BK656" s="17">
        <v>0.39504936867545698</v>
      </c>
      <c r="BL656" s="17">
        <v>0.43078400631534991</v>
      </c>
      <c r="BM656" s="17">
        <v>0.41250858951563812</v>
      </c>
      <c r="BN656" s="17">
        <v>0.39800495270462238</v>
      </c>
      <c r="BP656" s="17">
        <v>0.41529877186067787</v>
      </c>
      <c r="BQ656" s="17">
        <v>0.43798696202393239</v>
      </c>
      <c r="BR656" s="17">
        <v>0.4569161651730333</v>
      </c>
      <c r="BS656" s="17">
        <v>0.39954931114521919</v>
      </c>
      <c r="BT656" s="17">
        <v>0.50868560159129983</v>
      </c>
      <c r="BU656" s="17">
        <v>0.42877405791857021</v>
      </c>
      <c r="BV656" s="17">
        <v>0.31725419838346869</v>
      </c>
      <c r="BW656" s="17">
        <v>0.39875354239873873</v>
      </c>
      <c r="BX656" s="17">
        <v>0.48515749734862579</v>
      </c>
      <c r="BY656" s="17">
        <v>0.41096737350475682</v>
      </c>
    </row>
    <row r="657" spans="2:77" ht="15.95">
      <c r="B657" s="16" t="s">
        <v>331</v>
      </c>
      <c r="C657" s="17">
        <v>0.44843302205773478</v>
      </c>
      <c r="D657" s="17">
        <v>0.45406702168248042</v>
      </c>
      <c r="E657" s="17">
        <v>0.44862286364960952</v>
      </c>
      <c r="F657" s="17">
        <v>0.3367553533513688</v>
      </c>
      <c r="H657" s="17">
        <v>0.43833452820980978</v>
      </c>
      <c r="I657" s="17">
        <v>0.43932467629753302</v>
      </c>
      <c r="J657" s="17">
        <v>0.39096947035107188</v>
      </c>
      <c r="K657" s="17">
        <v>0.41329357120566862</v>
      </c>
      <c r="L657" s="17">
        <v>0.47947687194518651</v>
      </c>
      <c r="M657" s="17">
        <v>0.45798031665092559</v>
      </c>
      <c r="N657" s="17">
        <v>0.4849669884939915</v>
      </c>
      <c r="O657" s="17">
        <v>0.46316397457374853</v>
      </c>
      <c r="P657" s="17">
        <v>0.52046752034859556</v>
      </c>
      <c r="Q657" s="17">
        <v>0.42319350354135399</v>
      </c>
      <c r="R657" s="17">
        <v>0.44274301016557022</v>
      </c>
      <c r="S657" s="17">
        <v>0.44586542109226401</v>
      </c>
      <c r="U657" s="17">
        <v>0.43094870046158279</v>
      </c>
      <c r="V657" s="17">
        <v>0.42158470394637731</v>
      </c>
      <c r="W657" s="17">
        <v>0.45684652316896002</v>
      </c>
      <c r="X657" s="17">
        <v>0.54201325337233153</v>
      </c>
      <c r="Y657" s="17">
        <v>0.42438972139723607</v>
      </c>
      <c r="Z657" s="17">
        <v>0.41582364711165798</v>
      </c>
      <c r="AA657" s="17">
        <v>0.45030459472593221</v>
      </c>
      <c r="AB657" s="17">
        <v>0.45324893645902742</v>
      </c>
      <c r="AC657" s="17">
        <v>0.43641922215204892</v>
      </c>
      <c r="AD657" s="17">
        <v>0.44461450262954172</v>
      </c>
      <c r="AE657" s="17">
        <v>0.51392084591657117</v>
      </c>
      <c r="AG657" s="17">
        <v>0.4553770355190061</v>
      </c>
      <c r="AH657" s="17">
        <v>0.44300857430889862</v>
      </c>
      <c r="AJ657" s="17">
        <v>0.41636135433939703</v>
      </c>
      <c r="AK657" s="17">
        <v>0.44189210243434729</v>
      </c>
      <c r="AL657" s="17">
        <v>0.41631220661894353</v>
      </c>
      <c r="AM657" s="17">
        <v>0.44501724195341252</v>
      </c>
      <c r="AN657" s="17">
        <v>0.45832969003725982</v>
      </c>
      <c r="AO657" s="17">
        <v>0.37364271267775823</v>
      </c>
      <c r="AP657" s="17">
        <v>0.37625097882404712</v>
      </c>
      <c r="AQ657" s="17">
        <v>0.39674901876554802</v>
      </c>
      <c r="AR657" s="17">
        <v>0.39256053427576981</v>
      </c>
      <c r="AS657" s="17">
        <v>0.38613880130569023</v>
      </c>
      <c r="AT657" s="17">
        <v>0.42466658120119471</v>
      </c>
      <c r="AU657" s="17">
        <v>0.41103549627518632</v>
      </c>
      <c r="AV657" s="17">
        <v>0.47167309554798698</v>
      </c>
      <c r="AX657" s="17">
        <v>0.44687272260280692</v>
      </c>
      <c r="AY657" s="17">
        <v>0.38613880130569023</v>
      </c>
      <c r="AZ657" s="17">
        <v>0.42466658120119471</v>
      </c>
      <c r="BA657" s="17">
        <v>0.41103549627518632</v>
      </c>
      <c r="BC657" s="17">
        <v>0.40589110127974398</v>
      </c>
      <c r="BD657" s="17">
        <v>0.40861274370969158</v>
      </c>
      <c r="BE657" s="17">
        <v>0.47144126927744889</v>
      </c>
      <c r="BF657" s="17">
        <v>0.40284224043331729</v>
      </c>
      <c r="BG657" s="17">
        <v>0.47418695213157841</v>
      </c>
      <c r="BH657" s="17">
        <v>0.41496039590137851</v>
      </c>
      <c r="BI657" s="17">
        <v>0.45676192854915088</v>
      </c>
      <c r="BJ657" s="17">
        <v>0.41180157752369578</v>
      </c>
      <c r="BK657" s="17">
        <v>0.45999328882752188</v>
      </c>
      <c r="BL657" s="17">
        <v>0.36173952942661231</v>
      </c>
      <c r="BM657" s="17">
        <v>0.43186422972357619</v>
      </c>
      <c r="BN657" s="17">
        <v>0.45910809932600549</v>
      </c>
      <c r="BP657" s="17">
        <v>0.43246180691615688</v>
      </c>
      <c r="BQ657" s="17">
        <v>0.44855713438877948</v>
      </c>
      <c r="BR657" s="17">
        <v>0.40990295765826601</v>
      </c>
      <c r="BS657" s="17">
        <v>0.47365920358785152</v>
      </c>
      <c r="BT657" s="17">
        <v>0.41638650725974752</v>
      </c>
      <c r="BU657" s="17">
        <v>0.44933343653032243</v>
      </c>
      <c r="BV657" s="17">
        <v>0.50269649709481301</v>
      </c>
      <c r="BW657" s="17">
        <v>0.46111360273632501</v>
      </c>
      <c r="BX657" s="17">
        <v>0.37818792312770572</v>
      </c>
      <c r="BY657" s="17">
        <v>0.44285599790107749</v>
      </c>
    </row>
    <row r="658" spans="2:77" ht="15.95">
      <c r="B658" s="16" t="s">
        <v>332</v>
      </c>
      <c r="C658" s="17">
        <v>0.10190718778823001</v>
      </c>
      <c r="D658" s="17">
        <v>9.8463370070494646E-2</v>
      </c>
      <c r="E658" s="17">
        <v>0.1026785332882265</v>
      </c>
      <c r="F658" s="17">
        <v>0.15683003945836829</v>
      </c>
      <c r="H658" s="17">
        <v>0.17125484822608469</v>
      </c>
      <c r="I658" s="17">
        <v>0.13430466028218341</v>
      </c>
      <c r="J658" s="17">
        <v>9.9939014213345889E-2</v>
      </c>
      <c r="K658" s="17">
        <v>0.14041370282193039</v>
      </c>
      <c r="L658" s="17">
        <v>8.3875054127665646E-2</v>
      </c>
      <c r="M658" s="17">
        <v>0.13095489108202191</v>
      </c>
      <c r="N658" s="17">
        <v>0.1187562910521896</v>
      </c>
      <c r="O658" s="17">
        <v>0.1126540677546183</v>
      </c>
      <c r="P658" s="17">
        <v>4.3352262745024787E-2</v>
      </c>
      <c r="Q658" s="17">
        <v>6.8138433951568586E-2</v>
      </c>
      <c r="R658" s="17">
        <v>9.0398686652176721E-2</v>
      </c>
      <c r="S658" s="17">
        <v>5.9915035053204058E-2</v>
      </c>
      <c r="U658" s="17">
        <v>0.1140844090889363</v>
      </c>
      <c r="V658" s="17">
        <v>9.4631388910797337E-2</v>
      </c>
      <c r="W658" s="17">
        <v>0.1227147985950834</v>
      </c>
      <c r="X658" s="17">
        <v>0.1045672653980087</v>
      </c>
      <c r="Y658" s="17">
        <v>0.1373591978315028</v>
      </c>
      <c r="Z658" s="17">
        <v>0.12086759778700649</v>
      </c>
      <c r="AA658" s="17">
        <v>8.5660401403400463E-2</v>
      </c>
      <c r="AB658" s="17">
        <v>8.3123672143036176E-2</v>
      </c>
      <c r="AC658" s="17">
        <v>8.8498034928689531E-2</v>
      </c>
      <c r="AD658" s="17">
        <v>8.0906353752351529E-2</v>
      </c>
      <c r="AE658" s="17">
        <v>0</v>
      </c>
      <c r="AG658" s="17">
        <v>6.9997281520111129E-2</v>
      </c>
      <c r="AH658" s="17">
        <v>0.12683421596682631</v>
      </c>
      <c r="AJ658" s="17">
        <v>0.10556885594104599</v>
      </c>
      <c r="AK658" s="17">
        <v>6.9851137923431741E-2</v>
      </c>
      <c r="AL658" s="17">
        <v>6.963750004920502E-2</v>
      </c>
      <c r="AM658" s="17">
        <v>9.3834855931262368E-2</v>
      </c>
      <c r="AN658" s="17">
        <v>8.0215102225495244E-2</v>
      </c>
      <c r="AO658" s="17">
        <v>0.1173668099347375</v>
      </c>
      <c r="AP658" s="17">
        <v>7.2926810216622534E-2</v>
      </c>
      <c r="AQ658" s="17">
        <v>8.9510282233112998E-2</v>
      </c>
      <c r="AR658" s="17">
        <v>7.1935513722361732E-2</v>
      </c>
      <c r="AS658" s="17">
        <v>0.11966614035846181</v>
      </c>
      <c r="AT658" s="17">
        <v>0.1005054072337036</v>
      </c>
      <c r="AU658" s="17">
        <v>9.4811730006207143E-2</v>
      </c>
      <c r="AV658" s="17">
        <v>6.9006493167240029E-2</v>
      </c>
      <c r="AX658" s="17">
        <v>9.6469347189540353E-2</v>
      </c>
      <c r="AY658" s="17">
        <v>0.11966614035846181</v>
      </c>
      <c r="AZ658" s="17">
        <v>0.1005054072337036</v>
      </c>
      <c r="BA658" s="17">
        <v>9.4811730006207143E-2</v>
      </c>
      <c r="BC658" s="17">
        <v>7.7504419551880616E-2</v>
      </c>
      <c r="BD658" s="17">
        <v>0.1033352059535118</v>
      </c>
      <c r="BE658" s="17">
        <v>0.127220448267966</v>
      </c>
      <c r="BF658" s="17">
        <v>9.4191833058830443E-2</v>
      </c>
      <c r="BG658" s="17">
        <v>0.1191199691765901</v>
      </c>
      <c r="BH658" s="17">
        <v>7.1489707042441647E-2</v>
      </c>
      <c r="BI658" s="17">
        <v>0.1029478991874235</v>
      </c>
      <c r="BJ658" s="17">
        <v>0.1111284666797437</v>
      </c>
      <c r="BK658" s="17">
        <v>0.1131662473187743</v>
      </c>
      <c r="BL658" s="17">
        <v>0.1660290036585288</v>
      </c>
      <c r="BM658" s="17">
        <v>0.1065151282767421</v>
      </c>
      <c r="BN658" s="17">
        <v>9.6343721862168108E-2</v>
      </c>
      <c r="BP658" s="17">
        <v>0.1110238604184572</v>
      </c>
      <c r="BQ658" s="17">
        <v>9.6106045842238086E-2</v>
      </c>
      <c r="BR658" s="17">
        <v>0.11573781750791549</v>
      </c>
      <c r="BS658" s="17">
        <v>8.5102633894264826E-2</v>
      </c>
      <c r="BT658" s="17">
        <v>6.4097913921431604E-2</v>
      </c>
      <c r="BU658" s="17">
        <v>9.7498157489086648E-2</v>
      </c>
      <c r="BV658" s="17">
        <v>0.16762207636426019</v>
      </c>
      <c r="BW658" s="17">
        <v>0.12286316745444389</v>
      </c>
      <c r="BX658" s="17">
        <v>0.1069874049553558</v>
      </c>
      <c r="BY658" s="17">
        <v>9.1709322167481094E-2</v>
      </c>
    </row>
    <row r="659" spans="2:77" ht="15.95">
      <c r="B659" s="16" t="s">
        <v>333</v>
      </c>
      <c r="C659" s="17">
        <v>2.278175342402192E-2</v>
      </c>
      <c r="D659" s="17">
        <v>2.1134009798510031E-2</v>
      </c>
      <c r="E659" s="17">
        <v>2.0296124960920509E-2</v>
      </c>
      <c r="F659" s="17">
        <v>7.1938304758625365E-2</v>
      </c>
      <c r="H659" s="17">
        <v>3.2438846109564989E-2</v>
      </c>
      <c r="I659" s="17">
        <v>2.904676194675453E-2</v>
      </c>
      <c r="J659" s="17">
        <v>3.6229437443597613E-2</v>
      </c>
      <c r="K659" s="17">
        <v>2.5372683103896069E-2</v>
      </c>
      <c r="L659" s="17">
        <v>2.5252605717645159E-2</v>
      </c>
      <c r="M659" s="17">
        <v>2.6951255756419691E-2</v>
      </c>
      <c r="N659" s="17">
        <v>3.9578470879255957E-2</v>
      </c>
      <c r="O659" s="17">
        <v>4.1255456828847847E-2</v>
      </c>
      <c r="P659" s="17">
        <v>5.5891794412616666E-3</v>
      </c>
      <c r="Q659" s="17">
        <v>1.6355628489824529E-2</v>
      </c>
      <c r="R659" s="17">
        <v>0</v>
      </c>
      <c r="S659" s="17">
        <v>1.4479600709313929E-2</v>
      </c>
      <c r="U659" s="17">
        <v>1.8524814293858841E-2</v>
      </c>
      <c r="V659" s="17">
        <v>4.1496680743261932E-2</v>
      </c>
      <c r="W659" s="17">
        <v>1.6363344044647579E-2</v>
      </c>
      <c r="X659" s="17">
        <v>4.0842131388740398E-2</v>
      </c>
      <c r="Y659" s="17">
        <v>2.1496647520558479E-2</v>
      </c>
      <c r="Z659" s="17">
        <v>1.8224744181184041E-2</v>
      </c>
      <c r="AA659" s="17">
        <v>2.6738415724968118E-2</v>
      </c>
      <c r="AB659" s="17">
        <v>2.9907714288094338E-2</v>
      </c>
      <c r="AC659" s="17">
        <v>1.360113012374096E-2</v>
      </c>
      <c r="AD659" s="17">
        <v>3.9578244355853087E-3</v>
      </c>
      <c r="AE659" s="17">
        <v>0</v>
      </c>
      <c r="AG659" s="17">
        <v>1.33737674440803E-2</v>
      </c>
      <c r="AH659" s="17">
        <v>3.013098001388961E-2</v>
      </c>
      <c r="AJ659" s="17">
        <v>2.5269802101532669E-2</v>
      </c>
      <c r="AK659" s="17">
        <v>1.3372778979026259E-2</v>
      </c>
      <c r="AL659" s="17">
        <v>3.776698545525569E-2</v>
      </c>
      <c r="AM659" s="17">
        <v>1.6928056552138741E-2</v>
      </c>
      <c r="AN659" s="17">
        <v>2.2703137077160429E-2</v>
      </c>
      <c r="AO659" s="17">
        <v>1.3430761732934299E-2</v>
      </c>
      <c r="AP659" s="17">
        <v>3.2526323772502967E-2</v>
      </c>
      <c r="AQ659" s="17">
        <v>1.4116848011450489E-2</v>
      </c>
      <c r="AR659" s="17">
        <v>2.0988223501167368E-2</v>
      </c>
      <c r="AS659" s="17">
        <v>3.3441989131524912E-3</v>
      </c>
      <c r="AT659" s="17">
        <v>1.8237141889129029E-2</v>
      </c>
      <c r="AU659" s="17">
        <v>2.5740081229207911E-2</v>
      </c>
      <c r="AV659" s="17">
        <v>4.6883724309614277E-3</v>
      </c>
      <c r="AX659" s="17">
        <v>2.2310858734609831E-2</v>
      </c>
      <c r="AY659" s="17">
        <v>3.3441989131524912E-3</v>
      </c>
      <c r="AZ659" s="17">
        <v>1.8237141889129029E-2</v>
      </c>
      <c r="BA659" s="17">
        <v>2.5740081229207911E-2</v>
      </c>
      <c r="BC659" s="17">
        <v>1.946505460616358E-2</v>
      </c>
      <c r="BD659" s="17">
        <v>1.8266539815408239E-2</v>
      </c>
      <c r="BE659" s="17">
        <v>1.688696718767581E-3</v>
      </c>
      <c r="BF659" s="17">
        <v>0</v>
      </c>
      <c r="BG659" s="17">
        <v>0</v>
      </c>
      <c r="BH659" s="17">
        <v>2.4371329636833011E-2</v>
      </c>
      <c r="BI659" s="17">
        <v>4.1708498502956617E-2</v>
      </c>
      <c r="BJ659" s="17">
        <v>2.853978746140684E-2</v>
      </c>
      <c r="BK659" s="17">
        <v>2.3280166068528611E-2</v>
      </c>
      <c r="BL659" s="17">
        <v>3.5124919404513837E-2</v>
      </c>
      <c r="BM659" s="17">
        <v>3.4942193416389759E-2</v>
      </c>
      <c r="BN659" s="17">
        <v>2.1091046864567531E-2</v>
      </c>
      <c r="BP659" s="17">
        <v>3.3588723574195338E-2</v>
      </c>
      <c r="BQ659" s="17">
        <v>1.157283674385661E-2</v>
      </c>
      <c r="BR659" s="17">
        <v>3.531380438790034E-3</v>
      </c>
      <c r="BS659" s="17">
        <v>2.4756319865580891E-2</v>
      </c>
      <c r="BT659" s="17">
        <v>3.489327000277024E-3</v>
      </c>
      <c r="BU659" s="17">
        <v>1.221698272075954E-2</v>
      </c>
      <c r="BV659" s="17">
        <v>0</v>
      </c>
      <c r="BW659" s="17">
        <v>1.498211712876233E-2</v>
      </c>
      <c r="BX659" s="17">
        <v>2.9667174568312742E-2</v>
      </c>
      <c r="BY659" s="17">
        <v>3.6424867925267397E-2</v>
      </c>
    </row>
    <row r="660" spans="2:77" ht="15.95">
      <c r="B660" s="16" t="s">
        <v>55</v>
      </c>
      <c r="C660" s="17">
        <v>1.2834256406261809E-2</v>
      </c>
      <c r="D660" s="17">
        <v>1.1341816803777291E-2</v>
      </c>
      <c r="E660" s="17">
        <v>2.022456475321583E-2</v>
      </c>
      <c r="F660" s="17">
        <v>0</v>
      </c>
      <c r="H660" s="17">
        <v>2.8854780464240368E-2</v>
      </c>
      <c r="I660" s="17">
        <v>2.7371037277178021E-2</v>
      </c>
      <c r="J660" s="17">
        <v>1.554663779758295E-2</v>
      </c>
      <c r="K660" s="17">
        <v>9.4692778215659974E-3</v>
      </c>
      <c r="L660" s="17">
        <v>1.3564150347951611E-2</v>
      </c>
      <c r="M660" s="17">
        <v>1.5370890899806811E-3</v>
      </c>
      <c r="N660" s="17">
        <v>0</v>
      </c>
      <c r="O660" s="17">
        <v>0</v>
      </c>
      <c r="P660" s="17">
        <v>1.068800314307305E-2</v>
      </c>
      <c r="Q660" s="17">
        <v>2.1040194707980249E-2</v>
      </c>
      <c r="R660" s="17">
        <v>9.3741515574729192E-3</v>
      </c>
      <c r="S660" s="17">
        <v>9.5851871910123572E-3</v>
      </c>
      <c r="U660" s="17">
        <v>3.1242741731519742E-2</v>
      </c>
      <c r="V660" s="17">
        <v>0</v>
      </c>
      <c r="W660" s="17">
        <v>2.5771891214605689E-2</v>
      </c>
      <c r="X660" s="17">
        <v>4.4226274567201913E-3</v>
      </c>
      <c r="Y660" s="17">
        <v>0</v>
      </c>
      <c r="Z660" s="17">
        <v>1.946445544264019E-2</v>
      </c>
      <c r="AA660" s="17">
        <v>8.0508862838694559E-3</v>
      </c>
      <c r="AB660" s="17">
        <v>1.322173068445541E-2</v>
      </c>
      <c r="AC660" s="17">
        <v>6.8005650618704824E-3</v>
      </c>
      <c r="AD660" s="17">
        <v>4.4741081267078353E-3</v>
      </c>
      <c r="AE660" s="17">
        <v>0.31239296852087889</v>
      </c>
      <c r="AG660" s="17">
        <v>1.0844403961317891E-2</v>
      </c>
      <c r="AH660" s="17">
        <v>1.438866736408786E-2</v>
      </c>
      <c r="AJ660" s="17">
        <v>7.9598218616972558E-3</v>
      </c>
      <c r="AK660" s="17">
        <v>0</v>
      </c>
      <c r="AL660" s="17">
        <v>7.405440551264901E-3</v>
      </c>
      <c r="AM660" s="17">
        <v>4.5513077647704858E-3</v>
      </c>
      <c r="AN660" s="17">
        <v>1.6329075036832029E-2</v>
      </c>
      <c r="AO660" s="17">
        <v>1.349762758183388E-2</v>
      </c>
      <c r="AP660" s="17">
        <v>7.3828659166168533E-3</v>
      </c>
      <c r="AQ660" s="17">
        <v>7.8967980436755458E-3</v>
      </c>
      <c r="AR660" s="17">
        <v>1.5447524249015731E-2</v>
      </c>
      <c r="AS660" s="17">
        <v>0</v>
      </c>
      <c r="AT660" s="17">
        <v>5.2267779318722427E-3</v>
      </c>
      <c r="AU660" s="17">
        <v>5.8362326804836332E-3</v>
      </c>
      <c r="AV660" s="17">
        <v>0</v>
      </c>
      <c r="AX660" s="17">
        <v>1.292453250939319E-2</v>
      </c>
      <c r="AY660" s="17">
        <v>0</v>
      </c>
      <c r="AZ660" s="17">
        <v>5.2267779318722427E-3</v>
      </c>
      <c r="BA660" s="17">
        <v>5.8362326804836332E-3</v>
      </c>
      <c r="BC660" s="17">
        <v>1.4397573898421751E-2</v>
      </c>
      <c r="BD660" s="17">
        <v>3.6592507300078847E-2</v>
      </c>
      <c r="BE660" s="17">
        <v>2.9895292235677679E-3</v>
      </c>
      <c r="BF660" s="17">
        <v>0</v>
      </c>
      <c r="BG660" s="17">
        <v>6.7552011264830356E-3</v>
      </c>
      <c r="BH660" s="17">
        <v>8.3042407541914064E-3</v>
      </c>
      <c r="BI660" s="17">
        <v>2.4884715267837459E-2</v>
      </c>
      <c r="BJ660" s="17">
        <v>1.7101048671279949E-2</v>
      </c>
      <c r="BK660" s="17">
        <v>8.5109291097181031E-3</v>
      </c>
      <c r="BL660" s="17">
        <v>6.3225411949950228E-3</v>
      </c>
      <c r="BM660" s="17">
        <v>1.4169859067653881E-2</v>
      </c>
      <c r="BN660" s="17">
        <v>2.5452179242636399E-2</v>
      </c>
      <c r="BP660" s="17">
        <v>7.6268372305125414E-3</v>
      </c>
      <c r="BQ660" s="17">
        <v>5.7770210011933261E-3</v>
      </c>
      <c r="BR660" s="17">
        <v>1.3911679221995181E-2</v>
      </c>
      <c r="BS660" s="17">
        <v>1.69325315070833E-2</v>
      </c>
      <c r="BT660" s="17">
        <v>7.3406502272442111E-3</v>
      </c>
      <c r="BU660" s="17">
        <v>1.217736534126126E-2</v>
      </c>
      <c r="BV660" s="17">
        <v>1.2427228157458319E-2</v>
      </c>
      <c r="BW660" s="17">
        <v>2.2875702817302989E-3</v>
      </c>
      <c r="BX660" s="17">
        <v>0</v>
      </c>
      <c r="BY660" s="17">
        <v>1.804243850141727E-2</v>
      </c>
    </row>
    <row r="662" spans="2:77" ht="111.95">
      <c r="B662" s="14" t="s">
        <v>336</v>
      </c>
    </row>
    <row r="663" spans="2:77" ht="15.95">
      <c r="B663" s="15" t="s">
        <v>16</v>
      </c>
    </row>
    <row r="664" spans="2:77" ht="15.95">
      <c r="B664" s="16" t="s">
        <v>330</v>
      </c>
      <c r="C664" s="17">
        <v>0.41240819888971048</v>
      </c>
      <c r="D664" s="17">
        <v>0.41494690407428148</v>
      </c>
      <c r="E664" s="17">
        <v>0.4167100916267456</v>
      </c>
      <c r="F664" s="17">
        <v>0.3429143667910971</v>
      </c>
      <c r="H664" s="17">
        <v>0.30001002599731241</v>
      </c>
      <c r="I664" s="17">
        <v>0.42086986918315089</v>
      </c>
      <c r="J664" s="17">
        <v>0.39874904890718083</v>
      </c>
      <c r="K664" s="17">
        <v>0.40486562884483313</v>
      </c>
      <c r="L664" s="17">
        <v>0.3123963381133385</v>
      </c>
      <c r="M664" s="17">
        <v>0.42297925046470891</v>
      </c>
      <c r="N664" s="17">
        <v>0.38882568045091642</v>
      </c>
      <c r="O664" s="17">
        <v>0.34164907272875539</v>
      </c>
      <c r="P664" s="17">
        <v>0.48321496433119321</v>
      </c>
      <c r="Q664" s="17">
        <v>0.51455875597821554</v>
      </c>
      <c r="R664" s="17">
        <v>0.4511234821585986</v>
      </c>
      <c r="S664" s="17">
        <v>0.47587304924062052</v>
      </c>
      <c r="U664" s="17">
        <v>0.3522440981440797</v>
      </c>
      <c r="V664" s="17">
        <v>0.43402239381844088</v>
      </c>
      <c r="W664" s="17">
        <v>0.35358684656865208</v>
      </c>
      <c r="X664" s="17">
        <v>0.31167888150211659</v>
      </c>
      <c r="Y664" s="17">
        <v>0.38894716340860641</v>
      </c>
      <c r="Z664" s="17">
        <v>0.42772028809038759</v>
      </c>
      <c r="AA664" s="17">
        <v>0.49320201466766977</v>
      </c>
      <c r="AB664" s="17">
        <v>0.42933318955387673</v>
      </c>
      <c r="AC664" s="17">
        <v>0.48494771505790202</v>
      </c>
      <c r="AD664" s="17">
        <v>0.43762336631330367</v>
      </c>
      <c r="AE664" s="17">
        <v>0.21157426069927701</v>
      </c>
      <c r="AG664" s="17">
        <v>0.4654907827348081</v>
      </c>
      <c r="AH664" s="17">
        <v>0.37094173226390742</v>
      </c>
      <c r="AJ664" s="17">
        <v>0.43953920754780679</v>
      </c>
      <c r="AK664" s="17">
        <v>0.41426012751638042</v>
      </c>
      <c r="AL664" s="17">
        <v>0.4811061491272649</v>
      </c>
      <c r="AM664" s="17">
        <v>0.41621441957773431</v>
      </c>
      <c r="AN664" s="17">
        <v>0.43230918917230138</v>
      </c>
      <c r="AO664" s="17">
        <v>0.48120963834746139</v>
      </c>
      <c r="AP664" s="17">
        <v>0.4567369517529421</v>
      </c>
      <c r="AQ664" s="17">
        <v>0.47783143461401362</v>
      </c>
      <c r="AR664" s="17">
        <v>0.46093064440234749</v>
      </c>
      <c r="AS664" s="17">
        <v>0.47653730059277077</v>
      </c>
      <c r="AT664" s="17">
        <v>0.41949468680171231</v>
      </c>
      <c r="AU664" s="17">
        <v>0.45811017725042558</v>
      </c>
      <c r="AV664" s="17">
        <v>0.44236103314799469</v>
      </c>
      <c r="AX664" s="17">
        <v>0.42018112873918462</v>
      </c>
      <c r="AY664" s="17">
        <v>0.47653730059277077</v>
      </c>
      <c r="AZ664" s="17">
        <v>0.41949468680171231</v>
      </c>
      <c r="BA664" s="17">
        <v>0.45811017725042558</v>
      </c>
      <c r="BC664" s="17">
        <v>0.47233250204108662</v>
      </c>
      <c r="BD664" s="17">
        <v>0.38404230307415782</v>
      </c>
      <c r="BE664" s="17">
        <v>0.39324560779110779</v>
      </c>
      <c r="BF664" s="17">
        <v>0.46268928558597699</v>
      </c>
      <c r="BG664" s="17">
        <v>0.53120666771435565</v>
      </c>
      <c r="BH664" s="17">
        <v>0.45828653656569412</v>
      </c>
      <c r="BI664" s="17">
        <v>0.39980254686643257</v>
      </c>
      <c r="BJ664" s="17">
        <v>0.45765465639415309</v>
      </c>
      <c r="BK664" s="17">
        <v>0.37747773583407301</v>
      </c>
      <c r="BL664" s="17">
        <v>0.47475010939666729</v>
      </c>
      <c r="BM664" s="17">
        <v>0.41740435490824868</v>
      </c>
      <c r="BN664" s="17">
        <v>0.39092188555056911</v>
      </c>
      <c r="BP664" s="17">
        <v>0.4107627224784588</v>
      </c>
      <c r="BQ664" s="17">
        <v>0.4560904888297575</v>
      </c>
      <c r="BR664" s="17">
        <v>0.39339888937559292</v>
      </c>
      <c r="BS664" s="17">
        <v>0.45962103275356869</v>
      </c>
      <c r="BT664" s="17">
        <v>0.48202849658397878</v>
      </c>
      <c r="BU664" s="17">
        <v>0.41402504992450417</v>
      </c>
      <c r="BV664" s="17">
        <v>0.31009906691779748</v>
      </c>
      <c r="BW664" s="17">
        <v>0.34746852279050272</v>
      </c>
      <c r="BX664" s="17">
        <v>0.37872244520903908</v>
      </c>
      <c r="BY664" s="17">
        <v>0.41190478076619419</v>
      </c>
    </row>
    <row r="665" spans="2:77" ht="15.95">
      <c r="B665" s="16" t="s">
        <v>331</v>
      </c>
      <c r="C665" s="17">
        <v>0.450125225432503</v>
      </c>
      <c r="D665" s="17">
        <v>0.45512286591885492</v>
      </c>
      <c r="E665" s="17">
        <v>0.44987787741842439</v>
      </c>
      <c r="F665" s="17">
        <v>0.35339311694482961</v>
      </c>
      <c r="H665" s="17">
        <v>0.49966038692396059</v>
      </c>
      <c r="I665" s="17">
        <v>0.37111916802673522</v>
      </c>
      <c r="J665" s="17">
        <v>0.43106533176901651</v>
      </c>
      <c r="K665" s="17">
        <v>0.41231964222605422</v>
      </c>
      <c r="L665" s="17">
        <v>0.50372395557965333</v>
      </c>
      <c r="M665" s="17">
        <v>0.47868526780936588</v>
      </c>
      <c r="N665" s="17">
        <v>0.50982599378404703</v>
      </c>
      <c r="O665" s="17">
        <v>0.571634684702784</v>
      </c>
      <c r="P665" s="17">
        <v>0.42801931570281559</v>
      </c>
      <c r="Q665" s="17">
        <v>0.36583191741483861</v>
      </c>
      <c r="R665" s="17">
        <v>0.41605807362797809</v>
      </c>
      <c r="S665" s="17">
        <v>0.44137517874153032</v>
      </c>
      <c r="U665" s="17">
        <v>0.43958972633466992</v>
      </c>
      <c r="V665" s="17">
        <v>0.4181932439645426</v>
      </c>
      <c r="W665" s="17">
        <v>0.50924452029587342</v>
      </c>
      <c r="X665" s="17">
        <v>0.50220655072178233</v>
      </c>
      <c r="Y665" s="17">
        <v>0.50428488565339891</v>
      </c>
      <c r="Z665" s="17">
        <v>0.44850172630042651</v>
      </c>
      <c r="AA665" s="17">
        <v>0.38632757273291068</v>
      </c>
      <c r="AB665" s="17">
        <v>0.45072197780751883</v>
      </c>
      <c r="AC665" s="17">
        <v>0.41998169491056808</v>
      </c>
      <c r="AD665" s="17">
        <v>0.44908672279242778</v>
      </c>
      <c r="AE665" s="17">
        <v>0.30238273200263022</v>
      </c>
      <c r="AG665" s="17">
        <v>0.43396504962722782</v>
      </c>
      <c r="AH665" s="17">
        <v>0.46274905310170628</v>
      </c>
      <c r="AJ665" s="17">
        <v>0.44255031656898242</v>
      </c>
      <c r="AK665" s="17">
        <v>0.44625345547121248</v>
      </c>
      <c r="AL665" s="17">
        <v>0.40328026933553279</v>
      </c>
      <c r="AM665" s="17">
        <v>0.4715645103230845</v>
      </c>
      <c r="AN665" s="17">
        <v>0.4555921159940659</v>
      </c>
      <c r="AO665" s="17">
        <v>0.38440852125798852</v>
      </c>
      <c r="AP665" s="17">
        <v>0.43421237148429442</v>
      </c>
      <c r="AQ665" s="17">
        <v>0.4066106671501985</v>
      </c>
      <c r="AR665" s="17">
        <v>0.39694834952925773</v>
      </c>
      <c r="AS665" s="17">
        <v>0.46238533153237288</v>
      </c>
      <c r="AT665" s="17">
        <v>0.48355422973785661</v>
      </c>
      <c r="AU665" s="17">
        <v>0.42595641557664182</v>
      </c>
      <c r="AV665" s="17">
        <v>0.46243099757618999</v>
      </c>
      <c r="AX665" s="17">
        <v>0.44266473348726593</v>
      </c>
      <c r="AY665" s="17">
        <v>0.46238533153237288</v>
      </c>
      <c r="AZ665" s="17">
        <v>0.48355422973785661</v>
      </c>
      <c r="BA665" s="17">
        <v>0.42595641557664182</v>
      </c>
      <c r="BC665" s="17">
        <v>0.42678942728486458</v>
      </c>
      <c r="BD665" s="17">
        <v>0.48911584607027431</v>
      </c>
      <c r="BE665" s="17">
        <v>0.46655257594167332</v>
      </c>
      <c r="BF665" s="17">
        <v>0.44314849894898478</v>
      </c>
      <c r="BG665" s="17">
        <v>0.37736666418621218</v>
      </c>
      <c r="BH665" s="17">
        <v>0.46359438583489321</v>
      </c>
      <c r="BI665" s="17">
        <v>0.42358699461931698</v>
      </c>
      <c r="BJ665" s="17">
        <v>0.39073615112382398</v>
      </c>
      <c r="BK665" s="17">
        <v>0.49181645725780099</v>
      </c>
      <c r="BL665" s="17">
        <v>0.35005111892440072</v>
      </c>
      <c r="BM665" s="17">
        <v>0.45423246754757862</v>
      </c>
      <c r="BN665" s="17">
        <v>0.44667164392541359</v>
      </c>
      <c r="BP665" s="17">
        <v>0.4401432652429228</v>
      </c>
      <c r="BQ665" s="17">
        <v>0.46237550251275189</v>
      </c>
      <c r="BR665" s="17">
        <v>0.47407633880304378</v>
      </c>
      <c r="BS665" s="17">
        <v>0.43190488606590433</v>
      </c>
      <c r="BT665" s="17">
        <v>0.43145404724134911</v>
      </c>
      <c r="BU665" s="17">
        <v>0.48847679258640908</v>
      </c>
      <c r="BV665" s="17">
        <v>0.46553571012027661</v>
      </c>
      <c r="BW665" s="17">
        <v>0.48553938947146008</v>
      </c>
      <c r="BX665" s="17">
        <v>0.4594373553881585</v>
      </c>
      <c r="BY665" s="17">
        <v>0.43928244151567092</v>
      </c>
    </row>
    <row r="666" spans="2:77" ht="15.95">
      <c r="B666" s="16" t="s">
        <v>332</v>
      </c>
      <c r="C666" s="17">
        <v>0.1070665781875743</v>
      </c>
      <c r="D666" s="17">
        <v>0.1011381820804927</v>
      </c>
      <c r="E666" s="17">
        <v>0.10163751770921529</v>
      </c>
      <c r="F666" s="17">
        <v>0.24636725001088949</v>
      </c>
      <c r="H666" s="17">
        <v>0.15814285519884211</v>
      </c>
      <c r="I666" s="17">
        <v>0.12719226621661719</v>
      </c>
      <c r="J666" s="17">
        <v>0.14107022811261091</v>
      </c>
      <c r="K666" s="17">
        <v>0.13845659472255681</v>
      </c>
      <c r="L666" s="17">
        <v>0.1367753913895596</v>
      </c>
      <c r="M666" s="17">
        <v>9.8335481725925405E-2</v>
      </c>
      <c r="N666" s="17">
        <v>8.3485277100592573E-2</v>
      </c>
      <c r="O666" s="17">
        <v>5.7429572580533828E-2</v>
      </c>
      <c r="P666" s="17">
        <v>5.9450072654320098E-2</v>
      </c>
      <c r="Q666" s="17">
        <v>8.3845832479506305E-2</v>
      </c>
      <c r="R666" s="17">
        <v>0.1234442926559505</v>
      </c>
      <c r="S666" s="17">
        <v>6.5736591633366398E-2</v>
      </c>
      <c r="U666" s="17">
        <v>0.148225309656141</v>
      </c>
      <c r="V666" s="17">
        <v>0.1060693561168958</v>
      </c>
      <c r="W666" s="17">
        <v>0.1259335758606622</v>
      </c>
      <c r="X666" s="17">
        <v>0.15433412279423961</v>
      </c>
      <c r="Y666" s="17">
        <v>8.3827759002858049E-2</v>
      </c>
      <c r="Z666" s="17">
        <v>9.4947265467442019E-2</v>
      </c>
      <c r="AA666" s="17">
        <v>9.0573533451651561E-2</v>
      </c>
      <c r="AB666" s="17">
        <v>8.1883524239115463E-2</v>
      </c>
      <c r="AC666" s="17">
        <v>8.6786543026626445E-2</v>
      </c>
      <c r="AD666" s="17">
        <v>8.8426492450169147E-2</v>
      </c>
      <c r="AE666" s="17">
        <v>0.26445851008056698</v>
      </c>
      <c r="AG666" s="17">
        <v>7.8179894771619185E-2</v>
      </c>
      <c r="AH666" s="17">
        <v>0.12963195852575221</v>
      </c>
      <c r="AJ666" s="17">
        <v>8.7312413550315535E-2</v>
      </c>
      <c r="AK666" s="17">
        <v>0.1092214803967701</v>
      </c>
      <c r="AL666" s="17">
        <v>8.9745997672896732E-2</v>
      </c>
      <c r="AM666" s="17">
        <v>9.2360834698173674E-2</v>
      </c>
      <c r="AN666" s="17">
        <v>8.4383567357039793E-2</v>
      </c>
      <c r="AO666" s="17">
        <v>0.1055352243505109</v>
      </c>
      <c r="AP666" s="17">
        <v>8.5993021046802065E-2</v>
      </c>
      <c r="AQ666" s="17">
        <v>9.8005586056902239E-2</v>
      </c>
      <c r="AR666" s="17">
        <v>0.1074306945678638</v>
      </c>
      <c r="AS666" s="17">
        <v>5.7722289071534899E-2</v>
      </c>
      <c r="AT666" s="17">
        <v>7.8088778345766149E-2</v>
      </c>
      <c r="AU666" s="17">
        <v>8.2989392913921184E-2</v>
      </c>
      <c r="AV666" s="17">
        <v>9.5207969275815429E-2</v>
      </c>
      <c r="AX666" s="17">
        <v>0.10730707154159461</v>
      </c>
      <c r="AY666" s="17">
        <v>5.7722289071534899E-2</v>
      </c>
      <c r="AZ666" s="17">
        <v>7.8088778345766149E-2</v>
      </c>
      <c r="BA666" s="17">
        <v>8.2989392913921184E-2</v>
      </c>
      <c r="BC666" s="17">
        <v>7.4904747110921904E-2</v>
      </c>
      <c r="BD666" s="17">
        <v>8.1211098298753989E-2</v>
      </c>
      <c r="BE666" s="17">
        <v>0.1242607011692952</v>
      </c>
      <c r="BF666" s="17">
        <v>8.2259083629896937E-2</v>
      </c>
      <c r="BG666" s="17">
        <v>8.4671466972948986E-2</v>
      </c>
      <c r="BH666" s="17">
        <v>5.3858853541961113E-2</v>
      </c>
      <c r="BI666" s="17">
        <v>0.13237246346744189</v>
      </c>
      <c r="BJ666" s="17">
        <v>0.1130707023700453</v>
      </c>
      <c r="BK666" s="17">
        <v>0.1049918310698552</v>
      </c>
      <c r="BL666" s="17">
        <v>0.10233877583438671</v>
      </c>
      <c r="BM666" s="17">
        <v>0.1087434653542422</v>
      </c>
      <c r="BN666" s="17">
        <v>0.11896918446204929</v>
      </c>
      <c r="BP666" s="17">
        <v>0.1088781693372373</v>
      </c>
      <c r="BQ666" s="17">
        <v>6.2364816562828343E-2</v>
      </c>
      <c r="BR666" s="17">
        <v>0.1126874260851099</v>
      </c>
      <c r="BS666" s="17">
        <v>8.2726637404578029E-2</v>
      </c>
      <c r="BT666" s="17">
        <v>7.2198151946873956E-2</v>
      </c>
      <c r="BU666" s="17">
        <v>7.3143426806564119E-2</v>
      </c>
      <c r="BV666" s="17">
        <v>0.2049037608366352</v>
      </c>
      <c r="BW666" s="17">
        <v>0.15722562466529419</v>
      </c>
      <c r="BX666" s="17">
        <v>0.13213138954830181</v>
      </c>
      <c r="BY666" s="17">
        <v>0.1022665737249233</v>
      </c>
    </row>
    <row r="667" spans="2:77" ht="15.95">
      <c r="B667" s="16" t="s">
        <v>333</v>
      </c>
      <c r="C667" s="17">
        <v>2.0590371906370791E-2</v>
      </c>
      <c r="D667" s="17">
        <v>2.0047938786371039E-2</v>
      </c>
      <c r="E667" s="17">
        <v>1.6562428144161308E-2</v>
      </c>
      <c r="F667" s="17">
        <v>5.7325266253183731E-2</v>
      </c>
      <c r="H667" s="17">
        <v>2.0703346337102489E-2</v>
      </c>
      <c r="I667" s="17">
        <v>8.0818696573496857E-2</v>
      </c>
      <c r="J667" s="17">
        <v>2.5094624809379799E-2</v>
      </c>
      <c r="K667" s="17">
        <v>3.4888856384989897E-2</v>
      </c>
      <c r="L667" s="17">
        <v>2.886142750734649E-2</v>
      </c>
      <c r="M667" s="17">
        <v>0</v>
      </c>
      <c r="N667" s="17">
        <v>7.7198719268689727E-3</v>
      </c>
      <c r="O667" s="17">
        <v>1.7113353873054599E-2</v>
      </c>
      <c r="P667" s="17">
        <v>2.9315647311670929E-2</v>
      </c>
      <c r="Q667" s="17">
        <v>9.7253076664853798E-3</v>
      </c>
      <c r="R667" s="17">
        <v>0</v>
      </c>
      <c r="S667" s="17">
        <v>1.281614285870103E-2</v>
      </c>
      <c r="U667" s="17">
        <v>4.1416051571250688E-2</v>
      </c>
      <c r="V667" s="17">
        <v>2.7468025888458241E-2</v>
      </c>
      <c r="W667" s="17">
        <v>1.123505727481218E-2</v>
      </c>
      <c r="X667" s="17">
        <v>1.447618528509134E-2</v>
      </c>
      <c r="Y667" s="17">
        <v>2.2940191935136699E-2</v>
      </c>
      <c r="Z667" s="17">
        <v>2.5290123972068999E-2</v>
      </c>
      <c r="AA667" s="17">
        <v>2.1845992863898558E-2</v>
      </c>
      <c r="AB667" s="17">
        <v>2.0135176891929368E-2</v>
      </c>
      <c r="AC667" s="17">
        <v>0</v>
      </c>
      <c r="AD667" s="17">
        <v>2.288450622630675E-2</v>
      </c>
      <c r="AE667" s="17">
        <v>0</v>
      </c>
      <c r="AG667" s="17">
        <v>1.300965282983625E-2</v>
      </c>
      <c r="AH667" s="17">
        <v>2.6512194316222079E-2</v>
      </c>
      <c r="AJ667" s="17">
        <v>2.6901789991660149E-2</v>
      </c>
      <c r="AK667" s="17">
        <v>3.0264936615637169E-2</v>
      </c>
      <c r="AL667" s="17">
        <v>1.4353616798123119E-2</v>
      </c>
      <c r="AM667" s="17">
        <v>1.530892763623721E-2</v>
      </c>
      <c r="AN667" s="17">
        <v>1.6948144108494909E-2</v>
      </c>
      <c r="AO667" s="17">
        <v>1.8132444988687869E-2</v>
      </c>
      <c r="AP667" s="17">
        <v>1.299844579812841E-2</v>
      </c>
      <c r="AQ667" s="17">
        <v>1.603113819566275E-2</v>
      </c>
      <c r="AR667" s="17">
        <v>1.8074978880795491E-2</v>
      </c>
      <c r="AS667" s="17">
        <v>3.3550788033214611E-3</v>
      </c>
      <c r="AT667" s="17">
        <v>1.7410897184677969E-2</v>
      </c>
      <c r="AU667" s="17">
        <v>3.2944014259011452E-2</v>
      </c>
      <c r="AV667" s="17">
        <v>0</v>
      </c>
      <c r="AX667" s="17">
        <v>1.9178678513396979E-2</v>
      </c>
      <c r="AY667" s="17">
        <v>3.3550788033214611E-3</v>
      </c>
      <c r="AZ667" s="17">
        <v>1.7410897184677969E-2</v>
      </c>
      <c r="BA667" s="17">
        <v>3.2944014259011452E-2</v>
      </c>
      <c r="BC667" s="17">
        <v>1.666431646285757E-2</v>
      </c>
      <c r="BD667" s="17">
        <v>2.736421274140553E-2</v>
      </c>
      <c r="BE667" s="17">
        <v>1.5941115097923831E-2</v>
      </c>
      <c r="BF667" s="17">
        <v>0</v>
      </c>
      <c r="BG667" s="17">
        <v>0</v>
      </c>
      <c r="BH667" s="17">
        <v>1.55258993584768E-2</v>
      </c>
      <c r="BI667" s="17">
        <v>3.1558345980850798E-2</v>
      </c>
      <c r="BJ667" s="17">
        <v>2.9049440804054531E-2</v>
      </c>
      <c r="BK667" s="17">
        <v>2.3863413949694968E-2</v>
      </c>
      <c r="BL667" s="17">
        <v>6.481159040366731E-2</v>
      </c>
      <c r="BM667" s="17">
        <v>1.146185133038692E-2</v>
      </c>
      <c r="BN667" s="17">
        <v>2.5244896435017459E-2</v>
      </c>
      <c r="BP667" s="17">
        <v>2.6737998769707491E-2</v>
      </c>
      <c r="BQ667" s="17">
        <v>7.6151500922756526E-3</v>
      </c>
      <c r="BR667" s="17">
        <v>1.0435632943409349E-2</v>
      </c>
      <c r="BS667" s="17">
        <v>1.7910907872800579E-2</v>
      </c>
      <c r="BT667" s="17">
        <v>2.741091246473544E-3</v>
      </c>
      <c r="BU667" s="17">
        <v>2.435473068252253E-2</v>
      </c>
      <c r="BV667" s="17">
        <v>1.946146212529094E-2</v>
      </c>
      <c r="BW667" s="17">
        <v>7.4788927910128906E-3</v>
      </c>
      <c r="BX667" s="17">
        <v>2.9708809854500761E-2</v>
      </c>
      <c r="BY667" s="17">
        <v>3.016291662186784E-2</v>
      </c>
    </row>
    <row r="668" spans="2:77" ht="15.95">
      <c r="B668" s="16" t="s">
        <v>55</v>
      </c>
      <c r="C668" s="17">
        <v>9.8096255838415521E-3</v>
      </c>
      <c r="D668" s="17">
        <v>8.7441091399997253E-3</v>
      </c>
      <c r="E668" s="17">
        <v>1.5212085101453309E-2</v>
      </c>
      <c r="F668" s="17">
        <v>0</v>
      </c>
      <c r="H668" s="17">
        <v>2.1483385542782361E-2</v>
      </c>
      <c r="I668" s="17">
        <v>0</v>
      </c>
      <c r="J668" s="17">
        <v>4.020766401812018E-3</v>
      </c>
      <c r="K668" s="17">
        <v>9.4692778215659974E-3</v>
      </c>
      <c r="L668" s="17">
        <v>1.8242887410101979E-2</v>
      </c>
      <c r="M668" s="17">
        <v>0</v>
      </c>
      <c r="N668" s="17">
        <v>1.014317673757493E-2</v>
      </c>
      <c r="O668" s="17">
        <v>1.217331611487219E-2</v>
      </c>
      <c r="P668" s="17">
        <v>0</v>
      </c>
      <c r="Q668" s="17">
        <v>2.6038186460954141E-2</v>
      </c>
      <c r="R668" s="17">
        <v>9.3741515574729192E-3</v>
      </c>
      <c r="S668" s="17">
        <v>4.1990375257818426E-3</v>
      </c>
      <c r="U668" s="17">
        <v>1.8524814293858841E-2</v>
      </c>
      <c r="V668" s="17">
        <v>1.4246980211662199E-2</v>
      </c>
      <c r="W668" s="17">
        <v>0</v>
      </c>
      <c r="X668" s="17">
        <v>1.7304259696770161E-2</v>
      </c>
      <c r="Y668" s="17">
        <v>0</v>
      </c>
      <c r="Z668" s="17">
        <v>3.5405961696749191E-3</v>
      </c>
      <c r="AA668" s="17">
        <v>8.0508862838694559E-3</v>
      </c>
      <c r="AB668" s="17">
        <v>1.7926131507559669E-2</v>
      </c>
      <c r="AC668" s="17">
        <v>8.2840470049036444E-3</v>
      </c>
      <c r="AD668" s="17">
        <v>1.9789122177926539E-3</v>
      </c>
      <c r="AE668" s="17">
        <v>0.22158449721752571</v>
      </c>
      <c r="AG668" s="17">
        <v>9.3546200365086998E-3</v>
      </c>
      <c r="AH668" s="17">
        <v>1.016506179241216E-2</v>
      </c>
      <c r="AJ668" s="17">
        <v>3.6962723412352042E-3</v>
      </c>
      <c r="AK668" s="17">
        <v>0</v>
      </c>
      <c r="AL668" s="17">
        <v>1.15139670661824E-2</v>
      </c>
      <c r="AM668" s="17">
        <v>4.5513077647704858E-3</v>
      </c>
      <c r="AN668" s="17">
        <v>1.0766983368098081E-2</v>
      </c>
      <c r="AO668" s="17">
        <v>1.071417105535123E-2</v>
      </c>
      <c r="AP668" s="17">
        <v>1.0059209917832931E-2</v>
      </c>
      <c r="AQ668" s="17">
        <v>1.521173983223183E-3</v>
      </c>
      <c r="AR668" s="17">
        <v>1.6615332619735659E-2</v>
      </c>
      <c r="AS668" s="17">
        <v>0</v>
      </c>
      <c r="AT668" s="17">
        <v>1.4514079299870919E-3</v>
      </c>
      <c r="AU668" s="17">
        <v>0</v>
      </c>
      <c r="AV668" s="17">
        <v>0</v>
      </c>
      <c r="AX668" s="17">
        <v>1.066838771855794E-2</v>
      </c>
      <c r="AY668" s="17">
        <v>0</v>
      </c>
      <c r="AZ668" s="17">
        <v>1.4514079299870919E-3</v>
      </c>
      <c r="BA668" s="17">
        <v>0</v>
      </c>
      <c r="BC668" s="17">
        <v>9.3090071002694692E-3</v>
      </c>
      <c r="BD668" s="17">
        <v>1.8266539815408239E-2</v>
      </c>
      <c r="BE668" s="17">
        <v>0</v>
      </c>
      <c r="BF668" s="17">
        <v>1.1903131835141471E-2</v>
      </c>
      <c r="BG668" s="17">
        <v>6.7552011264830356E-3</v>
      </c>
      <c r="BH668" s="17">
        <v>8.7343246989750201E-3</v>
      </c>
      <c r="BI668" s="17">
        <v>1.2679649065957581E-2</v>
      </c>
      <c r="BJ668" s="17">
        <v>9.4890493079230719E-3</v>
      </c>
      <c r="BK668" s="17">
        <v>1.850561888575938E-3</v>
      </c>
      <c r="BL668" s="17">
        <v>8.0484054408777213E-3</v>
      </c>
      <c r="BM668" s="17">
        <v>8.1578608595436301E-3</v>
      </c>
      <c r="BN668" s="17">
        <v>1.8192389626950588E-2</v>
      </c>
      <c r="BP668" s="17">
        <v>1.3477844171673531E-2</v>
      </c>
      <c r="BQ668" s="17">
        <v>1.155404200238665E-2</v>
      </c>
      <c r="BR668" s="17">
        <v>9.4017127928440539E-3</v>
      </c>
      <c r="BS668" s="17">
        <v>7.8365359031481122E-3</v>
      </c>
      <c r="BT668" s="17">
        <v>1.157821298132472E-2</v>
      </c>
      <c r="BU668" s="17">
        <v>0</v>
      </c>
      <c r="BV668" s="17">
        <v>0</v>
      </c>
      <c r="BW668" s="17">
        <v>2.2875702817302989E-3</v>
      </c>
      <c r="BX668" s="17">
        <v>0</v>
      </c>
      <c r="BY668" s="17">
        <v>1.638328737134374E-2</v>
      </c>
    </row>
    <row r="670" spans="2:77" ht="96">
      <c r="B670" s="14" t="s">
        <v>337</v>
      </c>
    </row>
    <row r="671" spans="2:77" ht="15.95">
      <c r="B671" s="15" t="s">
        <v>16</v>
      </c>
    </row>
    <row r="672" spans="2:77" ht="15.95">
      <c r="B672" s="16" t="s">
        <v>330</v>
      </c>
      <c r="C672" s="17">
        <v>0.39800253740201258</v>
      </c>
      <c r="D672" s="17">
        <v>0.39978789923361707</v>
      </c>
      <c r="E672" s="17">
        <v>0.39482155723340268</v>
      </c>
      <c r="F672" s="17">
        <v>0.37126524172434622</v>
      </c>
      <c r="H672" s="17">
        <v>0.26648257543901432</v>
      </c>
      <c r="I672" s="17">
        <v>0.4287748703357383</v>
      </c>
      <c r="J672" s="17">
        <v>0.41608128265474209</v>
      </c>
      <c r="K672" s="17">
        <v>0.3462993641652457</v>
      </c>
      <c r="L672" s="17">
        <v>0.30607291211193671</v>
      </c>
      <c r="M672" s="17">
        <v>0.40341492835351173</v>
      </c>
      <c r="N672" s="17">
        <v>0.39489735354910022</v>
      </c>
      <c r="O672" s="17">
        <v>0.45917193276458218</v>
      </c>
      <c r="P672" s="17">
        <v>0.48041700840966689</v>
      </c>
      <c r="Q672" s="17">
        <v>0.45681897088155488</v>
      </c>
      <c r="R672" s="17">
        <v>0.47662051471350048</v>
      </c>
      <c r="S672" s="17">
        <v>0.42170431680198839</v>
      </c>
      <c r="U672" s="17">
        <v>0.34860999879691329</v>
      </c>
      <c r="V672" s="17">
        <v>0.35973554069027092</v>
      </c>
      <c r="W672" s="17">
        <v>0.35567866141818671</v>
      </c>
      <c r="X672" s="17">
        <v>0.30987400991863417</v>
      </c>
      <c r="Y672" s="17">
        <v>0.38381313659066152</v>
      </c>
      <c r="Z672" s="17">
        <v>0.40717830703378122</v>
      </c>
      <c r="AA672" s="17">
        <v>0.44860298329333648</v>
      </c>
      <c r="AB672" s="17">
        <v>0.50646193472443335</v>
      </c>
      <c r="AC672" s="17">
        <v>0.43134427328974961</v>
      </c>
      <c r="AD672" s="17">
        <v>0.39447493371218961</v>
      </c>
      <c r="AE672" s="17">
        <v>9.080847130335315E-2</v>
      </c>
      <c r="AG672" s="17">
        <v>0.45242644038966401</v>
      </c>
      <c r="AH672" s="17">
        <v>0.35548827390140841</v>
      </c>
      <c r="AJ672" s="17">
        <v>0.45095903724691278</v>
      </c>
      <c r="AK672" s="17">
        <v>0.38439851814549569</v>
      </c>
      <c r="AL672" s="17">
        <v>0.35603369267555263</v>
      </c>
      <c r="AM672" s="17">
        <v>0.3713596973931772</v>
      </c>
      <c r="AN672" s="17">
        <v>0.34010416952728212</v>
      </c>
      <c r="AO672" s="17">
        <v>0.40326817782757951</v>
      </c>
      <c r="AP672" s="17">
        <v>0.37755676973578478</v>
      </c>
      <c r="AQ672" s="17">
        <v>0.38882060417994518</v>
      </c>
      <c r="AR672" s="17">
        <v>0.38619008586844311</v>
      </c>
      <c r="AS672" s="17">
        <v>0.31572253515926962</v>
      </c>
      <c r="AT672" s="17">
        <v>0.3905601632978688</v>
      </c>
      <c r="AU672" s="17">
        <v>0.37167532160433442</v>
      </c>
      <c r="AV672" s="17">
        <v>0.38546709879680369</v>
      </c>
      <c r="AX672" s="17">
        <v>0.40412272625814399</v>
      </c>
      <c r="AY672" s="17">
        <v>0.31572253515926962</v>
      </c>
      <c r="AZ672" s="17">
        <v>0.3905601632978688</v>
      </c>
      <c r="BA672" s="17">
        <v>0.37167532160433442</v>
      </c>
      <c r="BC672" s="17">
        <v>0.48351327936013722</v>
      </c>
      <c r="BD672" s="17">
        <v>0.3672150046058551</v>
      </c>
      <c r="BE672" s="17">
        <v>0.35232345314987751</v>
      </c>
      <c r="BF672" s="17">
        <v>0.50374214094650882</v>
      </c>
      <c r="BG672" s="17">
        <v>0.38362550361099718</v>
      </c>
      <c r="BH672" s="17">
        <v>0.50914153250500871</v>
      </c>
      <c r="BI672" s="17">
        <v>0.4236968332915424</v>
      </c>
      <c r="BJ672" s="17">
        <v>0.41417279343260549</v>
      </c>
      <c r="BK672" s="17">
        <v>0.36202763249558051</v>
      </c>
      <c r="BL672" s="17">
        <v>0.39971431866373108</v>
      </c>
      <c r="BM672" s="17">
        <v>0.39476763419233052</v>
      </c>
      <c r="BN672" s="17">
        <v>0.36918737483285091</v>
      </c>
      <c r="BP672" s="17">
        <v>0.39612230902414391</v>
      </c>
      <c r="BQ672" s="17">
        <v>0.45757312649094212</v>
      </c>
      <c r="BR672" s="17">
        <v>0.37588587058085737</v>
      </c>
      <c r="BS672" s="17">
        <v>0.43740809646007922</v>
      </c>
      <c r="BT672" s="17">
        <v>0.5277744479030595</v>
      </c>
      <c r="BU672" s="17">
        <v>0.3236455789084447</v>
      </c>
      <c r="BV672" s="17">
        <v>0.28833757890389888</v>
      </c>
      <c r="BW672" s="17">
        <v>0.36643401004744769</v>
      </c>
      <c r="BX672" s="17">
        <v>0.37069446172383091</v>
      </c>
      <c r="BY672" s="17">
        <v>0.40111925621075017</v>
      </c>
    </row>
    <row r="673" spans="2:77" ht="15.95">
      <c r="B673" s="16" t="s">
        <v>331</v>
      </c>
      <c r="C673" s="17">
        <v>0.42091797460856401</v>
      </c>
      <c r="D673" s="17">
        <v>0.42293098518674682</v>
      </c>
      <c r="E673" s="17">
        <v>0.43727139182470698</v>
      </c>
      <c r="F673" s="17">
        <v>0.34102885405334499</v>
      </c>
      <c r="H673" s="17">
        <v>0.45032740078126021</v>
      </c>
      <c r="I673" s="17">
        <v>0.3660325817495822</v>
      </c>
      <c r="J673" s="17">
        <v>0.33495483354415201</v>
      </c>
      <c r="K673" s="17">
        <v>0.42753724116741382</v>
      </c>
      <c r="L673" s="17">
        <v>0.50530964727210326</v>
      </c>
      <c r="M673" s="17">
        <v>0.39757624346231002</v>
      </c>
      <c r="N673" s="17">
        <v>0.39248404629579842</v>
      </c>
      <c r="O673" s="17">
        <v>0.38403374220530279</v>
      </c>
      <c r="P673" s="17">
        <v>0.43212664149259172</v>
      </c>
      <c r="Q673" s="17">
        <v>0.41846793117611231</v>
      </c>
      <c r="R673" s="17">
        <v>0.41509092584099189</v>
      </c>
      <c r="S673" s="17">
        <v>0.43930614677841379</v>
      </c>
      <c r="U673" s="17">
        <v>0.40033950996273743</v>
      </c>
      <c r="V673" s="17">
        <v>0.36741611451375827</v>
      </c>
      <c r="W673" s="17">
        <v>0.42212918102982988</v>
      </c>
      <c r="X673" s="17">
        <v>0.50512020918250866</v>
      </c>
      <c r="Y673" s="17">
        <v>0.41280002351610268</v>
      </c>
      <c r="Z673" s="17">
        <v>0.41290214135987913</v>
      </c>
      <c r="AA673" s="17">
        <v>0.42540512261255742</v>
      </c>
      <c r="AB673" s="17">
        <v>0.35695272602937739</v>
      </c>
      <c r="AC673" s="17">
        <v>0.46930448742524761</v>
      </c>
      <c r="AD673" s="17">
        <v>0.43847098888117608</v>
      </c>
      <c r="AE673" s="17">
        <v>0.34027080713935731</v>
      </c>
      <c r="AG673" s="17">
        <v>0.42384933233944178</v>
      </c>
      <c r="AH673" s="17">
        <v>0.41862808894907078</v>
      </c>
      <c r="AJ673" s="17">
        <v>0.40014841362455478</v>
      </c>
      <c r="AK673" s="17">
        <v>0.45629519819486519</v>
      </c>
      <c r="AL673" s="17">
        <v>0.46598325006793861</v>
      </c>
      <c r="AM673" s="17">
        <v>0.45368253190023128</v>
      </c>
      <c r="AN673" s="17">
        <v>0.48284153711232891</v>
      </c>
      <c r="AO673" s="17">
        <v>0.39162111029200791</v>
      </c>
      <c r="AP673" s="17">
        <v>0.45201016115456721</v>
      </c>
      <c r="AQ673" s="17">
        <v>0.4625221482716807</v>
      </c>
      <c r="AR673" s="17">
        <v>0.42453511681456368</v>
      </c>
      <c r="AS673" s="17">
        <v>0.59467058403323736</v>
      </c>
      <c r="AT673" s="17">
        <v>0.43559591365889161</v>
      </c>
      <c r="AU673" s="17">
        <v>0.40372387028843593</v>
      </c>
      <c r="AV673" s="17">
        <v>0.46383000688902398</v>
      </c>
      <c r="AX673" s="17">
        <v>0.4168558489651551</v>
      </c>
      <c r="AY673" s="17">
        <v>0.59467058403323736</v>
      </c>
      <c r="AZ673" s="17">
        <v>0.43559591365889161</v>
      </c>
      <c r="BA673" s="17">
        <v>0.40372387028843593</v>
      </c>
      <c r="BC673" s="17">
        <v>0.37575474862410552</v>
      </c>
      <c r="BD673" s="17">
        <v>0.36886113058323089</v>
      </c>
      <c r="BE673" s="17">
        <v>0.45015826052976921</v>
      </c>
      <c r="BF673" s="17">
        <v>0.38538425522910819</v>
      </c>
      <c r="BG673" s="17">
        <v>0.40319075150517308</v>
      </c>
      <c r="BH673" s="17">
        <v>0.38041448470043621</v>
      </c>
      <c r="BI673" s="17">
        <v>0.41567200488215239</v>
      </c>
      <c r="BJ673" s="17">
        <v>0.41296162929971553</v>
      </c>
      <c r="BK673" s="17">
        <v>0.4425108718871768</v>
      </c>
      <c r="BL673" s="17">
        <v>0.44024188825637911</v>
      </c>
      <c r="BM673" s="17">
        <v>0.43440090702830708</v>
      </c>
      <c r="BN673" s="17">
        <v>0.41926876322227502</v>
      </c>
      <c r="BP673" s="17">
        <v>0.39736319623363059</v>
      </c>
      <c r="BQ673" s="17">
        <v>0.44382443557593348</v>
      </c>
      <c r="BR673" s="17">
        <v>0.46742144207271741</v>
      </c>
      <c r="BS673" s="17">
        <v>0.41561343169973503</v>
      </c>
      <c r="BT673" s="17">
        <v>0.37673658642904417</v>
      </c>
      <c r="BU673" s="17">
        <v>0.4532080233600892</v>
      </c>
      <c r="BV673" s="17">
        <v>0.44491007775487629</v>
      </c>
      <c r="BW673" s="17">
        <v>0.44139655787329352</v>
      </c>
      <c r="BX673" s="17">
        <v>0.51691852065112676</v>
      </c>
      <c r="BY673" s="17">
        <v>0.40355765244880848</v>
      </c>
    </row>
    <row r="674" spans="2:77" ht="15.95">
      <c r="B674" s="16" t="s">
        <v>332</v>
      </c>
      <c r="C674" s="17">
        <v>0.1297284935643773</v>
      </c>
      <c r="D674" s="17">
        <v>0.12547147694551919</v>
      </c>
      <c r="E674" s="17">
        <v>0.11704433381226841</v>
      </c>
      <c r="F674" s="17">
        <v>0.25560317422860351</v>
      </c>
      <c r="H674" s="17">
        <v>0.2165730097628227</v>
      </c>
      <c r="I674" s="17">
        <v>0.1603804176353045</v>
      </c>
      <c r="J674" s="17">
        <v>0.17253265758533259</v>
      </c>
      <c r="K674" s="17">
        <v>0.16133948482271529</v>
      </c>
      <c r="L674" s="17">
        <v>0.14768692085491719</v>
      </c>
      <c r="M674" s="17">
        <v>0.10699432454794219</v>
      </c>
      <c r="N674" s="17">
        <v>0.1613653814569343</v>
      </c>
      <c r="O674" s="17">
        <v>0.13442523189982791</v>
      </c>
      <c r="P674" s="17">
        <v>4.9014836198438508E-2</v>
      </c>
      <c r="Q674" s="17">
        <v>7.4648662779872671E-2</v>
      </c>
      <c r="R674" s="17">
        <v>8.5690130887601107E-2</v>
      </c>
      <c r="S674" s="17">
        <v>0.10067664637923671</v>
      </c>
      <c r="U674" s="17">
        <v>0.16532626453134611</v>
      </c>
      <c r="V674" s="17">
        <v>0.17543503179525241</v>
      </c>
      <c r="W674" s="17">
        <v>0.17790256756233899</v>
      </c>
      <c r="X674" s="17">
        <v>0.1400947615588822</v>
      </c>
      <c r="Y674" s="17">
        <v>0.1545742395252564</v>
      </c>
      <c r="Z674" s="17">
        <v>0.1296446088758415</v>
      </c>
      <c r="AA674" s="17">
        <v>8.1439097013299239E-2</v>
      </c>
      <c r="AB674" s="17">
        <v>9.3651843258121453E-2</v>
      </c>
      <c r="AC674" s="17">
        <v>7.9227601031609168E-2</v>
      </c>
      <c r="AD674" s="17">
        <v>0.12666125861764499</v>
      </c>
      <c r="AE674" s="17">
        <v>0.3473362243397638</v>
      </c>
      <c r="AG674" s="17">
        <v>8.7885200997601026E-2</v>
      </c>
      <c r="AH674" s="17">
        <v>0.16241517475150979</v>
      </c>
      <c r="AJ674" s="17">
        <v>0.1059095254519925</v>
      </c>
      <c r="AK674" s="17">
        <v>0.1343235221076842</v>
      </c>
      <c r="AL674" s="17">
        <v>0.13816163323383729</v>
      </c>
      <c r="AM674" s="17">
        <v>0.1238571720460282</v>
      </c>
      <c r="AN674" s="17">
        <v>0.12473338245469549</v>
      </c>
      <c r="AO674" s="17">
        <v>0.15106956650786491</v>
      </c>
      <c r="AP674" s="17">
        <v>0.12984880342980121</v>
      </c>
      <c r="AQ674" s="17">
        <v>0.109223385178795</v>
      </c>
      <c r="AR674" s="17">
        <v>0.12916880802785</v>
      </c>
      <c r="AS674" s="17">
        <v>6.6054401550205796E-2</v>
      </c>
      <c r="AT674" s="17">
        <v>0.13414927651444489</v>
      </c>
      <c r="AU674" s="17">
        <v>0.17989418719227471</v>
      </c>
      <c r="AV674" s="17">
        <v>0.14601452188321101</v>
      </c>
      <c r="AX674" s="17">
        <v>0.1273162488976054</v>
      </c>
      <c r="AY674" s="17">
        <v>6.6054401550205796E-2</v>
      </c>
      <c r="AZ674" s="17">
        <v>0.13414927651444489</v>
      </c>
      <c r="BA674" s="17">
        <v>0.17989418719227471</v>
      </c>
      <c r="BC674" s="17">
        <v>0.10576916326957959</v>
      </c>
      <c r="BD674" s="17">
        <v>0.17892288410340271</v>
      </c>
      <c r="BE674" s="17">
        <v>0.17054556448880401</v>
      </c>
      <c r="BF674" s="17">
        <v>9.8970471989241596E-2</v>
      </c>
      <c r="BG674" s="17">
        <v>0.1216670268280732</v>
      </c>
      <c r="BH674" s="17">
        <v>8.5491807794743913E-2</v>
      </c>
      <c r="BI674" s="17">
        <v>0.11620894858989481</v>
      </c>
      <c r="BJ674" s="17">
        <v>0.10791626486298191</v>
      </c>
      <c r="BK674" s="17">
        <v>0.1156193974263084</v>
      </c>
      <c r="BL674" s="17">
        <v>9.5711324685934157E-2</v>
      </c>
      <c r="BM674" s="17">
        <v>0.1145556652637563</v>
      </c>
      <c r="BN674" s="17">
        <v>0.1517870740775103</v>
      </c>
      <c r="BP674" s="17">
        <v>0.14660201524115421</v>
      </c>
      <c r="BQ674" s="17">
        <v>6.2083388093412052E-2</v>
      </c>
      <c r="BR674" s="17">
        <v>0.11627730641888449</v>
      </c>
      <c r="BS674" s="17">
        <v>0.1169062638990611</v>
      </c>
      <c r="BT674" s="17">
        <v>7.069032839487234E-2</v>
      </c>
      <c r="BU674" s="17">
        <v>0.15008220568389849</v>
      </c>
      <c r="BV674" s="17">
        <v>0.22826618946279439</v>
      </c>
      <c r="BW674" s="17">
        <v>0.1244912394888604</v>
      </c>
      <c r="BX674" s="17">
        <v>0.1023336638372232</v>
      </c>
      <c r="BY674" s="17">
        <v>0.127820566305301</v>
      </c>
    </row>
    <row r="675" spans="2:77" ht="15.95">
      <c r="B675" s="16" t="s">
        <v>333</v>
      </c>
      <c r="C675" s="17">
        <v>3.0909713424038261E-2</v>
      </c>
      <c r="D675" s="17">
        <v>3.1094738351194511E-2</v>
      </c>
      <c r="E675" s="17">
        <v>3.0835637172075409E-2</v>
      </c>
      <c r="F675" s="17">
        <v>3.2102729993705247E-2</v>
      </c>
      <c r="H675" s="17">
        <v>3.2490303404031577E-2</v>
      </c>
      <c r="I675" s="17">
        <v>8.8645529944877746E-3</v>
      </c>
      <c r="J675" s="17">
        <v>3.7613170720057168E-2</v>
      </c>
      <c r="K675" s="17">
        <v>4.4143172280526069E-2</v>
      </c>
      <c r="L675" s="17">
        <v>2.690218883343751E-2</v>
      </c>
      <c r="M675" s="17">
        <v>6.8361904122959533E-2</v>
      </c>
      <c r="N675" s="17">
        <v>3.9697986366021412E-2</v>
      </c>
      <c r="O675" s="17">
        <v>2.236909313028717E-2</v>
      </c>
      <c r="P675" s="17">
        <v>3.0043650861316658E-2</v>
      </c>
      <c r="Q675" s="17">
        <v>2.2351169935784902E-2</v>
      </c>
      <c r="R675" s="17">
        <v>9.3741515574729192E-3</v>
      </c>
      <c r="S675" s="17">
        <v>2.5045675565727021E-2</v>
      </c>
      <c r="U675" s="17">
        <v>3.1242741731519742E-2</v>
      </c>
      <c r="V675" s="17">
        <v>5.1755434285841631E-2</v>
      </c>
      <c r="W675" s="17">
        <v>1.8512367199176621E-2</v>
      </c>
      <c r="X675" s="17">
        <v>3.2029387099924908E-2</v>
      </c>
      <c r="Y675" s="17">
        <v>3.1691713759705573E-2</v>
      </c>
      <c r="Z675" s="17">
        <v>3.6014829213560119E-2</v>
      </c>
      <c r="AA675" s="17">
        <v>3.650328626509363E-2</v>
      </c>
      <c r="AB675" s="17">
        <v>2.9710389336963051E-2</v>
      </c>
      <c r="AC675" s="17">
        <v>1.183959124849032E-2</v>
      </c>
      <c r="AD675" s="17">
        <v>4.0392818788989232E-2</v>
      </c>
      <c r="AE675" s="17">
        <v>0</v>
      </c>
      <c r="AG675" s="17">
        <v>2.211252054016247E-2</v>
      </c>
      <c r="AH675" s="17">
        <v>3.7781807408469988E-2</v>
      </c>
      <c r="AJ675" s="17">
        <v>3.3113966986331331E-2</v>
      </c>
      <c r="AK675" s="17">
        <v>1.8307924606438791E-2</v>
      </c>
      <c r="AL675" s="17">
        <v>2.0938909046034019E-2</v>
      </c>
      <c r="AM675" s="17">
        <v>3.5434577950907119E-2</v>
      </c>
      <c r="AN675" s="17">
        <v>2.6412920479697038E-2</v>
      </c>
      <c r="AO675" s="17">
        <v>1.7617565396341909E-2</v>
      </c>
      <c r="AP675" s="17">
        <v>1.7110195865377441E-2</v>
      </c>
      <c r="AQ675" s="17">
        <v>3.1559061840145022E-2</v>
      </c>
      <c r="AR675" s="17">
        <v>3.3675227417525953E-2</v>
      </c>
      <c r="AS675" s="17">
        <v>3.3441989131524912E-3</v>
      </c>
      <c r="AT675" s="17">
        <v>3.8243238598807773E-2</v>
      </c>
      <c r="AU675" s="17">
        <v>3.6240068588293949E-2</v>
      </c>
      <c r="AV675" s="17">
        <v>0</v>
      </c>
      <c r="AX675" s="17">
        <v>3.0414207904801021E-2</v>
      </c>
      <c r="AY675" s="17">
        <v>3.3441989131524912E-3</v>
      </c>
      <c r="AZ675" s="17">
        <v>3.8243238598807773E-2</v>
      </c>
      <c r="BA675" s="17">
        <v>3.6240068588293949E-2</v>
      </c>
      <c r="BC675" s="17">
        <v>2.197614696461439E-2</v>
      </c>
      <c r="BD675" s="17">
        <v>4.8408473407432248E-2</v>
      </c>
      <c r="BE675" s="17">
        <v>1.212315306552483E-2</v>
      </c>
      <c r="BF675" s="17">
        <v>0</v>
      </c>
      <c r="BG675" s="17">
        <v>8.4761516929273431E-2</v>
      </c>
      <c r="BH675" s="17">
        <v>1.545323109759319E-2</v>
      </c>
      <c r="BI675" s="17">
        <v>1.9537497968572841E-2</v>
      </c>
      <c r="BJ675" s="17">
        <v>4.0864951338161648E-2</v>
      </c>
      <c r="BK675" s="17">
        <v>6.257990994004832E-2</v>
      </c>
      <c r="BL675" s="17">
        <v>5.4438510506964168E-2</v>
      </c>
      <c r="BM675" s="17">
        <v>3.2333637347629847E-2</v>
      </c>
      <c r="BN675" s="17">
        <v>2.600981125318377E-2</v>
      </c>
      <c r="BP675" s="17">
        <v>3.7133015263994852E-2</v>
      </c>
      <c r="BQ675" s="17">
        <v>1.9169192094662311E-2</v>
      </c>
      <c r="BR675" s="17">
        <v>2.7467662722160471E-2</v>
      </c>
      <c r="BS675" s="17">
        <v>2.3075887980511189E-2</v>
      </c>
      <c r="BT675" s="17">
        <v>2.0199078292253311E-2</v>
      </c>
      <c r="BU675" s="17">
        <v>6.0886826706306317E-2</v>
      </c>
      <c r="BV675" s="17">
        <v>9.7307310626454681E-3</v>
      </c>
      <c r="BW675" s="17">
        <v>3.8170353107887321E-2</v>
      </c>
      <c r="BX675" s="17">
        <v>1.0053353787819351E-2</v>
      </c>
      <c r="BY675" s="17">
        <v>3.443457046295479E-2</v>
      </c>
    </row>
    <row r="676" spans="2:77" ht="15.95">
      <c r="B676" s="16" t="s">
        <v>55</v>
      </c>
      <c r="C676" s="17">
        <v>2.0441281001007981E-2</v>
      </c>
      <c r="D676" s="17">
        <v>2.0714900282922409E-2</v>
      </c>
      <c r="E676" s="17">
        <v>2.0027079957546431E-2</v>
      </c>
      <c r="F676" s="17">
        <v>0</v>
      </c>
      <c r="H676" s="17">
        <v>3.4126710612871272E-2</v>
      </c>
      <c r="I676" s="17">
        <v>3.5947577284887421E-2</v>
      </c>
      <c r="J676" s="17">
        <v>3.8818055495715931E-2</v>
      </c>
      <c r="K676" s="17">
        <v>2.0680737564099071E-2</v>
      </c>
      <c r="L676" s="17">
        <v>1.4028330927605141E-2</v>
      </c>
      <c r="M676" s="17">
        <v>2.365259951327665E-2</v>
      </c>
      <c r="N676" s="17">
        <v>1.1555232332145809E-2</v>
      </c>
      <c r="O676" s="17">
        <v>0</v>
      </c>
      <c r="P676" s="17">
        <v>8.3978630379861422E-3</v>
      </c>
      <c r="Q676" s="17">
        <v>2.7713265226675169E-2</v>
      </c>
      <c r="R676" s="17">
        <v>1.3224277000433811E-2</v>
      </c>
      <c r="S676" s="17">
        <v>1.326721447463378E-2</v>
      </c>
      <c r="U676" s="17">
        <v>5.4481484977483459E-2</v>
      </c>
      <c r="V676" s="17">
        <v>4.5657878714876678E-2</v>
      </c>
      <c r="W676" s="17">
        <v>2.5777222790467728E-2</v>
      </c>
      <c r="X676" s="17">
        <v>1.288163224004998E-2</v>
      </c>
      <c r="Y676" s="17">
        <v>1.7120886608274041E-2</v>
      </c>
      <c r="Z676" s="17">
        <v>1.4260113516938211E-2</v>
      </c>
      <c r="AA676" s="17">
        <v>8.0495108157132497E-3</v>
      </c>
      <c r="AB676" s="17">
        <v>1.32231066511048E-2</v>
      </c>
      <c r="AC676" s="17">
        <v>8.2840470049036444E-3</v>
      </c>
      <c r="AD676" s="17">
        <v>0</v>
      </c>
      <c r="AE676" s="17">
        <v>0.22158449721752571</v>
      </c>
      <c r="AG676" s="17">
        <v>1.372650573313073E-2</v>
      </c>
      <c r="AH676" s="17">
        <v>2.5686654989541029E-2</v>
      </c>
      <c r="AJ676" s="17">
        <v>9.8690566902086326E-3</v>
      </c>
      <c r="AK676" s="17">
        <v>6.6748369455163483E-3</v>
      </c>
      <c r="AL676" s="17">
        <v>1.8882514976637659E-2</v>
      </c>
      <c r="AM676" s="17">
        <v>1.5666020709656399E-2</v>
      </c>
      <c r="AN676" s="17">
        <v>2.5907990425996529E-2</v>
      </c>
      <c r="AO676" s="17">
        <v>3.6423579976205767E-2</v>
      </c>
      <c r="AP676" s="17">
        <v>2.347406981446935E-2</v>
      </c>
      <c r="AQ676" s="17">
        <v>7.8748005294343379E-3</v>
      </c>
      <c r="AR676" s="17">
        <v>2.643076187161755E-2</v>
      </c>
      <c r="AS676" s="17">
        <v>2.0208280344134751E-2</v>
      </c>
      <c r="AT676" s="17">
        <v>1.4514079299870919E-3</v>
      </c>
      <c r="AU676" s="17">
        <v>8.4665523266613096E-3</v>
      </c>
      <c r="AV676" s="17">
        <v>4.6883724309614277E-3</v>
      </c>
      <c r="AX676" s="17">
        <v>2.129096797429458E-2</v>
      </c>
      <c r="AY676" s="17">
        <v>2.0208280344134751E-2</v>
      </c>
      <c r="AZ676" s="17">
        <v>1.4514079299870919E-3</v>
      </c>
      <c r="BA676" s="17">
        <v>8.4665523266613096E-3</v>
      </c>
      <c r="BC676" s="17">
        <v>1.2986661781563521E-2</v>
      </c>
      <c r="BD676" s="17">
        <v>3.6592507300078847E-2</v>
      </c>
      <c r="BE676" s="17">
        <v>1.484956876602463E-2</v>
      </c>
      <c r="BF676" s="17">
        <v>1.1903131835141471E-2</v>
      </c>
      <c r="BG676" s="17">
        <v>6.7552011264830356E-3</v>
      </c>
      <c r="BH676" s="17">
        <v>9.4989439022180287E-3</v>
      </c>
      <c r="BI676" s="17">
        <v>2.4884715267837459E-2</v>
      </c>
      <c r="BJ676" s="17">
        <v>2.4084361066535179E-2</v>
      </c>
      <c r="BK676" s="17">
        <v>1.726218825088616E-2</v>
      </c>
      <c r="BL676" s="17">
        <v>9.8939578869914196E-3</v>
      </c>
      <c r="BM676" s="17">
        <v>2.3942156167976288E-2</v>
      </c>
      <c r="BN676" s="17">
        <v>3.3746976614180121E-2</v>
      </c>
      <c r="BP676" s="17">
        <v>2.2779464237076389E-2</v>
      </c>
      <c r="BQ676" s="17">
        <v>1.7349857745049931E-2</v>
      </c>
      <c r="BR676" s="17">
        <v>1.2947718205380239E-2</v>
      </c>
      <c r="BS676" s="17">
        <v>6.9963199606132634E-3</v>
      </c>
      <c r="BT676" s="17">
        <v>4.5995589807706671E-3</v>
      </c>
      <c r="BU676" s="17">
        <v>1.217736534126126E-2</v>
      </c>
      <c r="BV676" s="17">
        <v>2.875542281578496E-2</v>
      </c>
      <c r="BW676" s="17">
        <v>2.9507839482511108E-2</v>
      </c>
      <c r="BX676" s="17">
        <v>0</v>
      </c>
      <c r="BY676" s="17">
        <v>3.3067954572185622E-2</v>
      </c>
    </row>
    <row r="678" spans="2:77" ht="111.95">
      <c r="B678" s="14" t="s">
        <v>338</v>
      </c>
    </row>
    <row r="679" spans="2:77" ht="15.95">
      <c r="B679" s="15" t="s">
        <v>16</v>
      </c>
    </row>
    <row r="680" spans="2:77" ht="15.95">
      <c r="B680" s="16" t="s">
        <v>330</v>
      </c>
      <c r="C680" s="17">
        <v>0.42398948835707168</v>
      </c>
      <c r="D680" s="17">
        <v>0.43548288075298619</v>
      </c>
      <c r="E680" s="17">
        <v>0.39527550974203413</v>
      </c>
      <c r="F680" s="17">
        <v>0.3374135545516867</v>
      </c>
      <c r="H680" s="17">
        <v>0.41236018252939149</v>
      </c>
      <c r="I680" s="17">
        <v>0.44017695198795048</v>
      </c>
      <c r="J680" s="17">
        <v>0.40808682561791831</v>
      </c>
      <c r="K680" s="17">
        <v>0.4552034717503613</v>
      </c>
      <c r="L680" s="17">
        <v>0.42034715912695009</v>
      </c>
      <c r="M680" s="17">
        <v>0.42753666642945859</v>
      </c>
      <c r="N680" s="17">
        <v>0.31909501285314462</v>
      </c>
      <c r="O680" s="17">
        <v>0.35981982640358401</v>
      </c>
      <c r="P680" s="17">
        <v>0.47824038789941731</v>
      </c>
      <c r="Q680" s="17">
        <v>0.46670195022637923</v>
      </c>
      <c r="R680" s="17">
        <v>0.43704665457197689</v>
      </c>
      <c r="S680" s="17">
        <v>0.41732023415717989</v>
      </c>
      <c r="U680" s="17">
        <v>0.45358967814958912</v>
      </c>
      <c r="V680" s="17">
        <v>0.50702238096756913</v>
      </c>
      <c r="W680" s="17">
        <v>0.36707895479664587</v>
      </c>
      <c r="X680" s="17">
        <v>0.30237601854041801</v>
      </c>
      <c r="Y680" s="17">
        <v>0.41863736667229762</v>
      </c>
      <c r="Z680" s="17">
        <v>0.47760168375287582</v>
      </c>
      <c r="AA680" s="17">
        <v>0.4549164669747478</v>
      </c>
      <c r="AB680" s="17">
        <v>0.39429293618309708</v>
      </c>
      <c r="AC680" s="17">
        <v>0.45701755365825802</v>
      </c>
      <c r="AD680" s="17">
        <v>0.41935644587018478</v>
      </c>
      <c r="AE680" s="17">
        <v>0.17368618556254989</v>
      </c>
      <c r="AG680" s="17">
        <v>0.43439921441725782</v>
      </c>
      <c r="AH680" s="17">
        <v>0.41585773351412553</v>
      </c>
      <c r="AJ680" s="17">
        <v>0.41978934809164969</v>
      </c>
      <c r="AK680" s="17">
        <v>0.4714552121907547</v>
      </c>
      <c r="AL680" s="17">
        <v>0.41975270224331668</v>
      </c>
      <c r="AM680" s="17">
        <v>0.41151340984752682</v>
      </c>
      <c r="AN680" s="17">
        <v>0.42920313482664019</v>
      </c>
      <c r="AO680" s="17">
        <v>0.45338252577466243</v>
      </c>
      <c r="AP680" s="17">
        <v>0.40785091401905738</v>
      </c>
      <c r="AQ680" s="17">
        <v>0.4671526277515019</v>
      </c>
      <c r="AR680" s="17">
        <v>0.39687530785155178</v>
      </c>
      <c r="AS680" s="17">
        <v>0.46614709795459719</v>
      </c>
      <c r="AT680" s="17">
        <v>0.4567351085525756</v>
      </c>
      <c r="AU680" s="17">
        <v>0.46198486102500841</v>
      </c>
      <c r="AV680" s="17">
        <v>0.55908181226016962</v>
      </c>
      <c r="AX680" s="17">
        <v>0.42188597908100139</v>
      </c>
      <c r="AY680" s="17">
        <v>0.46614709795459719</v>
      </c>
      <c r="AZ680" s="17">
        <v>0.4567351085525756</v>
      </c>
      <c r="BA680" s="17">
        <v>0.46198486102500841</v>
      </c>
      <c r="BC680" s="17">
        <v>0.40783052825902211</v>
      </c>
      <c r="BD680" s="17">
        <v>0.3727119617073299</v>
      </c>
      <c r="BE680" s="17">
        <v>0.48163773232090518</v>
      </c>
      <c r="BF680" s="17">
        <v>0.43051698505785341</v>
      </c>
      <c r="BG680" s="17">
        <v>0.54028817591813805</v>
      </c>
      <c r="BH680" s="17">
        <v>0.43876170129599412</v>
      </c>
      <c r="BI680" s="17">
        <v>0.41930870766090522</v>
      </c>
      <c r="BJ680" s="17">
        <v>0.42613969238475452</v>
      </c>
      <c r="BK680" s="17">
        <v>0.34478393389746598</v>
      </c>
      <c r="BL680" s="17">
        <v>0.36662595317502089</v>
      </c>
      <c r="BM680" s="17">
        <v>0.39048396514934752</v>
      </c>
      <c r="BN680" s="17">
        <v>0.45019551262778612</v>
      </c>
      <c r="BP680" s="17">
        <v>0.42620910914889271</v>
      </c>
      <c r="BQ680" s="17">
        <v>0.38974775852025689</v>
      </c>
      <c r="BR680" s="17">
        <v>0.38915092070983492</v>
      </c>
      <c r="BS680" s="17">
        <v>0.38284417287387201</v>
      </c>
      <c r="BT680" s="17">
        <v>0.53002069437610377</v>
      </c>
      <c r="BU680" s="17">
        <v>0.39224196189478638</v>
      </c>
      <c r="BV680" s="17">
        <v>0.43130669478297351</v>
      </c>
      <c r="BW680" s="17">
        <v>0.40868691378589278</v>
      </c>
      <c r="BX680" s="17">
        <v>0.4393306478125199</v>
      </c>
      <c r="BY680" s="17">
        <v>0.45868486044646739</v>
      </c>
    </row>
    <row r="681" spans="2:77" ht="15.95">
      <c r="B681" s="16" t="s">
        <v>331</v>
      </c>
      <c r="C681" s="17">
        <v>0.42623789705559573</v>
      </c>
      <c r="D681" s="17">
        <v>0.42122099903197352</v>
      </c>
      <c r="E681" s="17">
        <v>0.44571489786990182</v>
      </c>
      <c r="F681" s="17">
        <v>0.44270384646480337</v>
      </c>
      <c r="H681" s="17">
        <v>0.38140550776719179</v>
      </c>
      <c r="I681" s="17">
        <v>0.37189513270374103</v>
      </c>
      <c r="J681" s="17">
        <v>0.37138306767342583</v>
      </c>
      <c r="K681" s="17">
        <v>0.39011007017756122</v>
      </c>
      <c r="L681" s="17">
        <v>0.42196720167665791</v>
      </c>
      <c r="M681" s="17">
        <v>0.40803985436317147</v>
      </c>
      <c r="N681" s="17">
        <v>0.51731829856674705</v>
      </c>
      <c r="O681" s="17">
        <v>0.52859389268759305</v>
      </c>
      <c r="P681" s="17">
        <v>0.44640106105685462</v>
      </c>
      <c r="Q681" s="17">
        <v>0.417196121595105</v>
      </c>
      <c r="R681" s="17">
        <v>0.45163475983634183</v>
      </c>
      <c r="S681" s="17">
        <v>0.4563010684772994</v>
      </c>
      <c r="U681" s="17">
        <v>0.38340895865013358</v>
      </c>
      <c r="V681" s="17">
        <v>0.3110383915348422</v>
      </c>
      <c r="W681" s="17">
        <v>0.44535912241944031</v>
      </c>
      <c r="X681" s="17">
        <v>0.54133374708117343</v>
      </c>
      <c r="Y681" s="17">
        <v>0.4353718965569488</v>
      </c>
      <c r="Z681" s="17">
        <v>0.39796916722658432</v>
      </c>
      <c r="AA681" s="17">
        <v>0.42735713523397351</v>
      </c>
      <c r="AB681" s="17">
        <v>0.46736026617454562</v>
      </c>
      <c r="AC681" s="17">
        <v>0.39335866260096408</v>
      </c>
      <c r="AD681" s="17">
        <v>0.44724163821307428</v>
      </c>
      <c r="AE681" s="17">
        <v>0.43814469564311692</v>
      </c>
      <c r="AG681" s="17">
        <v>0.4540850815997442</v>
      </c>
      <c r="AH681" s="17">
        <v>0.40448454096629588</v>
      </c>
      <c r="AJ681" s="17">
        <v>0.4309413027039653</v>
      </c>
      <c r="AK681" s="17">
        <v>0.40471401534101742</v>
      </c>
      <c r="AL681" s="17">
        <v>0.46535567317471882</v>
      </c>
      <c r="AM681" s="17">
        <v>0.44917192084681418</v>
      </c>
      <c r="AN681" s="17">
        <v>0.43429939371097598</v>
      </c>
      <c r="AO681" s="17">
        <v>0.42363708664429589</v>
      </c>
      <c r="AP681" s="17">
        <v>0.42819153838302842</v>
      </c>
      <c r="AQ681" s="17">
        <v>0.38439513219210142</v>
      </c>
      <c r="AR681" s="17">
        <v>0.48184133449659</v>
      </c>
      <c r="AS681" s="17">
        <v>0.45680723352652358</v>
      </c>
      <c r="AT681" s="17">
        <v>0.44614085174613899</v>
      </c>
      <c r="AU681" s="17">
        <v>0.38847093395105531</v>
      </c>
      <c r="AV681" s="17">
        <v>0.40541075762904771</v>
      </c>
      <c r="AX681" s="17">
        <v>0.42635754870349418</v>
      </c>
      <c r="AY681" s="17">
        <v>0.45680723352652358</v>
      </c>
      <c r="AZ681" s="17">
        <v>0.44614085174613899</v>
      </c>
      <c r="BA681" s="17">
        <v>0.38847093395105531</v>
      </c>
      <c r="BC681" s="17">
        <v>0.47260631992947227</v>
      </c>
      <c r="BD681" s="17">
        <v>0.35823466597230302</v>
      </c>
      <c r="BE681" s="17">
        <v>0.36257883346608372</v>
      </c>
      <c r="BF681" s="17">
        <v>0.4776755040551508</v>
      </c>
      <c r="BG681" s="17">
        <v>0.26865531683574451</v>
      </c>
      <c r="BH681" s="17">
        <v>0.42420583688133701</v>
      </c>
      <c r="BI681" s="17">
        <v>0.43645961487205648</v>
      </c>
      <c r="BJ681" s="17">
        <v>0.39722027820199668</v>
      </c>
      <c r="BK681" s="17">
        <v>0.48828299841924599</v>
      </c>
      <c r="BL681" s="17">
        <v>0.4362952425187126</v>
      </c>
      <c r="BM681" s="17">
        <v>0.44499893363873222</v>
      </c>
      <c r="BN681" s="17">
        <v>0.41218063436531133</v>
      </c>
      <c r="BP681" s="17">
        <v>0.40255823020043102</v>
      </c>
      <c r="BQ681" s="17">
        <v>0.47297512770774269</v>
      </c>
      <c r="BR681" s="17">
        <v>0.46059229742147478</v>
      </c>
      <c r="BS681" s="17">
        <v>0.48975421907313138</v>
      </c>
      <c r="BT681" s="17">
        <v>0.37685654371975491</v>
      </c>
      <c r="BU681" s="17">
        <v>0.43715607118906108</v>
      </c>
      <c r="BV681" s="17">
        <v>0.38860370152936191</v>
      </c>
      <c r="BW681" s="17">
        <v>0.42662763347636318</v>
      </c>
      <c r="BX681" s="17">
        <v>0.39915886794743038</v>
      </c>
      <c r="BY681" s="17">
        <v>0.39187243471330441</v>
      </c>
    </row>
    <row r="682" spans="2:77" ht="15.95">
      <c r="B682" s="16" t="s">
        <v>332</v>
      </c>
      <c r="C682" s="17">
        <v>0.1026163569128315</v>
      </c>
      <c r="D682" s="17">
        <v>0.10053014218296839</v>
      </c>
      <c r="E682" s="17">
        <v>9.9928694510889288E-2</v>
      </c>
      <c r="F682" s="17">
        <v>0.1518869845553347</v>
      </c>
      <c r="H682" s="17">
        <v>0.13250352893523459</v>
      </c>
      <c r="I682" s="17">
        <v>0.13113552222096239</v>
      </c>
      <c r="J682" s="17">
        <v>0.15146073780526731</v>
      </c>
      <c r="K682" s="17">
        <v>0.12583013714012911</v>
      </c>
      <c r="L682" s="17">
        <v>0.1105960168200317</v>
      </c>
      <c r="M682" s="17">
        <v>0.11523280020930669</v>
      </c>
      <c r="N682" s="17">
        <v>0.12637698726353849</v>
      </c>
      <c r="O682" s="17">
        <v>6.1834955852262168E-2</v>
      </c>
      <c r="P682" s="17">
        <v>6.1266912757208053E-2</v>
      </c>
      <c r="Q682" s="17">
        <v>7.9554921672889842E-2</v>
      </c>
      <c r="R682" s="17">
        <v>4.1459539505915882E-2</v>
      </c>
      <c r="S682" s="17">
        <v>9.1567883504716369E-2</v>
      </c>
      <c r="U682" s="17">
        <v>0.1081663369850389</v>
      </c>
      <c r="V682" s="17">
        <v>0.1339411865943578</v>
      </c>
      <c r="W682" s="17">
        <v>0.1242306187337156</v>
      </c>
      <c r="X682" s="17">
        <v>0.1025664707496181</v>
      </c>
      <c r="Y682" s="17">
        <v>0.1163727703415475</v>
      </c>
      <c r="Z682" s="17">
        <v>9.0998106963669237E-2</v>
      </c>
      <c r="AA682" s="17">
        <v>7.3175625925348251E-2</v>
      </c>
      <c r="AB682" s="17">
        <v>8.7452904594078021E-2</v>
      </c>
      <c r="AC682" s="17">
        <v>9.390628090592483E-2</v>
      </c>
      <c r="AD682" s="17">
        <v>0.1136504973054127</v>
      </c>
      <c r="AE682" s="17">
        <v>7.5776150273454218E-2</v>
      </c>
      <c r="AG682" s="17">
        <v>7.1598942231906451E-2</v>
      </c>
      <c r="AH682" s="17">
        <v>0.12684619836965519</v>
      </c>
      <c r="AJ682" s="17">
        <v>0.1038897987931606</v>
      </c>
      <c r="AK682" s="17">
        <v>8.6391394507602873E-2</v>
      </c>
      <c r="AL682" s="17">
        <v>7.507217520943732E-2</v>
      </c>
      <c r="AM682" s="17">
        <v>0.11013124664746141</v>
      </c>
      <c r="AN682" s="17">
        <v>9.7004810260502783E-2</v>
      </c>
      <c r="AO682" s="17">
        <v>8.295265776575976E-2</v>
      </c>
      <c r="AP682" s="17">
        <v>9.4054850667328202E-2</v>
      </c>
      <c r="AQ682" s="17">
        <v>0.10665640677798149</v>
      </c>
      <c r="AR682" s="17">
        <v>8.2753196910149943E-2</v>
      </c>
      <c r="AS682" s="17">
        <v>4.6341289078991849E-2</v>
      </c>
      <c r="AT682" s="17">
        <v>4.5578618875004258E-2</v>
      </c>
      <c r="AU682" s="17">
        <v>0.10275111649296439</v>
      </c>
      <c r="AV682" s="17">
        <v>4.6731689200723266E-3</v>
      </c>
      <c r="AX682" s="17">
        <v>0.10390751270608189</v>
      </c>
      <c r="AY682" s="17">
        <v>4.6341289078991849E-2</v>
      </c>
      <c r="AZ682" s="17">
        <v>4.5578618875004258E-2</v>
      </c>
      <c r="BA682" s="17">
        <v>0.10275111649296439</v>
      </c>
      <c r="BC682" s="17">
        <v>7.1367556543398047E-2</v>
      </c>
      <c r="BD682" s="17">
        <v>0.17361713696559661</v>
      </c>
      <c r="BE682" s="17">
        <v>0.1032426329285186</v>
      </c>
      <c r="BF682" s="17">
        <v>7.0131360676390267E-2</v>
      </c>
      <c r="BG682" s="17">
        <v>0.1559885533969361</v>
      </c>
      <c r="BH682" s="17">
        <v>0.1024110170573341</v>
      </c>
      <c r="BI682" s="17">
        <v>4.8342989147414132E-2</v>
      </c>
      <c r="BJ682" s="17">
        <v>0.1178867142641407</v>
      </c>
      <c r="BK682" s="17">
        <v>0.1296578096974573</v>
      </c>
      <c r="BL682" s="17">
        <v>8.4531567518215417E-2</v>
      </c>
      <c r="BM682" s="17">
        <v>9.8888778462260588E-2</v>
      </c>
      <c r="BN682" s="17">
        <v>8.2189041224706064E-2</v>
      </c>
      <c r="BP682" s="17">
        <v>0.12767872705197419</v>
      </c>
      <c r="BQ682" s="17">
        <v>0.1038537864395486</v>
      </c>
      <c r="BR682" s="17">
        <v>0.11226493696411011</v>
      </c>
      <c r="BS682" s="17">
        <v>7.2954081370591492E-2</v>
      </c>
      <c r="BT682" s="17">
        <v>8.2654780903310368E-2</v>
      </c>
      <c r="BU682" s="17">
        <v>0.1339906361333722</v>
      </c>
      <c r="BV682" s="17">
        <v>0.1017058665739389</v>
      </c>
      <c r="BW682" s="17">
        <v>0.12531909082371739</v>
      </c>
      <c r="BX682" s="17">
        <v>0.12453422014705</v>
      </c>
      <c r="BY682" s="17">
        <v>9.6653581468818014E-2</v>
      </c>
    </row>
    <row r="683" spans="2:77" ht="15.95">
      <c r="B683" s="16" t="s">
        <v>333</v>
      </c>
      <c r="C683" s="17">
        <v>3.3836668806859253E-2</v>
      </c>
      <c r="D683" s="17">
        <v>3.035924272521372E-2</v>
      </c>
      <c r="E683" s="17">
        <v>4.0173652719757237E-2</v>
      </c>
      <c r="F683" s="17">
        <v>6.7995614428175186E-2</v>
      </c>
      <c r="H683" s="17">
        <v>3.7303452458538007E-2</v>
      </c>
      <c r="I683" s="17">
        <v>4.5719419783035148E-2</v>
      </c>
      <c r="J683" s="17">
        <v>5.5892869248715303E-2</v>
      </c>
      <c r="K683" s="17">
        <v>1.93870431103823E-2</v>
      </c>
      <c r="L683" s="17">
        <v>3.6537329919113383E-2</v>
      </c>
      <c r="M683" s="17">
        <v>4.0220936950130008E-2</v>
      </c>
      <c r="N683" s="17">
        <v>3.7209701316569838E-2</v>
      </c>
      <c r="O683" s="17">
        <v>4.1311132766612482E-2</v>
      </c>
      <c r="P683" s="17">
        <v>1.4091638286519969E-2</v>
      </c>
      <c r="Q683" s="17">
        <v>5.0623386357214221E-3</v>
      </c>
      <c r="R683" s="17">
        <v>5.3538913606751663E-2</v>
      </c>
      <c r="S683" s="17">
        <v>2.9063805164413922E-2</v>
      </c>
      <c r="U683" s="17">
        <v>2.7958707467251709E-2</v>
      </c>
      <c r="V683" s="17">
        <v>4.0874550797399593E-2</v>
      </c>
      <c r="W683" s="17">
        <v>4.8457591813203922E-2</v>
      </c>
      <c r="X683" s="17">
        <v>4.9301136172070187E-2</v>
      </c>
      <c r="Y683" s="17">
        <v>1.2745125695989609E-2</v>
      </c>
      <c r="Z683" s="17">
        <v>2.4783832799732598E-2</v>
      </c>
      <c r="AA683" s="17">
        <v>2.9890727528422919E-2</v>
      </c>
      <c r="AB683" s="17">
        <v>4.1021565603471942E-2</v>
      </c>
      <c r="AC683" s="17">
        <v>4.3877911586362853E-2</v>
      </c>
      <c r="AD683" s="17">
        <v>1.1050624449970811E-2</v>
      </c>
      <c r="AE683" s="17">
        <v>0</v>
      </c>
      <c r="AG683" s="17">
        <v>2.807446271526964E-2</v>
      </c>
      <c r="AH683" s="17">
        <v>3.8337925326043659E-2</v>
      </c>
      <c r="AJ683" s="17">
        <v>3.4998957166465172E-2</v>
      </c>
      <c r="AK683" s="17">
        <v>3.3948841802443612E-2</v>
      </c>
      <c r="AL683" s="17">
        <v>3.9819449372526988E-2</v>
      </c>
      <c r="AM683" s="17">
        <v>2.276281443285183E-2</v>
      </c>
      <c r="AN683" s="17">
        <v>2.872567783378293E-2</v>
      </c>
      <c r="AO683" s="17">
        <v>1.3098389922958489E-2</v>
      </c>
      <c r="AP683" s="17">
        <v>5.6404564822098283E-2</v>
      </c>
      <c r="AQ683" s="17">
        <v>3.447681368021762E-2</v>
      </c>
      <c r="AR683" s="17">
        <v>3.4174167100101828E-2</v>
      </c>
      <c r="AS683" s="17">
        <v>3.0704379439887242E-2</v>
      </c>
      <c r="AT683" s="17">
        <v>5.0094012896294081E-2</v>
      </c>
      <c r="AU683" s="17">
        <v>4.6793088530972103E-2</v>
      </c>
      <c r="AV683" s="17">
        <v>2.616109227063812E-2</v>
      </c>
      <c r="AX683" s="17">
        <v>3.3106012184424681E-2</v>
      </c>
      <c r="AY683" s="17">
        <v>3.0704379439887242E-2</v>
      </c>
      <c r="AZ683" s="17">
        <v>5.0094012896294081E-2</v>
      </c>
      <c r="BA683" s="17">
        <v>4.6793088530972103E-2</v>
      </c>
      <c r="BC683" s="17">
        <v>4.0300430298680787E-2</v>
      </c>
      <c r="BD683" s="17">
        <v>7.7169695539362052E-2</v>
      </c>
      <c r="BE683" s="17">
        <v>4.9551272060924641E-2</v>
      </c>
      <c r="BF683" s="17">
        <v>1.4491272547493999E-2</v>
      </c>
      <c r="BG683" s="17">
        <v>2.8312752722698391E-2</v>
      </c>
      <c r="BH683" s="17">
        <v>2.5657562284722601E-2</v>
      </c>
      <c r="BI683" s="17">
        <v>7.9176220433456942E-2</v>
      </c>
      <c r="BJ683" s="17">
        <v>4.2377234968260263E-2</v>
      </c>
      <c r="BK683" s="17">
        <v>3.3988517750926373E-2</v>
      </c>
      <c r="BL683" s="17">
        <v>8.8293913698480539E-2</v>
      </c>
      <c r="BM683" s="17">
        <v>5.5501921095835877E-2</v>
      </c>
      <c r="BN683" s="17">
        <v>2.4477384327986011E-2</v>
      </c>
      <c r="BP683" s="17">
        <v>2.4928480159179998E-2</v>
      </c>
      <c r="BQ683" s="17">
        <v>5.7770210011933261E-3</v>
      </c>
      <c r="BR683" s="17">
        <v>1.7017404805004969E-2</v>
      </c>
      <c r="BS683" s="17">
        <v>4.661099077925656E-2</v>
      </c>
      <c r="BT683" s="17">
        <v>1.0467981000831071E-2</v>
      </c>
      <c r="BU683" s="17">
        <v>3.6611330782780338E-2</v>
      </c>
      <c r="BV683" s="17">
        <v>7.8383737113725843E-2</v>
      </c>
      <c r="BW683" s="17">
        <v>3.7078791632296493E-2</v>
      </c>
      <c r="BX683" s="17">
        <v>2.0106707575638691E-2</v>
      </c>
      <c r="BY683" s="17">
        <v>3.0294380269932999E-2</v>
      </c>
    </row>
    <row r="684" spans="2:77" ht="15.95">
      <c r="B684" s="16" t="s">
        <v>55</v>
      </c>
      <c r="C684" s="17">
        <v>1.331958886764208E-2</v>
      </c>
      <c r="D684" s="17">
        <v>1.240673530685827E-2</v>
      </c>
      <c r="E684" s="17">
        <v>1.890724515741754E-2</v>
      </c>
      <c r="F684" s="17">
        <v>0</v>
      </c>
      <c r="H684" s="17">
        <v>3.6427328309644118E-2</v>
      </c>
      <c r="I684" s="17">
        <v>1.1072973304310819E-2</v>
      </c>
      <c r="J684" s="17">
        <v>1.31764996546734E-2</v>
      </c>
      <c r="K684" s="17">
        <v>9.4692778215659974E-3</v>
      </c>
      <c r="L684" s="17">
        <v>1.055229245724675E-2</v>
      </c>
      <c r="M684" s="17">
        <v>8.9697420479332261E-3</v>
      </c>
      <c r="N684" s="17">
        <v>0</v>
      </c>
      <c r="O684" s="17">
        <v>8.4401922899483891E-3</v>
      </c>
      <c r="P684" s="17">
        <v>0</v>
      </c>
      <c r="Q684" s="17">
        <v>3.1484667869904413E-2</v>
      </c>
      <c r="R684" s="17">
        <v>1.6320132479013701E-2</v>
      </c>
      <c r="S684" s="17">
        <v>5.7470086963902359E-3</v>
      </c>
      <c r="U684" s="17">
        <v>2.6876318747986731E-2</v>
      </c>
      <c r="V684" s="17">
        <v>7.1234901058311014E-3</v>
      </c>
      <c r="W684" s="17">
        <v>1.4873712236994401E-2</v>
      </c>
      <c r="X684" s="17">
        <v>4.4226274567201913E-3</v>
      </c>
      <c r="Y684" s="17">
        <v>1.6872840733216592E-2</v>
      </c>
      <c r="Z684" s="17">
        <v>8.6472092571383639E-3</v>
      </c>
      <c r="AA684" s="17">
        <v>1.4660044337507481E-2</v>
      </c>
      <c r="AB684" s="17">
        <v>9.872327444807474E-3</v>
      </c>
      <c r="AC684" s="17">
        <v>1.183959124849032E-2</v>
      </c>
      <c r="AD684" s="17">
        <v>8.7007941613575154E-3</v>
      </c>
      <c r="AE684" s="17">
        <v>0.31239296852087889</v>
      </c>
      <c r="AG684" s="17">
        <v>1.18422990358219E-2</v>
      </c>
      <c r="AH684" s="17">
        <v>1.4473601823879649E-2</v>
      </c>
      <c r="AJ684" s="17">
        <v>1.038059324475938E-2</v>
      </c>
      <c r="AK684" s="17">
        <v>3.4905361581814812E-3</v>
      </c>
      <c r="AL684" s="17">
        <v>0</v>
      </c>
      <c r="AM684" s="17">
        <v>6.4206082253459498E-3</v>
      </c>
      <c r="AN684" s="17">
        <v>1.0766983368098081E-2</v>
      </c>
      <c r="AO684" s="17">
        <v>2.692933989232341E-2</v>
      </c>
      <c r="AP684" s="17">
        <v>1.349813210848772E-2</v>
      </c>
      <c r="AQ684" s="17">
        <v>7.3190195981978718E-3</v>
      </c>
      <c r="AR684" s="17">
        <v>4.3559936416066886E-3</v>
      </c>
      <c r="AS684" s="17">
        <v>0</v>
      </c>
      <c r="AT684" s="17">
        <v>1.4514079299870919E-3</v>
      </c>
      <c r="AU684" s="17">
        <v>0</v>
      </c>
      <c r="AV684" s="17">
        <v>4.6731689200723266E-3</v>
      </c>
      <c r="AX684" s="17">
        <v>1.4742947324997729E-2</v>
      </c>
      <c r="AY684" s="17">
        <v>0</v>
      </c>
      <c r="AZ684" s="17">
        <v>1.4514079299870919E-3</v>
      </c>
      <c r="BA684" s="17">
        <v>0</v>
      </c>
      <c r="BC684" s="17">
        <v>7.8951649694269203E-3</v>
      </c>
      <c r="BD684" s="17">
        <v>1.8266539815408239E-2</v>
      </c>
      <c r="BE684" s="17">
        <v>2.9895292235677679E-3</v>
      </c>
      <c r="BF684" s="17">
        <v>7.1848776631116282E-3</v>
      </c>
      <c r="BG684" s="17">
        <v>6.7552011264830356E-3</v>
      </c>
      <c r="BH684" s="17">
        <v>8.9638824806124763E-3</v>
      </c>
      <c r="BI684" s="17">
        <v>1.6712467886167141E-2</v>
      </c>
      <c r="BJ684" s="17">
        <v>1.637608018084781E-2</v>
      </c>
      <c r="BK684" s="17">
        <v>3.286740234904524E-3</v>
      </c>
      <c r="BL684" s="17">
        <v>2.425332308957023E-2</v>
      </c>
      <c r="BM684" s="17">
        <v>1.012640165382387E-2</v>
      </c>
      <c r="BN684" s="17">
        <v>3.0957427454210561E-2</v>
      </c>
      <c r="BP684" s="17">
        <v>1.862545343952203E-2</v>
      </c>
      <c r="BQ684" s="17">
        <v>2.7646306331258509E-2</v>
      </c>
      <c r="BR684" s="17">
        <v>2.0974440099575251E-2</v>
      </c>
      <c r="BS684" s="17">
        <v>7.8365359031481122E-3</v>
      </c>
      <c r="BT684" s="17">
        <v>0</v>
      </c>
      <c r="BU684" s="17">
        <v>0</v>
      </c>
      <c r="BV684" s="17">
        <v>0</v>
      </c>
      <c r="BW684" s="17">
        <v>2.2875702817302989E-3</v>
      </c>
      <c r="BX684" s="17">
        <v>1.686955651736111E-2</v>
      </c>
      <c r="BY684" s="17">
        <v>2.2494743101477432E-2</v>
      </c>
    </row>
    <row r="686" spans="2:77" ht="111.95">
      <c r="B686" s="14" t="s">
        <v>339</v>
      </c>
    </row>
    <row r="687" spans="2:77" ht="15.95">
      <c r="B687" s="15" t="s">
        <v>16</v>
      </c>
    </row>
    <row r="688" spans="2:77" ht="15.95">
      <c r="B688" s="16" t="s">
        <v>330</v>
      </c>
      <c r="C688" s="17">
        <v>0.3757159934463688</v>
      </c>
      <c r="D688" s="17">
        <v>0.39302864716766189</v>
      </c>
      <c r="E688" s="17">
        <v>0.34094951158781778</v>
      </c>
      <c r="F688" s="17">
        <v>0.22639231898986029</v>
      </c>
      <c r="H688" s="17">
        <v>0.29997896496304971</v>
      </c>
      <c r="I688" s="17">
        <v>0.39725981145618777</v>
      </c>
      <c r="J688" s="17">
        <v>0.30193661250025461</v>
      </c>
      <c r="K688" s="17">
        <v>0.31572144677463337</v>
      </c>
      <c r="L688" s="17">
        <v>0.32424905100597368</v>
      </c>
      <c r="M688" s="17">
        <v>0.38277150259514459</v>
      </c>
      <c r="N688" s="17">
        <v>0.3409636720346868</v>
      </c>
      <c r="O688" s="17">
        <v>0.44423565420180589</v>
      </c>
      <c r="P688" s="17">
        <v>0.38334449401467141</v>
      </c>
      <c r="Q688" s="17">
        <v>0.39902131820111231</v>
      </c>
      <c r="R688" s="17">
        <v>0.47371860544124678</v>
      </c>
      <c r="S688" s="17">
        <v>0.43959797665302652</v>
      </c>
      <c r="U688" s="17">
        <v>0.29632562544878788</v>
      </c>
      <c r="V688" s="17">
        <v>0.28580979993945138</v>
      </c>
      <c r="W688" s="17">
        <v>0.29889093472637662</v>
      </c>
      <c r="X688" s="17">
        <v>0.39352773593780138</v>
      </c>
      <c r="Y688" s="17">
        <v>0.42952288300858532</v>
      </c>
      <c r="Z688" s="17">
        <v>0.3696772227661862</v>
      </c>
      <c r="AA688" s="17">
        <v>0.39328398109176332</v>
      </c>
      <c r="AB688" s="17">
        <v>0.43008000248380429</v>
      </c>
      <c r="AC688" s="17">
        <v>0.45033583961713092</v>
      </c>
      <c r="AD688" s="17">
        <v>0.40846148133926802</v>
      </c>
      <c r="AE688" s="17">
        <v>0.21157426069927701</v>
      </c>
      <c r="AG688" s="17">
        <v>0.42967969524549121</v>
      </c>
      <c r="AH688" s="17">
        <v>0.33356122482794631</v>
      </c>
      <c r="AJ688" s="17">
        <v>0.39918328563774141</v>
      </c>
      <c r="AK688" s="17">
        <v>0.38183407588322332</v>
      </c>
      <c r="AL688" s="17">
        <v>0.45766050595363739</v>
      </c>
      <c r="AM688" s="17">
        <v>0.4077687336389571</v>
      </c>
      <c r="AN688" s="17">
        <v>0.34049927242109429</v>
      </c>
      <c r="AO688" s="17">
        <v>0.43033232131984561</v>
      </c>
      <c r="AP688" s="17">
        <v>0.39713471048267579</v>
      </c>
      <c r="AQ688" s="17">
        <v>0.40154688905145602</v>
      </c>
      <c r="AR688" s="17">
        <v>0.38574623434696859</v>
      </c>
      <c r="AS688" s="17">
        <v>0.37974555694432499</v>
      </c>
      <c r="AT688" s="17">
        <v>0.38592016054720019</v>
      </c>
      <c r="AU688" s="17">
        <v>0.3431275512463261</v>
      </c>
      <c r="AV688" s="17">
        <v>0.36506976220041459</v>
      </c>
      <c r="AX688" s="17">
        <v>0.38374157502940148</v>
      </c>
      <c r="AY688" s="17">
        <v>0.37974555694432499</v>
      </c>
      <c r="AZ688" s="17">
        <v>0.38592016054720019</v>
      </c>
      <c r="BA688" s="17">
        <v>0.3431275512463261</v>
      </c>
      <c r="BC688" s="17">
        <v>0.42596383394691922</v>
      </c>
      <c r="BD688" s="17">
        <v>0.54868123319597994</v>
      </c>
      <c r="BE688" s="17">
        <v>0.40280822785820958</v>
      </c>
      <c r="BF688" s="17">
        <v>0.33771256467295252</v>
      </c>
      <c r="BG688" s="17">
        <v>0.53877196907386937</v>
      </c>
      <c r="BH688" s="17">
        <v>0.43859155602275179</v>
      </c>
      <c r="BI688" s="17">
        <v>0.42272132365694359</v>
      </c>
      <c r="BJ688" s="17">
        <v>0.39089374268389021</v>
      </c>
      <c r="BK688" s="17">
        <v>0.35265242584625911</v>
      </c>
      <c r="BL688" s="17">
        <v>0.38028030820584141</v>
      </c>
      <c r="BM688" s="17">
        <v>0.3919255883342801</v>
      </c>
      <c r="BN688" s="17">
        <v>0.34583336660804448</v>
      </c>
      <c r="BP688" s="17">
        <v>0.36784429369181793</v>
      </c>
      <c r="BQ688" s="17">
        <v>0.38519074145230159</v>
      </c>
      <c r="BR688" s="17">
        <v>0.27370720230788748</v>
      </c>
      <c r="BS688" s="17">
        <v>0.37233953802734732</v>
      </c>
      <c r="BT688" s="17">
        <v>0.45320211613403272</v>
      </c>
      <c r="BU688" s="17">
        <v>0.39670977095601218</v>
      </c>
      <c r="BV688" s="17">
        <v>0.31854473024249508</v>
      </c>
      <c r="BW688" s="17">
        <v>0.3651459418825358</v>
      </c>
      <c r="BX688" s="17">
        <v>0.35188280547623457</v>
      </c>
      <c r="BY688" s="17">
        <v>0.41253214921222459</v>
      </c>
    </row>
    <row r="689" spans="2:77" ht="15.95">
      <c r="B689" s="16" t="s">
        <v>331</v>
      </c>
      <c r="C689" s="17">
        <v>0.50629172684386226</v>
      </c>
      <c r="D689" s="17">
        <v>0.49955737988669902</v>
      </c>
      <c r="E689" s="17">
        <v>0.53742620866126312</v>
      </c>
      <c r="F689" s="17">
        <v>0.47883677378700262</v>
      </c>
      <c r="H689" s="17">
        <v>0.4756264388517627</v>
      </c>
      <c r="I689" s="17">
        <v>0.46821353200779908</v>
      </c>
      <c r="J689" s="17">
        <v>0.58060600723243283</v>
      </c>
      <c r="K689" s="17">
        <v>0.52909061667176605</v>
      </c>
      <c r="L689" s="17">
        <v>0.56993900192081204</v>
      </c>
      <c r="M689" s="17">
        <v>0.5082364669946916</v>
      </c>
      <c r="N689" s="17">
        <v>0.54095129994443703</v>
      </c>
      <c r="O689" s="17">
        <v>0.46205806619857642</v>
      </c>
      <c r="P689" s="17">
        <v>0.52172382817428575</v>
      </c>
      <c r="Q689" s="17">
        <v>0.50980219237259017</v>
      </c>
      <c r="R689" s="17">
        <v>0.44537233610289201</v>
      </c>
      <c r="S689" s="17">
        <v>0.47673267752620929</v>
      </c>
      <c r="U689" s="17">
        <v>0.55748204495490128</v>
      </c>
      <c r="V689" s="17">
        <v>0.55258566225864714</v>
      </c>
      <c r="W689" s="17">
        <v>0.53316094540806602</v>
      </c>
      <c r="X689" s="17">
        <v>0.49799600225341512</v>
      </c>
      <c r="Y689" s="17">
        <v>0.4767904445338797</v>
      </c>
      <c r="Z689" s="17">
        <v>0.479675780132303</v>
      </c>
      <c r="AA689" s="17">
        <v>0.49939637096595701</v>
      </c>
      <c r="AB689" s="17">
        <v>0.46639720277991631</v>
      </c>
      <c r="AC689" s="17">
        <v>0.48867640096939208</v>
      </c>
      <c r="AD689" s="17">
        <v>0.50786999536422273</v>
      </c>
      <c r="AE689" s="17">
        <v>0.47603277077984413</v>
      </c>
      <c r="AG689" s="17">
        <v>0.48285528870177002</v>
      </c>
      <c r="AH689" s="17">
        <v>0.52459954476927995</v>
      </c>
      <c r="AJ689" s="17">
        <v>0.49108897168047638</v>
      </c>
      <c r="AK689" s="17">
        <v>0.4950847445245124</v>
      </c>
      <c r="AL689" s="17">
        <v>0.47287059964310119</v>
      </c>
      <c r="AM689" s="17">
        <v>0.52392059363008392</v>
      </c>
      <c r="AN689" s="17">
        <v>0.54641579764460024</v>
      </c>
      <c r="AO689" s="17">
        <v>0.44077079629270322</v>
      </c>
      <c r="AP689" s="17">
        <v>0.4980791194115578</v>
      </c>
      <c r="AQ689" s="17">
        <v>0.5085648183163195</v>
      </c>
      <c r="AR689" s="17">
        <v>0.49367248004795511</v>
      </c>
      <c r="AS689" s="17">
        <v>0.56126547950495842</v>
      </c>
      <c r="AT689" s="17">
        <v>0.52731776266345931</v>
      </c>
      <c r="AU689" s="17">
        <v>0.55826815143072206</v>
      </c>
      <c r="AV689" s="17">
        <v>0.61940862143314901</v>
      </c>
      <c r="AX689" s="17">
        <v>0.49702339674230722</v>
      </c>
      <c r="AY689" s="17">
        <v>0.56126547950495842</v>
      </c>
      <c r="AZ689" s="17">
        <v>0.52731776266345931</v>
      </c>
      <c r="BA689" s="17">
        <v>0.55826815143072206</v>
      </c>
      <c r="BC689" s="17">
        <v>0.46672352922374349</v>
      </c>
      <c r="BD689" s="17">
        <v>0.34145704395053073</v>
      </c>
      <c r="BE689" s="17">
        <v>0.49123161617855482</v>
      </c>
      <c r="BF689" s="17">
        <v>0.56086376187439269</v>
      </c>
      <c r="BG689" s="17">
        <v>0.3818336686042671</v>
      </c>
      <c r="BH689" s="17">
        <v>0.46957918366837093</v>
      </c>
      <c r="BI689" s="17">
        <v>0.49615679289086351</v>
      </c>
      <c r="BJ689" s="17">
        <v>0.49784507523541632</v>
      </c>
      <c r="BK689" s="17">
        <v>0.5275218921117153</v>
      </c>
      <c r="BL689" s="17">
        <v>0.54283875478567023</v>
      </c>
      <c r="BM689" s="17">
        <v>0.49756674381005073</v>
      </c>
      <c r="BN689" s="17">
        <v>0.52451935998256938</v>
      </c>
      <c r="BP689" s="17">
        <v>0.51178840429950323</v>
      </c>
      <c r="BQ689" s="17">
        <v>0.51020730372739409</v>
      </c>
      <c r="BR689" s="17">
        <v>0.62036257497762681</v>
      </c>
      <c r="BS689" s="17">
        <v>0.51304302431869808</v>
      </c>
      <c r="BT689" s="17">
        <v>0.46856200086432293</v>
      </c>
      <c r="BU689" s="17">
        <v>0.50836371420770576</v>
      </c>
      <c r="BV689" s="17">
        <v>0.53856675221032302</v>
      </c>
      <c r="BW689" s="17">
        <v>0.48160653675217918</v>
      </c>
      <c r="BX689" s="17">
        <v>0.51969540778949386</v>
      </c>
      <c r="BY689" s="17">
        <v>0.46725320669974002</v>
      </c>
    </row>
    <row r="690" spans="2:77" ht="15.95">
      <c r="B690" s="16" t="s">
        <v>332</v>
      </c>
      <c r="C690" s="17">
        <v>9.1898890987061957E-2</v>
      </c>
      <c r="D690" s="17">
        <v>8.5833710171369454E-2</v>
      </c>
      <c r="E690" s="17">
        <v>9.4025363618827504E-2</v>
      </c>
      <c r="F690" s="17">
        <v>0.187607137705707</v>
      </c>
      <c r="H690" s="17">
        <v>0.16360916431950129</v>
      </c>
      <c r="I690" s="17">
        <v>0.12566210354152529</v>
      </c>
      <c r="J690" s="17">
        <v>6.5667902762815616E-2</v>
      </c>
      <c r="K690" s="17">
        <v>0.13129855168626711</v>
      </c>
      <c r="L690" s="17">
        <v>7.5924241725846067E-2</v>
      </c>
      <c r="M690" s="17">
        <v>9.3751103719557083E-2</v>
      </c>
      <c r="N690" s="17">
        <v>0.10473132929360041</v>
      </c>
      <c r="O690" s="17">
        <v>6.8097057498850089E-2</v>
      </c>
      <c r="P690" s="17">
        <v>5.9414609752992238E-2</v>
      </c>
      <c r="Q690" s="17">
        <v>7.1069497528556194E-2</v>
      </c>
      <c r="R690" s="17">
        <v>5.4796755126758162E-2</v>
      </c>
      <c r="S690" s="17">
        <v>7.9600189575868688E-2</v>
      </c>
      <c r="U690" s="17">
        <v>0.1084138535270832</v>
      </c>
      <c r="V690" s="17">
        <v>8.1977273038597531E-2</v>
      </c>
      <c r="W690" s="17">
        <v>0.16430946490337511</v>
      </c>
      <c r="X690" s="17">
        <v>7.6445114258946817E-2</v>
      </c>
      <c r="Y690" s="17">
        <v>8.0941546761545413E-2</v>
      </c>
      <c r="Z690" s="17">
        <v>0.1204630243116073</v>
      </c>
      <c r="AA690" s="17">
        <v>8.4031926848149863E-2</v>
      </c>
      <c r="AB690" s="17">
        <v>8.0428736607016632E-2</v>
      </c>
      <c r="AC690" s="17">
        <v>5.2703712408573578E-2</v>
      </c>
      <c r="AD690" s="17">
        <v>6.5525098832152989E-2</v>
      </c>
      <c r="AE690" s="17">
        <v>0</v>
      </c>
      <c r="AG690" s="17">
        <v>6.8705824357860892E-2</v>
      </c>
      <c r="AH690" s="17">
        <v>0.11001659464173461</v>
      </c>
      <c r="AJ690" s="17">
        <v>8.6655963001729661E-2</v>
      </c>
      <c r="AK690" s="17">
        <v>0.10536667631930451</v>
      </c>
      <c r="AL690" s="17">
        <v>6.9468894403261497E-2</v>
      </c>
      <c r="AM690" s="17">
        <v>6.3759364966188586E-2</v>
      </c>
      <c r="AN690" s="17">
        <v>9.0194305786715237E-2</v>
      </c>
      <c r="AO690" s="17">
        <v>9.9313397918081886E-2</v>
      </c>
      <c r="AP690" s="17">
        <v>8.1943207077357666E-2</v>
      </c>
      <c r="AQ690" s="17">
        <v>6.7067525744712364E-2</v>
      </c>
      <c r="AR690" s="17">
        <v>9.3464753141248136E-2</v>
      </c>
      <c r="AS690" s="17">
        <v>4.694590886021887E-2</v>
      </c>
      <c r="AT690" s="17">
        <v>8.0083890927481124E-2</v>
      </c>
      <c r="AU690" s="17">
        <v>9.6757010832488569E-2</v>
      </c>
      <c r="AV690" s="17">
        <v>1.552161636643659E-2</v>
      </c>
      <c r="AX690" s="17">
        <v>9.1718197378996932E-2</v>
      </c>
      <c r="AY690" s="17">
        <v>4.694590886021887E-2</v>
      </c>
      <c r="AZ690" s="17">
        <v>8.0083890927481124E-2</v>
      </c>
      <c r="BA690" s="17">
        <v>9.6757010832488569E-2</v>
      </c>
      <c r="BC690" s="17">
        <v>8.7844652209189591E-2</v>
      </c>
      <c r="BD690" s="17">
        <v>9.1595183038080896E-2</v>
      </c>
      <c r="BE690" s="17">
        <v>8.9192844959369633E-2</v>
      </c>
      <c r="BF690" s="17">
        <v>8.0200186891310046E-2</v>
      </c>
      <c r="BG690" s="17">
        <v>7.2639161195380608E-2</v>
      </c>
      <c r="BH690" s="17">
        <v>6.7171200853635413E-2</v>
      </c>
      <c r="BI690" s="17">
        <v>5.8534143331505042E-2</v>
      </c>
      <c r="BJ690" s="17">
        <v>8.5266302929542043E-2</v>
      </c>
      <c r="BK690" s="17">
        <v>9.1648872603724937E-2</v>
      </c>
      <c r="BL690" s="17">
        <v>6.2509990372615287E-2</v>
      </c>
      <c r="BM690" s="17">
        <v>9.5652196173928478E-2</v>
      </c>
      <c r="BN690" s="17">
        <v>8.9130112504910416E-2</v>
      </c>
      <c r="BP690" s="17">
        <v>9.0252715897715233E-2</v>
      </c>
      <c r="BQ690" s="17">
        <v>9.3029118076447648E-2</v>
      </c>
      <c r="BR690" s="17">
        <v>8.2561496539442156E-2</v>
      </c>
      <c r="BS690" s="17">
        <v>8.7610534177218868E-2</v>
      </c>
      <c r="BT690" s="17">
        <v>6.740590577412324E-2</v>
      </c>
      <c r="BU690" s="17">
        <v>8.2749149495020657E-2</v>
      </c>
      <c r="BV690" s="17">
        <v>0.1207708574930246</v>
      </c>
      <c r="BW690" s="17">
        <v>0.1237640134295106</v>
      </c>
      <c r="BX690" s="17">
        <v>0.12842178673427171</v>
      </c>
      <c r="BY690" s="17">
        <v>8.7156140656364303E-2</v>
      </c>
    </row>
    <row r="691" spans="2:77" ht="15.95">
      <c r="B691" s="16" t="s">
        <v>333</v>
      </c>
      <c r="C691" s="17">
        <v>1.406590795281463E-2</v>
      </c>
      <c r="D691" s="17">
        <v>9.9119401585485625E-3</v>
      </c>
      <c r="E691" s="17">
        <v>1.348914522144563E-2</v>
      </c>
      <c r="F691" s="17">
        <v>9.8755660267702092E-2</v>
      </c>
      <c r="H691" s="17">
        <v>2.4149951478817079E-2</v>
      </c>
      <c r="I691" s="17">
        <v>8.8645529944877746E-3</v>
      </c>
      <c r="J691" s="17">
        <v>2.1801504878217189E-2</v>
      </c>
      <c r="K691" s="17">
        <v>1.442010704576748E-2</v>
      </c>
      <c r="L691" s="17">
        <v>2.2635482315087399E-2</v>
      </c>
      <c r="M691" s="17">
        <v>1.3703837600625971E-2</v>
      </c>
      <c r="N691" s="17">
        <v>1.335369872727582E-2</v>
      </c>
      <c r="O691" s="17">
        <v>0</v>
      </c>
      <c r="P691" s="17">
        <v>3.5517068058050549E-2</v>
      </c>
      <c r="Q691" s="17">
        <v>0</v>
      </c>
      <c r="R691" s="17">
        <v>1.673815177163035E-2</v>
      </c>
      <c r="S691" s="17">
        <v>0</v>
      </c>
      <c r="U691" s="17">
        <v>6.1882283691360824E-3</v>
      </c>
      <c r="V691" s="17">
        <v>5.1755434285841631E-2</v>
      </c>
      <c r="W691" s="17">
        <v>0</v>
      </c>
      <c r="X691" s="17">
        <v>1.9149515309786751E-2</v>
      </c>
      <c r="Y691" s="17">
        <v>8.369364783705183E-3</v>
      </c>
      <c r="Z691" s="17">
        <v>2.1536763532765121E-2</v>
      </c>
      <c r="AA691" s="17">
        <v>1.523683481026053E-2</v>
      </c>
      <c r="AB691" s="17">
        <v>1.322173068445541E-2</v>
      </c>
      <c r="AC691" s="17">
        <v>1.483481943033162E-3</v>
      </c>
      <c r="AD691" s="17">
        <v>1.8143424464356319E-2</v>
      </c>
      <c r="AE691" s="17">
        <v>0</v>
      </c>
      <c r="AG691" s="17">
        <v>9.1415216740340834E-3</v>
      </c>
      <c r="AH691" s="17">
        <v>1.791268564316767E-2</v>
      </c>
      <c r="AJ691" s="17">
        <v>1.4559721907510349E-2</v>
      </c>
      <c r="AK691" s="17">
        <v>1.101655671914361E-2</v>
      </c>
      <c r="AL691" s="17">
        <v>0</v>
      </c>
      <c r="AM691" s="17">
        <v>0</v>
      </c>
      <c r="AN691" s="17">
        <v>1.212364077949209E-2</v>
      </c>
      <c r="AO691" s="17">
        <v>1.886931341401803E-2</v>
      </c>
      <c r="AP691" s="17">
        <v>7.5639793719536417E-3</v>
      </c>
      <c r="AQ691" s="17">
        <v>1.2922629883384291E-2</v>
      </c>
      <c r="AR691" s="17">
        <v>1.645765734260277E-2</v>
      </c>
      <c r="AS691" s="17">
        <v>1.2043054690497689E-2</v>
      </c>
      <c r="AT691" s="17">
        <v>6.6781858618593336E-3</v>
      </c>
      <c r="AU691" s="17">
        <v>1.847286490463294E-3</v>
      </c>
      <c r="AV691" s="17">
        <v>0</v>
      </c>
      <c r="AX691" s="17">
        <v>1.420406893111535E-2</v>
      </c>
      <c r="AY691" s="17">
        <v>1.2043054690497689E-2</v>
      </c>
      <c r="AZ691" s="17">
        <v>6.6781858618593336E-3</v>
      </c>
      <c r="BA691" s="17">
        <v>1.847286490463294E-3</v>
      </c>
      <c r="BC691" s="17">
        <v>1.157281965072097E-2</v>
      </c>
      <c r="BD691" s="17">
        <v>0</v>
      </c>
      <c r="BE691" s="17">
        <v>1.377778178029818E-2</v>
      </c>
      <c r="BF691" s="17">
        <v>2.1223486561344911E-2</v>
      </c>
      <c r="BG691" s="17">
        <v>0</v>
      </c>
      <c r="BH691" s="17">
        <v>1.1287559874944959E-2</v>
      </c>
      <c r="BI691" s="17">
        <v>8.1459052261261856E-3</v>
      </c>
      <c r="BJ691" s="17">
        <v>1.6423973358313051E-2</v>
      </c>
      <c r="BK691" s="17">
        <v>1.699425887546319E-2</v>
      </c>
      <c r="BL691" s="17">
        <v>0</v>
      </c>
      <c r="BM691" s="17">
        <v>7.805975435656671E-3</v>
      </c>
      <c r="BN691" s="17">
        <v>1.6526303801526698E-2</v>
      </c>
      <c r="BP691" s="17">
        <v>1.6380759211085519E-2</v>
      </c>
      <c r="BQ691" s="17">
        <v>5.7958157426632826E-3</v>
      </c>
      <c r="BR691" s="17">
        <v>5.9256665142582206E-3</v>
      </c>
      <c r="BS691" s="17">
        <v>1.5239352077363081E-2</v>
      </c>
      <c r="BT691" s="17">
        <v>8.0888859810476915E-3</v>
      </c>
      <c r="BU691" s="17">
        <v>1.217736534126126E-2</v>
      </c>
      <c r="BV691" s="17">
        <v>2.2117660054157589E-2</v>
      </c>
      <c r="BW691" s="17">
        <v>1.7337415222528581E-2</v>
      </c>
      <c r="BX691" s="17">
        <v>0</v>
      </c>
      <c r="BY691" s="17">
        <v>1.483602072160136E-2</v>
      </c>
    </row>
    <row r="692" spans="2:77" ht="15.95">
      <c r="B692" s="16" t="s">
        <v>55</v>
      </c>
      <c r="C692" s="17">
        <v>1.202748076989239E-2</v>
      </c>
      <c r="D692" s="17">
        <v>1.1668322615721019E-2</v>
      </c>
      <c r="E692" s="17">
        <v>1.410977091064599E-2</v>
      </c>
      <c r="F692" s="17">
        <v>8.4081092497279124E-3</v>
      </c>
      <c r="H692" s="17">
        <v>3.6635480386869299E-2</v>
      </c>
      <c r="I692" s="17">
        <v>0</v>
      </c>
      <c r="J692" s="17">
        <v>2.9987972626279679E-2</v>
      </c>
      <c r="K692" s="17">
        <v>9.4692778215659974E-3</v>
      </c>
      <c r="L692" s="17">
        <v>7.252223032280675E-3</v>
      </c>
      <c r="M692" s="17">
        <v>1.5370890899806811E-3</v>
      </c>
      <c r="N692" s="17">
        <v>0</v>
      </c>
      <c r="O692" s="17">
        <v>2.560922210076761E-2</v>
      </c>
      <c r="P692" s="17">
        <v>0</v>
      </c>
      <c r="Q692" s="17">
        <v>2.0106991897741299E-2</v>
      </c>
      <c r="R692" s="17">
        <v>9.3741515574729192E-3</v>
      </c>
      <c r="S692" s="17">
        <v>4.0691562448955526E-3</v>
      </c>
      <c r="U692" s="17">
        <v>3.1590247700091598E-2</v>
      </c>
      <c r="V692" s="17">
        <v>2.787183047746206E-2</v>
      </c>
      <c r="W692" s="17">
        <v>3.638654962182217E-3</v>
      </c>
      <c r="X692" s="17">
        <v>1.288163224004998E-2</v>
      </c>
      <c r="Y692" s="17">
        <v>4.3757609122844314E-3</v>
      </c>
      <c r="Z692" s="17">
        <v>8.6472092571383639E-3</v>
      </c>
      <c r="AA692" s="17">
        <v>8.0508862838694559E-3</v>
      </c>
      <c r="AB692" s="17">
        <v>9.872327444807474E-3</v>
      </c>
      <c r="AC692" s="17">
        <v>6.8005650618704824E-3</v>
      </c>
      <c r="AD692" s="17">
        <v>0</v>
      </c>
      <c r="AE692" s="17">
        <v>0.31239296852087889</v>
      </c>
      <c r="AG692" s="17">
        <v>9.6176700208437868E-3</v>
      </c>
      <c r="AH692" s="17">
        <v>1.3909950117871449E-2</v>
      </c>
      <c r="AJ692" s="17">
        <v>8.5120577725421257E-3</v>
      </c>
      <c r="AK692" s="17">
        <v>6.6979465538162409E-3</v>
      </c>
      <c r="AL692" s="17">
        <v>0</v>
      </c>
      <c r="AM692" s="17">
        <v>4.5513077647704858E-3</v>
      </c>
      <c r="AN692" s="17">
        <v>1.0766983368098081E-2</v>
      </c>
      <c r="AO692" s="17">
        <v>1.071417105535123E-2</v>
      </c>
      <c r="AP692" s="17">
        <v>1.5278983656455041E-2</v>
      </c>
      <c r="AQ692" s="17">
        <v>9.8981370041281262E-3</v>
      </c>
      <c r="AR692" s="17">
        <v>1.0658875121225561E-2</v>
      </c>
      <c r="AS692" s="17">
        <v>0</v>
      </c>
      <c r="AT692" s="17">
        <v>0</v>
      </c>
      <c r="AU692" s="17">
        <v>0</v>
      </c>
      <c r="AV692" s="17">
        <v>0</v>
      </c>
      <c r="AX692" s="17">
        <v>1.331276191817902E-2</v>
      </c>
      <c r="AY692" s="17">
        <v>0</v>
      </c>
      <c r="AZ692" s="17">
        <v>0</v>
      </c>
      <c r="BA692" s="17">
        <v>0</v>
      </c>
      <c r="BC692" s="17">
        <v>7.8951649694269203E-3</v>
      </c>
      <c r="BD692" s="17">
        <v>1.8266539815408239E-2</v>
      </c>
      <c r="BE692" s="17">
        <v>2.9895292235677679E-3</v>
      </c>
      <c r="BF692" s="17">
        <v>0</v>
      </c>
      <c r="BG692" s="17">
        <v>6.7552011264830356E-3</v>
      </c>
      <c r="BH692" s="17">
        <v>1.337049958029689E-2</v>
      </c>
      <c r="BI692" s="17">
        <v>1.444183489456159E-2</v>
      </c>
      <c r="BJ692" s="17">
        <v>9.5709057928382874E-3</v>
      </c>
      <c r="BK692" s="17">
        <v>1.1182550562837521E-2</v>
      </c>
      <c r="BL692" s="17">
        <v>1.4370946635872741E-2</v>
      </c>
      <c r="BM692" s="17">
        <v>7.0494962460840443E-3</v>
      </c>
      <c r="BN692" s="17">
        <v>2.399085710294882E-2</v>
      </c>
      <c r="BP692" s="17">
        <v>1.373382689987814E-2</v>
      </c>
      <c r="BQ692" s="17">
        <v>5.7770210011933261E-3</v>
      </c>
      <c r="BR692" s="17">
        <v>1.7443059660785219E-2</v>
      </c>
      <c r="BS692" s="17">
        <v>1.1767551399372691E-2</v>
      </c>
      <c r="BT692" s="17">
        <v>2.741091246473544E-3</v>
      </c>
      <c r="BU692" s="17">
        <v>0</v>
      </c>
      <c r="BV692" s="17">
        <v>0</v>
      </c>
      <c r="BW692" s="17">
        <v>1.214609271324598E-2</v>
      </c>
      <c r="BX692" s="17">
        <v>0</v>
      </c>
      <c r="BY692" s="17">
        <v>1.8222482710069932E-2</v>
      </c>
    </row>
    <row r="694" spans="2:77" ht="80.099999999999994">
      <c r="B694" s="14" t="s">
        <v>340</v>
      </c>
    </row>
    <row r="695" spans="2:77" ht="15.95">
      <c r="B695" s="15" t="s">
        <v>16</v>
      </c>
    </row>
    <row r="696" spans="2:77" ht="15.95">
      <c r="B696" s="16" t="s">
        <v>341</v>
      </c>
      <c r="C696" s="17">
        <v>0.19080784717699351</v>
      </c>
      <c r="D696" s="17">
        <v>0.20508344010689949</v>
      </c>
      <c r="E696" s="17">
        <v>0.1517509676577915</v>
      </c>
      <c r="F696" s="17">
        <v>0.16239356212909209</v>
      </c>
      <c r="H696" s="17">
        <v>0.1233346738699396</v>
      </c>
      <c r="I696" s="17">
        <v>0.12436723917888461</v>
      </c>
      <c r="J696" s="17">
        <v>0.13160892642006711</v>
      </c>
      <c r="K696" s="17">
        <v>0.15919424339240401</v>
      </c>
      <c r="L696" s="17">
        <v>0.16653409674621961</v>
      </c>
      <c r="M696" s="17">
        <v>0.21025135362499761</v>
      </c>
      <c r="N696" s="17">
        <v>9.992998184825698E-2</v>
      </c>
      <c r="O696" s="17">
        <v>0.16860087391716391</v>
      </c>
      <c r="P696" s="17">
        <v>0.26718973577798028</v>
      </c>
      <c r="Q696" s="17">
        <v>0.2273021753857512</v>
      </c>
      <c r="R696" s="17">
        <v>0.23117903129663761</v>
      </c>
      <c r="S696" s="17">
        <v>0.27313059194455641</v>
      </c>
      <c r="U696" s="17">
        <v>0.1196617787394678</v>
      </c>
      <c r="V696" s="17">
        <v>0.1441741045567968</v>
      </c>
      <c r="W696" s="17">
        <v>0.14700592997241069</v>
      </c>
      <c r="X696" s="17">
        <v>0.110513311695523</v>
      </c>
      <c r="Y696" s="17">
        <v>0.16425676092121061</v>
      </c>
      <c r="Z696" s="17">
        <v>0.2306287774812201</v>
      </c>
      <c r="AA696" s="17">
        <v>0.23927829355301261</v>
      </c>
      <c r="AB696" s="17">
        <v>0.27439725972247098</v>
      </c>
      <c r="AC696" s="17">
        <v>0.23547606425916201</v>
      </c>
      <c r="AD696" s="17">
        <v>0.21874473253872009</v>
      </c>
      <c r="AE696" s="17">
        <v>3.7888075136727109E-2</v>
      </c>
      <c r="AG696" s="17">
        <v>0.24472478545654719</v>
      </c>
      <c r="AH696" s="17">
        <v>0.1486896087683505</v>
      </c>
      <c r="AJ696" s="17">
        <v>0.26867164597753912</v>
      </c>
      <c r="AK696" s="17">
        <v>0.22287588533709379</v>
      </c>
      <c r="AL696" s="17">
        <v>0.2176204293689987</v>
      </c>
      <c r="AM696" s="17">
        <v>0.20443174452029839</v>
      </c>
      <c r="AN696" s="17">
        <v>0.13838205804755349</v>
      </c>
      <c r="AO696" s="17">
        <v>0.2057910404482636</v>
      </c>
      <c r="AP696" s="17">
        <v>0.18895429878092279</v>
      </c>
      <c r="AQ696" s="17">
        <v>0.22516567265483131</v>
      </c>
      <c r="AR696" s="17">
        <v>0.20364636589706619</v>
      </c>
      <c r="AS696" s="17">
        <v>0.2434871742365137</v>
      </c>
      <c r="AT696" s="17">
        <v>0.22684667479790671</v>
      </c>
      <c r="AU696" s="17">
        <v>0.2191750801732705</v>
      </c>
      <c r="AV696" s="17">
        <v>0.2813813294619526</v>
      </c>
      <c r="AX696" s="17">
        <v>0.19177738943577691</v>
      </c>
      <c r="AY696" s="17">
        <v>0.2434871742365137</v>
      </c>
      <c r="AZ696" s="17">
        <v>0.22684667479790671</v>
      </c>
      <c r="BA696" s="17">
        <v>0.2191750801732705</v>
      </c>
      <c r="BC696" s="17">
        <v>0.2284699038900172</v>
      </c>
      <c r="BD696" s="17">
        <v>0.22210477549104329</v>
      </c>
      <c r="BE696" s="17">
        <v>0.22581272706729111</v>
      </c>
      <c r="BF696" s="17">
        <v>0.2062874940326542</v>
      </c>
      <c r="BG696" s="17">
        <v>0.1239687745323361</v>
      </c>
      <c r="BH696" s="17">
        <v>0.32979519802274188</v>
      </c>
      <c r="BI696" s="17">
        <v>0.29354811666310371</v>
      </c>
      <c r="BJ696" s="17">
        <v>0.17911904128055589</v>
      </c>
      <c r="BK696" s="17">
        <v>0.149397747386003</v>
      </c>
      <c r="BL696" s="17">
        <v>0.22059743344465521</v>
      </c>
      <c r="BM696" s="17">
        <v>0.25403192291153021</v>
      </c>
      <c r="BN696" s="17">
        <v>0.12697801302714209</v>
      </c>
      <c r="BP696" s="17">
        <v>0.17483132588202291</v>
      </c>
      <c r="BQ696" s="17">
        <v>0.25802619717820818</v>
      </c>
      <c r="BR696" s="17">
        <v>0.1101584176870711</v>
      </c>
      <c r="BS696" s="17">
        <v>0.1651594439294358</v>
      </c>
      <c r="BT696" s="17">
        <v>0.34637389799752372</v>
      </c>
      <c r="BU696" s="17">
        <v>0.16787185474535471</v>
      </c>
      <c r="BV696" s="17">
        <v>0.18229397545694029</v>
      </c>
      <c r="BW696" s="17">
        <v>0.24981033031257779</v>
      </c>
      <c r="BX696" s="17">
        <v>0.24251911719432781</v>
      </c>
      <c r="BY696" s="17">
        <v>0.19523202808931861</v>
      </c>
    </row>
    <row r="697" spans="2:77" ht="15.95">
      <c r="B697" s="16" t="s">
        <v>342</v>
      </c>
      <c r="C697" s="17">
        <v>0.35378814580026269</v>
      </c>
      <c r="D697" s="17">
        <v>0.35277407752187362</v>
      </c>
      <c r="E697" s="17">
        <v>0.36932749762667511</v>
      </c>
      <c r="F697" s="17">
        <v>0.29060429035243163</v>
      </c>
      <c r="H697" s="17">
        <v>0.29248722600735122</v>
      </c>
      <c r="I697" s="17">
        <v>0.36629921080729538</v>
      </c>
      <c r="J697" s="17">
        <v>0.30222744220912179</v>
      </c>
      <c r="K697" s="17">
        <v>0.3274533396033068</v>
      </c>
      <c r="L697" s="17">
        <v>0.34480300944795211</v>
      </c>
      <c r="M697" s="17">
        <v>0.37049746806096179</v>
      </c>
      <c r="N697" s="17">
        <v>0.37139661469550539</v>
      </c>
      <c r="O697" s="17">
        <v>0.46493146717779771</v>
      </c>
      <c r="P697" s="17">
        <v>0.34565535983640711</v>
      </c>
      <c r="Q697" s="17">
        <v>0.41085626358223082</v>
      </c>
      <c r="R697" s="17">
        <v>0.42039296100229723</v>
      </c>
      <c r="S697" s="17">
        <v>0.32585112073158728</v>
      </c>
      <c r="U697" s="17">
        <v>0.25079530782286508</v>
      </c>
      <c r="V697" s="17">
        <v>0.30799136099854019</v>
      </c>
      <c r="W697" s="17">
        <v>0.314004892924307</v>
      </c>
      <c r="X697" s="17">
        <v>0.38336620743484312</v>
      </c>
      <c r="Y697" s="17">
        <v>0.39984815298703857</v>
      </c>
      <c r="Z697" s="17">
        <v>0.40447064808076683</v>
      </c>
      <c r="AA697" s="17">
        <v>0.41972493533149391</v>
      </c>
      <c r="AB697" s="17">
        <v>0.42194238897523978</v>
      </c>
      <c r="AC697" s="17">
        <v>0.36951350587066423</v>
      </c>
      <c r="AD697" s="17">
        <v>0.26560566564611537</v>
      </c>
      <c r="AE697" s="17">
        <v>0.26449465686590312</v>
      </c>
      <c r="AG697" s="17">
        <v>0.37747247505896159</v>
      </c>
      <c r="AH697" s="17">
        <v>0.3352866830299821</v>
      </c>
      <c r="AJ697" s="17">
        <v>0.3919714190794461</v>
      </c>
      <c r="AK697" s="17">
        <v>0.30341987326994441</v>
      </c>
      <c r="AL697" s="17">
        <v>0.32427449598776042</v>
      </c>
      <c r="AM697" s="17">
        <v>0.32223791041359662</v>
      </c>
      <c r="AN697" s="17">
        <v>0.33791327561388329</v>
      </c>
      <c r="AO697" s="17">
        <v>0.3522660121588318</v>
      </c>
      <c r="AP697" s="17">
        <v>0.36715713122329963</v>
      </c>
      <c r="AQ697" s="17">
        <v>0.34411861861306953</v>
      </c>
      <c r="AR697" s="17">
        <v>0.3543489648697391</v>
      </c>
      <c r="AS697" s="17">
        <v>0.31235036145236161</v>
      </c>
      <c r="AT697" s="17">
        <v>0.31127102309867399</v>
      </c>
      <c r="AU697" s="17">
        <v>0.31391936356460659</v>
      </c>
      <c r="AV697" s="17">
        <v>0.33737332815942472</v>
      </c>
      <c r="AX697" s="17">
        <v>0.36062381018196221</v>
      </c>
      <c r="AY697" s="17">
        <v>0.31235036145236161</v>
      </c>
      <c r="AZ697" s="17">
        <v>0.31127102309867399</v>
      </c>
      <c r="BA697" s="17">
        <v>0.31391936356460659</v>
      </c>
      <c r="BC697" s="17">
        <v>0.41189875224546407</v>
      </c>
      <c r="BD697" s="17">
        <v>0.33957443693572881</v>
      </c>
      <c r="BE697" s="17">
        <v>0.35191513137885588</v>
      </c>
      <c r="BF697" s="17">
        <v>0.3515932798493332</v>
      </c>
      <c r="BG697" s="17">
        <v>0.4008502047097362</v>
      </c>
      <c r="BH697" s="17">
        <v>0.40666832757612681</v>
      </c>
      <c r="BI697" s="17">
        <v>0.4185566983009737</v>
      </c>
      <c r="BJ697" s="17">
        <v>0.33337328187039422</v>
      </c>
      <c r="BK697" s="17">
        <v>0.41283879317116318</v>
      </c>
      <c r="BL697" s="17">
        <v>0.3005889773813139</v>
      </c>
      <c r="BM697" s="17">
        <v>0.39662446714242922</v>
      </c>
      <c r="BN697" s="17">
        <v>0.312392742344277</v>
      </c>
      <c r="BP697" s="17">
        <v>0.32266075357942903</v>
      </c>
      <c r="BQ697" s="17">
        <v>0.37595995815493027</v>
      </c>
      <c r="BR697" s="17">
        <v>0.39433360044471572</v>
      </c>
      <c r="BS697" s="17">
        <v>0.38448636212499021</v>
      </c>
      <c r="BT697" s="17">
        <v>0.45016376494124022</v>
      </c>
      <c r="BU697" s="17">
        <v>0.33847382166150719</v>
      </c>
      <c r="BV697" s="17">
        <v>0.38586690526860279</v>
      </c>
      <c r="BW697" s="17">
        <v>0.2737257923510526</v>
      </c>
      <c r="BX697" s="17">
        <v>0.41008864442956983</v>
      </c>
      <c r="BY697" s="17">
        <v>0.33213552640142668</v>
      </c>
    </row>
    <row r="698" spans="2:77" ht="15.95">
      <c r="B698" s="16" t="s">
        <v>343</v>
      </c>
      <c r="C698" s="17">
        <v>0.23334266840667769</v>
      </c>
      <c r="D698" s="17">
        <v>0.2263557519838498</v>
      </c>
      <c r="E698" s="17">
        <v>0.25273544208655979</v>
      </c>
      <c r="F698" s="17">
        <v>0.23856002599222531</v>
      </c>
      <c r="H698" s="17">
        <v>0.29014353399268811</v>
      </c>
      <c r="I698" s="17">
        <v>0.2352723278196211</v>
      </c>
      <c r="J698" s="17">
        <v>0.1972791558907154</v>
      </c>
      <c r="K698" s="17">
        <v>0.27719225088400279</v>
      </c>
      <c r="L698" s="17">
        <v>0.23384051342652901</v>
      </c>
      <c r="M698" s="17">
        <v>0.26582870903385081</v>
      </c>
      <c r="N698" s="17">
        <v>0.22693261674359591</v>
      </c>
      <c r="O698" s="17">
        <v>0.1796043818597774</v>
      </c>
      <c r="P698" s="17">
        <v>0.22141362335049891</v>
      </c>
      <c r="Q698" s="17">
        <v>0.17872892074764929</v>
      </c>
      <c r="R698" s="17">
        <v>0.2100527580536547</v>
      </c>
      <c r="S698" s="17">
        <v>0.2338756405965044</v>
      </c>
      <c r="U698" s="17">
        <v>0.29622766361445418</v>
      </c>
      <c r="V698" s="17">
        <v>0.2013327210604953</v>
      </c>
      <c r="W698" s="17">
        <v>0.24073385624008081</v>
      </c>
      <c r="X698" s="17">
        <v>0.27485884783868769</v>
      </c>
      <c r="Y698" s="17">
        <v>0.24573707715857071</v>
      </c>
      <c r="Z698" s="17">
        <v>0.2325889209583924</v>
      </c>
      <c r="AA698" s="17">
        <v>0.16861415594327009</v>
      </c>
      <c r="AB698" s="17">
        <v>0.17498354907415559</v>
      </c>
      <c r="AC698" s="17">
        <v>0.26739440346631788</v>
      </c>
      <c r="AD698" s="17">
        <v>0.2308030923503307</v>
      </c>
      <c r="AE698" s="17">
        <v>0.26445851008056698</v>
      </c>
      <c r="AG698" s="17">
        <v>0.2113726986845712</v>
      </c>
      <c r="AH698" s="17">
        <v>0.25050492672684749</v>
      </c>
      <c r="AJ698" s="17">
        <v>0.2002394332164727</v>
      </c>
      <c r="AK698" s="17">
        <v>0.23274118029835661</v>
      </c>
      <c r="AL698" s="17">
        <v>0.16786558024070339</v>
      </c>
      <c r="AM698" s="17">
        <v>0.23522324641986869</v>
      </c>
      <c r="AN698" s="17">
        <v>0.25373528441288318</v>
      </c>
      <c r="AO698" s="17">
        <v>0.13708965342428631</v>
      </c>
      <c r="AP698" s="17">
        <v>0.20616672460711069</v>
      </c>
      <c r="AQ698" s="17">
        <v>0.1989779977368398</v>
      </c>
      <c r="AR698" s="17">
        <v>0.18100651425108921</v>
      </c>
      <c r="AS698" s="17">
        <v>0.21215840388533169</v>
      </c>
      <c r="AT698" s="17">
        <v>0.2309727650678266</v>
      </c>
      <c r="AU698" s="17">
        <v>0.19562044392032221</v>
      </c>
      <c r="AV698" s="17">
        <v>0.2347901827344244</v>
      </c>
      <c r="AX698" s="17">
        <v>0.22636361726744569</v>
      </c>
      <c r="AY698" s="17">
        <v>0.21215840388533169</v>
      </c>
      <c r="AZ698" s="17">
        <v>0.2309727650678266</v>
      </c>
      <c r="BA698" s="17">
        <v>0.19562044392032221</v>
      </c>
      <c r="BC698" s="17">
        <v>0.24097873498134301</v>
      </c>
      <c r="BD698" s="17">
        <v>0.25066693865917689</v>
      </c>
      <c r="BE698" s="17">
        <v>0.23281594476441969</v>
      </c>
      <c r="BF698" s="17">
        <v>0.24821047517272959</v>
      </c>
      <c r="BG698" s="17">
        <v>0.28501579491589912</v>
      </c>
      <c r="BH698" s="17">
        <v>0.1842511252409558</v>
      </c>
      <c r="BI698" s="17">
        <v>0.16466756112344999</v>
      </c>
      <c r="BJ698" s="17">
        <v>0.26730165285154189</v>
      </c>
      <c r="BK698" s="17">
        <v>0.214199634223701</v>
      </c>
      <c r="BL698" s="17">
        <v>0.33854806669616311</v>
      </c>
      <c r="BM698" s="17">
        <v>0.20118392241530411</v>
      </c>
      <c r="BN698" s="17">
        <v>0.22480261615414401</v>
      </c>
      <c r="BP698" s="17">
        <v>0.26642341591754182</v>
      </c>
      <c r="BQ698" s="17">
        <v>0.19405133678095679</v>
      </c>
      <c r="BR698" s="17">
        <v>0.239161285323964</v>
      </c>
      <c r="BS698" s="17">
        <v>0.23642034587030711</v>
      </c>
      <c r="BT698" s="17">
        <v>0.15973348453524869</v>
      </c>
      <c r="BU698" s="17">
        <v>0.19356914698433761</v>
      </c>
      <c r="BV698" s="17">
        <v>0.21382649369943049</v>
      </c>
      <c r="BW698" s="17">
        <v>0.25500691965003408</v>
      </c>
      <c r="BX698" s="17">
        <v>0.22224923798629659</v>
      </c>
      <c r="BY698" s="17">
        <v>0.2376037903422675</v>
      </c>
    </row>
    <row r="699" spans="2:77" ht="15.95">
      <c r="B699" s="16" t="s">
        <v>344</v>
      </c>
      <c r="C699" s="17">
        <v>0.1642437198591194</v>
      </c>
      <c r="D699" s="17">
        <v>0.15904821519715709</v>
      </c>
      <c r="E699" s="17">
        <v>0.15660081407794851</v>
      </c>
      <c r="F699" s="17">
        <v>0.3039618604169021</v>
      </c>
      <c r="H699" s="17">
        <v>0.18361118028899351</v>
      </c>
      <c r="I699" s="17">
        <v>0.2270406716050006</v>
      </c>
      <c r="J699" s="17">
        <v>0.26892580018534668</v>
      </c>
      <c r="K699" s="17">
        <v>0.16762010975978089</v>
      </c>
      <c r="L699" s="17">
        <v>0.20083879145964381</v>
      </c>
      <c r="M699" s="17">
        <v>0.108537103723494</v>
      </c>
      <c r="N699" s="17">
        <v>0.23121277442826069</v>
      </c>
      <c r="O699" s="17">
        <v>0.13992632293362059</v>
      </c>
      <c r="P699" s="17">
        <v>0.15782012476852081</v>
      </c>
      <c r="Q699" s="17">
        <v>0.131401391450749</v>
      </c>
      <c r="R699" s="17">
        <v>0.10535365158889</v>
      </c>
      <c r="S699" s="17">
        <v>0.1191122063821194</v>
      </c>
      <c r="U699" s="17">
        <v>0.23741771327447889</v>
      </c>
      <c r="V699" s="17">
        <v>0.18213645217339619</v>
      </c>
      <c r="W699" s="17">
        <v>0.2433760751894567</v>
      </c>
      <c r="X699" s="17">
        <v>0.19299687348590941</v>
      </c>
      <c r="Y699" s="17">
        <v>0.15255283476113241</v>
      </c>
      <c r="Z699" s="17">
        <v>0.1107748899468558</v>
      </c>
      <c r="AA699" s="17">
        <v>0.1396984036628145</v>
      </c>
      <c r="AB699" s="17">
        <v>0.10232059401296641</v>
      </c>
      <c r="AC699" s="17">
        <v>0.1001046580339905</v>
      </c>
      <c r="AD699" s="17">
        <v>0.18170204319761121</v>
      </c>
      <c r="AE699" s="17">
        <v>0.21157426069927701</v>
      </c>
      <c r="AG699" s="17">
        <v>0.12741377549854699</v>
      </c>
      <c r="AH699" s="17">
        <v>0.19301412905989351</v>
      </c>
      <c r="AJ699" s="17">
        <v>0.1085824867451616</v>
      </c>
      <c r="AK699" s="17">
        <v>0.1704792117149854</v>
      </c>
      <c r="AL699" s="17">
        <v>0.21883430079359059</v>
      </c>
      <c r="AM699" s="17">
        <v>0.17157048454700449</v>
      </c>
      <c r="AN699" s="17">
        <v>0.21099326876996391</v>
      </c>
      <c r="AO699" s="17">
        <v>0.23483196273502999</v>
      </c>
      <c r="AP699" s="17">
        <v>0.17120935676241891</v>
      </c>
      <c r="AQ699" s="17">
        <v>0.17077590328475831</v>
      </c>
      <c r="AR699" s="17">
        <v>0.19224311612828621</v>
      </c>
      <c r="AS699" s="17">
        <v>0.1663972663178285</v>
      </c>
      <c r="AT699" s="17">
        <v>0.16884222071080041</v>
      </c>
      <c r="AU699" s="17">
        <v>0.1923887340653965</v>
      </c>
      <c r="AV699" s="17">
        <v>0.1249627633930902</v>
      </c>
      <c r="AX699" s="17">
        <v>0.1649941503167951</v>
      </c>
      <c r="AY699" s="17">
        <v>0.1663972663178285</v>
      </c>
      <c r="AZ699" s="17">
        <v>0.16884222071080041</v>
      </c>
      <c r="BA699" s="17">
        <v>0.1923887340653965</v>
      </c>
      <c r="BC699" s="17">
        <v>8.7611804612306929E-2</v>
      </c>
      <c r="BD699" s="17">
        <v>0.1237858658729884</v>
      </c>
      <c r="BE699" s="17">
        <v>0.15699035807652989</v>
      </c>
      <c r="BF699" s="17">
        <v>0.15280119095860711</v>
      </c>
      <c r="BG699" s="17">
        <v>0.1551949581448725</v>
      </c>
      <c r="BH699" s="17">
        <v>5.261847140389405E-2</v>
      </c>
      <c r="BI699" s="17">
        <v>6.8927867060587775E-2</v>
      </c>
      <c r="BJ699" s="17">
        <v>0.18013965092599671</v>
      </c>
      <c r="BK699" s="17">
        <v>0.1597208728283207</v>
      </c>
      <c r="BL699" s="17">
        <v>0.10785314189552971</v>
      </c>
      <c r="BM699" s="17">
        <v>0.1012238962013238</v>
      </c>
      <c r="BN699" s="17">
        <v>0.22227282767246531</v>
      </c>
      <c r="BP699" s="17">
        <v>0.18209782161768739</v>
      </c>
      <c r="BQ699" s="17">
        <v>0.12413325503028221</v>
      </c>
      <c r="BR699" s="17">
        <v>0.20950805212807361</v>
      </c>
      <c r="BS699" s="17">
        <v>0.16211963455434811</v>
      </c>
      <c r="BT699" s="17">
        <v>3.673884648103886E-2</v>
      </c>
      <c r="BU699" s="17">
        <v>0.17439731898692271</v>
      </c>
      <c r="BV699" s="17">
        <v>0.15346754597562409</v>
      </c>
      <c r="BW699" s="17">
        <v>0.1722320733407931</v>
      </c>
      <c r="BX699" s="17">
        <v>7.8606269304132254E-2</v>
      </c>
      <c r="BY699" s="17">
        <v>0.1715247575649787</v>
      </c>
    </row>
    <row r="700" spans="2:77" ht="15.95">
      <c r="B700" s="16" t="s">
        <v>55</v>
      </c>
      <c r="C700" s="17">
        <v>1.557476793413827E-2</v>
      </c>
      <c r="D700" s="17">
        <v>1.315270641761148E-2</v>
      </c>
      <c r="E700" s="17">
        <v>2.6543141193493221E-2</v>
      </c>
      <c r="F700" s="17">
        <v>0</v>
      </c>
      <c r="H700" s="17">
        <v>3.2904426393775311E-2</v>
      </c>
      <c r="I700" s="17">
        <v>3.9208199107539912E-3</v>
      </c>
      <c r="J700" s="17">
        <v>7.1522949980979706E-3</v>
      </c>
      <c r="K700" s="17">
        <v>1.5995358930797069E-2</v>
      </c>
      <c r="L700" s="17">
        <v>1.6095929002209689E-2</v>
      </c>
      <c r="M700" s="17">
        <v>8.9697420479332261E-3</v>
      </c>
      <c r="N700" s="17">
        <v>2.6327189235929749E-2</v>
      </c>
      <c r="O700" s="17">
        <v>0</v>
      </c>
      <c r="P700" s="17">
        <v>7.9211562665928593E-3</v>
      </c>
      <c r="Q700" s="17">
        <v>0</v>
      </c>
      <c r="R700" s="17">
        <v>1.874635220881617E-2</v>
      </c>
      <c r="S700" s="17">
        <v>2.6246005842982909E-2</v>
      </c>
      <c r="U700" s="17">
        <v>3.124877700070287E-2</v>
      </c>
      <c r="V700" s="17">
        <v>7.1234901058311014E-3</v>
      </c>
      <c r="W700" s="17">
        <v>0</v>
      </c>
      <c r="X700" s="17">
        <v>1.6918009566659571E-2</v>
      </c>
      <c r="Y700" s="17">
        <v>8.369364783705183E-3</v>
      </c>
      <c r="Z700" s="17">
        <v>0</v>
      </c>
      <c r="AA700" s="17">
        <v>2.126782692298931E-2</v>
      </c>
      <c r="AB700" s="17">
        <v>0</v>
      </c>
      <c r="AC700" s="17">
        <v>2.0400279882692239E-2</v>
      </c>
      <c r="AD700" s="17">
        <v>4.5912490109093623E-2</v>
      </c>
      <c r="AE700" s="17">
        <v>8.5660871336491431E-2</v>
      </c>
      <c r="AG700" s="17">
        <v>1.415053931839437E-2</v>
      </c>
      <c r="AH700" s="17">
        <v>1.6687331115587709E-2</v>
      </c>
      <c r="AJ700" s="17">
        <v>1.4478877847564161E-2</v>
      </c>
      <c r="AK700" s="17">
        <v>1.016537310369783E-2</v>
      </c>
      <c r="AL700" s="17">
        <v>2.3778558777974738E-2</v>
      </c>
      <c r="AM700" s="17">
        <v>1.8202389466167049E-2</v>
      </c>
      <c r="AN700" s="17">
        <v>2.1322931971017221E-2</v>
      </c>
      <c r="AO700" s="17">
        <v>3.378573746331031E-2</v>
      </c>
      <c r="AP700" s="17">
        <v>2.0873604224462518E-2</v>
      </c>
      <c r="AQ700" s="17">
        <v>2.223690807871009E-2</v>
      </c>
      <c r="AR700" s="17">
        <v>2.4649951697998281E-2</v>
      </c>
      <c r="AS700" s="17">
        <v>1.5327257160782041E-2</v>
      </c>
      <c r="AT700" s="17">
        <v>1.9979471890072702E-2</v>
      </c>
      <c r="AU700" s="17">
        <v>3.3866209306645238E-2</v>
      </c>
      <c r="AV700" s="17">
        <v>0</v>
      </c>
      <c r="AX700" s="17">
        <v>1.549893252973277E-2</v>
      </c>
      <c r="AY700" s="17">
        <v>1.5327257160782041E-2</v>
      </c>
      <c r="AZ700" s="17">
        <v>1.9979471890072702E-2</v>
      </c>
      <c r="BA700" s="17">
        <v>3.3866209306645238E-2</v>
      </c>
      <c r="BC700" s="17">
        <v>1.296264567716874E-2</v>
      </c>
      <c r="BD700" s="17">
        <v>4.5601443225654098E-2</v>
      </c>
      <c r="BE700" s="17">
        <v>6.0615765327624131E-3</v>
      </c>
      <c r="BF700" s="17">
        <v>5.8515083640830676E-3</v>
      </c>
      <c r="BG700" s="17">
        <v>0</v>
      </c>
      <c r="BH700" s="17">
        <v>1.219371747779051E-2</v>
      </c>
      <c r="BI700" s="17">
        <v>2.5949523356989999E-2</v>
      </c>
      <c r="BJ700" s="17">
        <v>8.5881249110522345E-3</v>
      </c>
      <c r="BK700" s="17">
        <v>0</v>
      </c>
      <c r="BL700" s="17">
        <v>2.4363975141460239E-2</v>
      </c>
      <c r="BM700" s="17">
        <v>1.6784249846101499E-2</v>
      </c>
      <c r="BN700" s="17">
        <v>3.342160551925883E-2</v>
      </c>
      <c r="BP700" s="17">
        <v>1.6361870743252821E-2</v>
      </c>
      <c r="BQ700" s="17">
        <v>1.339217109346898E-2</v>
      </c>
      <c r="BR700" s="17">
        <v>5.8703323540540203E-3</v>
      </c>
      <c r="BS700" s="17">
        <v>1.1767551399372691E-2</v>
      </c>
      <c r="BT700" s="17">
        <v>0</v>
      </c>
      <c r="BU700" s="17">
        <v>6.0886826706306317E-2</v>
      </c>
      <c r="BV700" s="17">
        <v>2.2157959220103791E-2</v>
      </c>
      <c r="BW700" s="17">
        <v>9.8585224315156858E-3</v>
      </c>
      <c r="BX700" s="17">
        <v>1.686955651736111E-2</v>
      </c>
      <c r="BY700" s="17">
        <v>1.346879828051163E-2</v>
      </c>
    </row>
    <row r="701" spans="2:77" ht="32.1">
      <c r="B701" s="16" t="s">
        <v>345</v>
      </c>
      <c r="C701" s="17">
        <v>4.2242850822808493E-2</v>
      </c>
      <c r="D701" s="17">
        <v>4.3585808772608529E-2</v>
      </c>
      <c r="E701" s="17">
        <v>4.3042137357531811E-2</v>
      </c>
      <c r="F701" s="17">
        <v>4.4802611093489242E-3</v>
      </c>
      <c r="H701" s="17">
        <v>7.7518959447252386E-2</v>
      </c>
      <c r="I701" s="17">
        <v>4.3099730678444248E-2</v>
      </c>
      <c r="J701" s="17">
        <v>9.2806380296650864E-2</v>
      </c>
      <c r="K701" s="17">
        <v>5.2544697429708312E-2</v>
      </c>
      <c r="L701" s="17">
        <v>3.7887659917445547E-2</v>
      </c>
      <c r="M701" s="17">
        <v>3.5915623508762533E-2</v>
      </c>
      <c r="N701" s="17">
        <v>4.4200823048451333E-2</v>
      </c>
      <c r="O701" s="17">
        <v>4.6936954111640443E-2</v>
      </c>
      <c r="P701" s="17">
        <v>0</v>
      </c>
      <c r="Q701" s="17">
        <v>5.1711248833619557E-2</v>
      </c>
      <c r="R701" s="17">
        <v>1.4275245849704349E-2</v>
      </c>
      <c r="S701" s="17">
        <v>2.1784434502249501E-2</v>
      </c>
      <c r="U701" s="17">
        <v>6.4648759548031301E-2</v>
      </c>
      <c r="V701" s="17">
        <v>0.15724187110494031</v>
      </c>
      <c r="W701" s="17">
        <v>5.4879245673744803E-2</v>
      </c>
      <c r="X701" s="17">
        <v>2.1346749978377221E-2</v>
      </c>
      <c r="Y701" s="17">
        <v>2.9235809388342519E-2</v>
      </c>
      <c r="Z701" s="17">
        <v>2.1536763532765121E-2</v>
      </c>
      <c r="AA701" s="17">
        <v>1.1416384586419571E-2</v>
      </c>
      <c r="AB701" s="17">
        <v>2.6356208215167352E-2</v>
      </c>
      <c r="AC701" s="17">
        <v>7.1110884871733544E-3</v>
      </c>
      <c r="AD701" s="17">
        <v>5.7231976158128813E-2</v>
      </c>
      <c r="AE701" s="17">
        <v>0.13592362588103429</v>
      </c>
      <c r="AG701" s="17">
        <v>2.4865725982978711E-2</v>
      </c>
      <c r="AH701" s="17">
        <v>5.5817321299338647E-2</v>
      </c>
      <c r="AJ701" s="17">
        <v>1.6056137133816421E-2</v>
      </c>
      <c r="AK701" s="17">
        <v>6.0318476275921913E-2</v>
      </c>
      <c r="AL701" s="17">
        <v>4.7626634830972077E-2</v>
      </c>
      <c r="AM701" s="17">
        <v>4.8334224633064783E-2</v>
      </c>
      <c r="AN701" s="17">
        <v>3.7653181184699062E-2</v>
      </c>
      <c r="AO701" s="17">
        <v>3.6235593770277928E-2</v>
      </c>
      <c r="AP701" s="17">
        <v>4.5638884401785457E-2</v>
      </c>
      <c r="AQ701" s="17">
        <v>3.8724899631791147E-2</v>
      </c>
      <c r="AR701" s="17">
        <v>4.4105087155821211E-2</v>
      </c>
      <c r="AS701" s="17">
        <v>5.0279536947182402E-2</v>
      </c>
      <c r="AT701" s="17">
        <v>4.2087844434719711E-2</v>
      </c>
      <c r="AU701" s="17">
        <v>4.5030168969758991E-2</v>
      </c>
      <c r="AV701" s="17">
        <v>2.149239625110836E-2</v>
      </c>
      <c r="AX701" s="17">
        <v>4.0742100268287382E-2</v>
      </c>
      <c r="AY701" s="17">
        <v>5.0279536947182402E-2</v>
      </c>
      <c r="AZ701" s="17">
        <v>4.2087844434719711E-2</v>
      </c>
      <c r="BA701" s="17">
        <v>4.5030168969758991E-2</v>
      </c>
      <c r="BC701" s="17">
        <v>1.8078158593700121E-2</v>
      </c>
      <c r="BD701" s="17">
        <v>1.8266539815408239E-2</v>
      </c>
      <c r="BE701" s="17">
        <v>2.6404262180140969E-2</v>
      </c>
      <c r="BF701" s="17">
        <v>3.5256051622592897E-2</v>
      </c>
      <c r="BG701" s="17">
        <v>3.4970267697156152E-2</v>
      </c>
      <c r="BH701" s="17">
        <v>1.4473160278491029E-2</v>
      </c>
      <c r="BI701" s="17">
        <v>2.8350233494894791E-2</v>
      </c>
      <c r="BJ701" s="17">
        <v>3.1478248160459063E-2</v>
      </c>
      <c r="BK701" s="17">
        <v>6.3842952390812155E-2</v>
      </c>
      <c r="BL701" s="17">
        <v>8.0484054408777213E-3</v>
      </c>
      <c r="BM701" s="17">
        <v>3.0151541483311409E-2</v>
      </c>
      <c r="BN701" s="17">
        <v>8.0132195282712801E-2</v>
      </c>
      <c r="BP701" s="17">
        <v>3.7624812260065893E-2</v>
      </c>
      <c r="BQ701" s="17">
        <v>3.4437081762153529E-2</v>
      </c>
      <c r="BR701" s="17">
        <v>4.0968312062121558E-2</v>
      </c>
      <c r="BS701" s="17">
        <v>4.0046662121546048E-2</v>
      </c>
      <c r="BT701" s="17">
        <v>6.9900060449486941E-3</v>
      </c>
      <c r="BU701" s="17">
        <v>6.4801030915571406E-2</v>
      </c>
      <c r="BV701" s="17">
        <v>4.2387120379298739E-2</v>
      </c>
      <c r="BW701" s="17">
        <v>3.9366361914026787E-2</v>
      </c>
      <c r="BX701" s="17">
        <v>2.9667174568312742E-2</v>
      </c>
      <c r="BY701" s="17">
        <v>5.0035099321496961E-2</v>
      </c>
    </row>
    <row r="703" spans="2:77" ht="128.1">
      <c r="B703" s="14" t="s">
        <v>346</v>
      </c>
    </row>
    <row r="704" spans="2:77" ht="15.95">
      <c r="B704" s="15" t="s">
        <v>16</v>
      </c>
    </row>
    <row r="705" spans="2:77" ht="15.95">
      <c r="B705" s="16" t="s">
        <v>311</v>
      </c>
      <c r="C705" s="17">
        <v>0.33273739931910301</v>
      </c>
      <c r="D705" s="17">
        <v>0.3354490768797328</v>
      </c>
      <c r="E705" s="17">
        <v>0.32797821027125368</v>
      </c>
      <c r="F705" s="17">
        <v>0.31542730860419599</v>
      </c>
      <c r="H705" s="17">
        <v>0.29092580954253972</v>
      </c>
      <c r="I705" s="17">
        <v>0.36891597785491648</v>
      </c>
      <c r="J705" s="17">
        <v>0.34672362376149629</v>
      </c>
      <c r="K705" s="17">
        <v>0.31085699721482363</v>
      </c>
      <c r="L705" s="17">
        <v>0.29692214986269738</v>
      </c>
      <c r="M705" s="17">
        <v>0.35697612224862041</v>
      </c>
      <c r="N705" s="17">
        <v>0.30345577375088678</v>
      </c>
      <c r="O705" s="17">
        <v>0.36585473490080528</v>
      </c>
      <c r="P705" s="17">
        <v>0.34100546106954599</v>
      </c>
      <c r="Q705" s="17">
        <v>0.34827938980877099</v>
      </c>
      <c r="R705" s="17">
        <v>0.36117771754418981</v>
      </c>
      <c r="S705" s="17">
        <v>0.33475618794446321</v>
      </c>
      <c r="U705" s="17">
        <v>0.30893579011330979</v>
      </c>
      <c r="V705" s="17">
        <v>0.29139153696921682</v>
      </c>
      <c r="W705" s="17">
        <v>0.2812259152259492</v>
      </c>
      <c r="X705" s="17">
        <v>0.28236230596636508</v>
      </c>
      <c r="Y705" s="17">
        <v>0.34766436169305309</v>
      </c>
      <c r="Z705" s="17">
        <v>0.36249855045437929</v>
      </c>
      <c r="AA705" s="17">
        <v>0.3585902647972895</v>
      </c>
      <c r="AB705" s="17">
        <v>0.39131292575505761</v>
      </c>
      <c r="AC705" s="17">
        <v>0.34873366204124528</v>
      </c>
      <c r="AD705" s="17">
        <v>0.34394228821445089</v>
      </c>
      <c r="AE705" s="17">
        <v>0.17368618556254989</v>
      </c>
      <c r="AG705" s="17">
        <v>0.34659839324518382</v>
      </c>
      <c r="AH705" s="17">
        <v>0.32190962115906568</v>
      </c>
      <c r="AJ705" s="17">
        <v>0.40534983451556839</v>
      </c>
      <c r="AK705" s="17">
        <v>0.33701565257408972</v>
      </c>
      <c r="AL705" s="17">
        <v>0.31973479825779061</v>
      </c>
      <c r="AM705" s="17">
        <v>0.33456729456330708</v>
      </c>
      <c r="AN705" s="17">
        <v>0.28170243832587949</v>
      </c>
      <c r="AO705" s="17">
        <v>0.36368339048723158</v>
      </c>
      <c r="AP705" s="17">
        <v>0.36092267687198548</v>
      </c>
      <c r="AQ705" s="17">
        <v>0.39267244252427702</v>
      </c>
      <c r="AR705" s="17">
        <v>0.32520576266875439</v>
      </c>
      <c r="AS705" s="17">
        <v>0.38589150739533479</v>
      </c>
      <c r="AT705" s="17">
        <v>0.39622477633851311</v>
      </c>
      <c r="AU705" s="17">
        <v>0.332252565932316</v>
      </c>
      <c r="AV705" s="17">
        <v>0.38728900779744152</v>
      </c>
      <c r="AX705" s="17">
        <v>0.33655652994152169</v>
      </c>
      <c r="AY705" s="17">
        <v>0.38589150739533479</v>
      </c>
      <c r="AZ705" s="17">
        <v>0.39622477633851311</v>
      </c>
      <c r="BA705" s="17">
        <v>0.332252565932316</v>
      </c>
      <c r="BC705" s="17">
        <v>0.32130861973655361</v>
      </c>
      <c r="BD705" s="17">
        <v>0.40275835367151502</v>
      </c>
      <c r="BE705" s="17">
        <v>0.39237705428674108</v>
      </c>
      <c r="BF705" s="17">
        <v>0.50255034117522135</v>
      </c>
      <c r="BG705" s="17">
        <v>0.31549687477746913</v>
      </c>
      <c r="BH705" s="17">
        <v>0.43313767012239668</v>
      </c>
      <c r="BI705" s="17">
        <v>0.44841275573829259</v>
      </c>
      <c r="BJ705" s="17">
        <v>0.37247051439671591</v>
      </c>
      <c r="BK705" s="17">
        <v>0.34949829337563032</v>
      </c>
      <c r="BL705" s="17">
        <v>0.35914880650157388</v>
      </c>
      <c r="BM705" s="17">
        <v>0.35591922894168349</v>
      </c>
      <c r="BN705" s="17">
        <v>0.26856350637486048</v>
      </c>
      <c r="BP705" s="17">
        <v>0.39272499189604693</v>
      </c>
      <c r="BQ705" s="17">
        <v>0.32678615990007409</v>
      </c>
      <c r="BR705" s="17">
        <v>0.29144032692942379</v>
      </c>
      <c r="BS705" s="17">
        <v>0.25190702641963297</v>
      </c>
      <c r="BT705" s="17">
        <v>0.44765182137471771</v>
      </c>
      <c r="BU705" s="17">
        <v>0.3640918791414936</v>
      </c>
      <c r="BV705" s="17">
        <v>0.35746765449307688</v>
      </c>
      <c r="BW705" s="17">
        <v>0.25617333008126342</v>
      </c>
      <c r="BX705" s="17">
        <v>0.37534255755776169</v>
      </c>
      <c r="BY705" s="17">
        <v>0.36211036667325569</v>
      </c>
    </row>
    <row r="706" spans="2:77" ht="15.95">
      <c r="B706" s="16" t="s">
        <v>312</v>
      </c>
      <c r="C706" s="17">
        <v>0.36037079060463018</v>
      </c>
      <c r="D706" s="17">
        <v>0.35519117767627972</v>
      </c>
      <c r="E706" s="17">
        <v>0.38079591362991561</v>
      </c>
      <c r="F706" s="17">
        <v>0.33827217470386051</v>
      </c>
      <c r="H706" s="17">
        <v>0.3669883371743537</v>
      </c>
      <c r="I706" s="17">
        <v>0.31032152989820178</v>
      </c>
      <c r="J706" s="17">
        <v>0.34363574930233609</v>
      </c>
      <c r="K706" s="17">
        <v>0.43095166819656833</v>
      </c>
      <c r="L706" s="17">
        <v>0.28250100549382728</v>
      </c>
      <c r="M706" s="17">
        <v>0.35191158698636582</v>
      </c>
      <c r="N706" s="17">
        <v>0.41052351939587689</v>
      </c>
      <c r="O706" s="17">
        <v>0.3986608580046419</v>
      </c>
      <c r="P706" s="17">
        <v>0.3813461241111612</v>
      </c>
      <c r="Q706" s="17">
        <v>0.33202598233254621</v>
      </c>
      <c r="R706" s="17">
        <v>0.36282482300997398</v>
      </c>
      <c r="S706" s="17">
        <v>0.37369057822292501</v>
      </c>
      <c r="U706" s="17">
        <v>0.33952018911753179</v>
      </c>
      <c r="V706" s="17">
        <v>0.32654156371635878</v>
      </c>
      <c r="W706" s="17">
        <v>0.3430839864367255</v>
      </c>
      <c r="X706" s="17">
        <v>0.43327272512730192</v>
      </c>
      <c r="Y706" s="17">
        <v>0.41761050537883232</v>
      </c>
      <c r="Z706" s="17">
        <v>0.37349428129587797</v>
      </c>
      <c r="AA706" s="17">
        <v>0.35296327541829869</v>
      </c>
      <c r="AB706" s="17">
        <v>0.32822649577205087</v>
      </c>
      <c r="AC706" s="17">
        <v>0.38478432340327878</v>
      </c>
      <c r="AD706" s="17">
        <v>0.3270510635192922</v>
      </c>
      <c r="AE706" s="17">
        <v>9.080847130335315E-2</v>
      </c>
      <c r="AG706" s="17">
        <v>0.36780805790659349</v>
      </c>
      <c r="AH706" s="17">
        <v>0.35456102826781583</v>
      </c>
      <c r="AJ706" s="17">
        <v>0.35858450515746643</v>
      </c>
      <c r="AK706" s="17">
        <v>0.35754057668963718</v>
      </c>
      <c r="AL706" s="17">
        <v>0.35346540119603698</v>
      </c>
      <c r="AM706" s="17">
        <v>0.39319574169300442</v>
      </c>
      <c r="AN706" s="17">
        <v>0.34935833862876092</v>
      </c>
      <c r="AO706" s="17">
        <v>0.31338333790199241</v>
      </c>
      <c r="AP706" s="17">
        <v>0.35507369567363661</v>
      </c>
      <c r="AQ706" s="17">
        <v>0.34079589456705051</v>
      </c>
      <c r="AR706" s="17">
        <v>0.33923296431954009</v>
      </c>
      <c r="AS706" s="17">
        <v>0.34912399578446268</v>
      </c>
      <c r="AT706" s="17">
        <v>0.2903252262423015</v>
      </c>
      <c r="AU706" s="17">
        <v>0.36756321438789957</v>
      </c>
      <c r="AV706" s="17">
        <v>0.32751474084230031</v>
      </c>
      <c r="AX706" s="17">
        <v>0.36076909843519761</v>
      </c>
      <c r="AY706" s="17">
        <v>0.34912399578446268</v>
      </c>
      <c r="AZ706" s="17">
        <v>0.2903252262423015</v>
      </c>
      <c r="BA706" s="17">
        <v>0.36756321438789957</v>
      </c>
      <c r="BC706" s="17">
        <v>0.40670945865088559</v>
      </c>
      <c r="BD706" s="17">
        <v>0.27548816190494813</v>
      </c>
      <c r="BE706" s="17">
        <v>0.32365138717838993</v>
      </c>
      <c r="BF706" s="17">
        <v>0.29027630091307571</v>
      </c>
      <c r="BG706" s="17">
        <v>0.39343333230475869</v>
      </c>
      <c r="BH706" s="17">
        <v>0.36299780264622877</v>
      </c>
      <c r="BI706" s="17">
        <v>0.33838265794039929</v>
      </c>
      <c r="BJ706" s="17">
        <v>0.2987194366481058</v>
      </c>
      <c r="BK706" s="17">
        <v>0.38082383991204632</v>
      </c>
      <c r="BL706" s="17">
        <v>0.37371415485562293</v>
      </c>
      <c r="BM706" s="17">
        <v>0.37772164097009669</v>
      </c>
      <c r="BN706" s="17">
        <v>0.35697684121437101</v>
      </c>
      <c r="BP706" s="17">
        <v>0.30120973572436438</v>
      </c>
      <c r="BQ706" s="17">
        <v>0.42388573307692229</v>
      </c>
      <c r="BR706" s="17">
        <v>0.39877998643538082</v>
      </c>
      <c r="BS706" s="17">
        <v>0.39528552535848183</v>
      </c>
      <c r="BT706" s="17">
        <v>0.38530896513912649</v>
      </c>
      <c r="BU706" s="17">
        <v>0.33973714845897113</v>
      </c>
      <c r="BV706" s="17">
        <v>0.35405881331774608</v>
      </c>
      <c r="BW706" s="17">
        <v>0.41839573830613158</v>
      </c>
      <c r="BX706" s="17">
        <v>0.4328147104097767</v>
      </c>
      <c r="BY706" s="17">
        <v>0.32687651642578142</v>
      </c>
    </row>
    <row r="707" spans="2:77" ht="15.95">
      <c r="B707" s="16" t="s">
        <v>313</v>
      </c>
      <c r="C707" s="17">
        <v>0.25044547006965251</v>
      </c>
      <c r="D707" s="17">
        <v>0.25290453979195632</v>
      </c>
      <c r="E707" s="17">
        <v>0.23896625792751999</v>
      </c>
      <c r="F707" s="17">
        <v>0.27828111893732199</v>
      </c>
      <c r="H707" s="17">
        <v>0.2233551147356615</v>
      </c>
      <c r="I707" s="17">
        <v>0.24678851140758801</v>
      </c>
      <c r="J707" s="17">
        <v>0.25179666096971659</v>
      </c>
      <c r="K707" s="17">
        <v>0.21574679821088261</v>
      </c>
      <c r="L707" s="17">
        <v>0.34225435033101131</v>
      </c>
      <c r="M707" s="17">
        <v>0.22095325183008391</v>
      </c>
      <c r="N707" s="17">
        <v>0.24186776564071469</v>
      </c>
      <c r="O707" s="17">
        <v>0.19906219206549711</v>
      </c>
      <c r="P707" s="17">
        <v>0.2300230381960631</v>
      </c>
      <c r="Q707" s="17">
        <v>0.27314128142155042</v>
      </c>
      <c r="R707" s="17">
        <v>0.25140278090680013</v>
      </c>
      <c r="S707" s="17">
        <v>0.2626420491461024</v>
      </c>
      <c r="U707" s="17">
        <v>0.2730889097950181</v>
      </c>
      <c r="V707" s="17">
        <v>0.28903310964217938</v>
      </c>
      <c r="W707" s="17">
        <v>0.30980690661699722</v>
      </c>
      <c r="X707" s="17">
        <v>0.23346927968922149</v>
      </c>
      <c r="Y707" s="17">
        <v>0.18154194323607381</v>
      </c>
      <c r="Z707" s="17">
        <v>0.21455453808166799</v>
      </c>
      <c r="AA707" s="17">
        <v>0.25213630057795222</v>
      </c>
      <c r="AB707" s="17">
        <v>0.2314595885696013</v>
      </c>
      <c r="AC707" s="17">
        <v>0.22218319160889841</v>
      </c>
      <c r="AD707" s="17">
        <v>0.28216358893715648</v>
      </c>
      <c r="AE707" s="17">
        <v>0.42311237461321799</v>
      </c>
      <c r="AG707" s="17">
        <v>0.25032713012257479</v>
      </c>
      <c r="AH707" s="17">
        <v>0.25053791356261268</v>
      </c>
      <c r="AJ707" s="17">
        <v>0.19899927619095709</v>
      </c>
      <c r="AK707" s="17">
        <v>0.26677116174271698</v>
      </c>
      <c r="AL707" s="17">
        <v>0.2793063807650682</v>
      </c>
      <c r="AM707" s="17">
        <v>0.21820565845108869</v>
      </c>
      <c r="AN707" s="17">
        <v>0.31335316296671439</v>
      </c>
      <c r="AO707" s="17">
        <v>0.25006902874986631</v>
      </c>
      <c r="AP707" s="17">
        <v>0.22843416289377519</v>
      </c>
      <c r="AQ707" s="17">
        <v>0.2046803869344333</v>
      </c>
      <c r="AR707" s="17">
        <v>0.25927985398237668</v>
      </c>
      <c r="AS707" s="17">
        <v>0.23383649181822999</v>
      </c>
      <c r="AT707" s="17">
        <v>0.26102926928271469</v>
      </c>
      <c r="AU707" s="17">
        <v>0.25115501031124959</v>
      </c>
      <c r="AV707" s="17">
        <v>0.26601876313141237</v>
      </c>
      <c r="AX707" s="17">
        <v>0.2462096864695561</v>
      </c>
      <c r="AY707" s="17">
        <v>0.23383649181822999</v>
      </c>
      <c r="AZ707" s="17">
        <v>0.26102926928271469</v>
      </c>
      <c r="BA707" s="17">
        <v>0.25115501031124959</v>
      </c>
      <c r="BC707" s="17">
        <v>0.23052458998799499</v>
      </c>
      <c r="BD707" s="17">
        <v>0.23030193000797081</v>
      </c>
      <c r="BE707" s="17">
        <v>0.21457711621953329</v>
      </c>
      <c r="BF707" s="17">
        <v>0.17666490586599981</v>
      </c>
      <c r="BG707" s="17">
        <v>0.21174728171813911</v>
      </c>
      <c r="BH707" s="17">
        <v>0.1612194675128398</v>
      </c>
      <c r="BI707" s="17">
        <v>0.14663328935309569</v>
      </c>
      <c r="BJ707" s="17">
        <v>0.28110405180586978</v>
      </c>
      <c r="BK707" s="17">
        <v>0.21527928150988479</v>
      </c>
      <c r="BL707" s="17">
        <v>0.21268072398332441</v>
      </c>
      <c r="BM707" s="17">
        <v>0.22241895091455791</v>
      </c>
      <c r="BN707" s="17">
        <v>0.30009441619125299</v>
      </c>
      <c r="BP707" s="17">
        <v>0.25979706086509541</v>
      </c>
      <c r="BQ707" s="17">
        <v>0.19525549829372471</v>
      </c>
      <c r="BR707" s="17">
        <v>0.26888133370702422</v>
      </c>
      <c r="BS707" s="17">
        <v>0.29962110966629779</v>
      </c>
      <c r="BT707" s="17">
        <v>0.12777553218256599</v>
      </c>
      <c r="BU707" s="17">
        <v>0.28395398967877589</v>
      </c>
      <c r="BV707" s="17">
        <v>0.20430032967962039</v>
      </c>
      <c r="BW707" s="17">
        <v>0.25136540770678473</v>
      </c>
      <c r="BX707" s="17">
        <v>0.15889677111968339</v>
      </c>
      <c r="BY707" s="17">
        <v>0.23863368379500111</v>
      </c>
    </row>
    <row r="708" spans="2:77" ht="15.95">
      <c r="B708" s="16" t="s">
        <v>314</v>
      </c>
      <c r="C708" s="17">
        <v>3.3500085209478801E-2</v>
      </c>
      <c r="D708" s="17">
        <v>3.2239648809472589E-2</v>
      </c>
      <c r="E708" s="17">
        <v>2.8990703693682809E-2</v>
      </c>
      <c r="F708" s="17">
        <v>6.8019397754621347E-2</v>
      </c>
      <c r="H708" s="17">
        <v>5.711630401802948E-2</v>
      </c>
      <c r="I708" s="17">
        <v>4.5288775098006107E-2</v>
      </c>
      <c r="J708" s="17">
        <v>3.084691567612375E-2</v>
      </c>
      <c r="K708" s="17">
        <v>1.8870360135274551E-2</v>
      </c>
      <c r="L708" s="17">
        <v>5.2626837364219817E-2</v>
      </c>
      <c r="M708" s="17">
        <v>5.1118418189961018E-2</v>
      </c>
      <c r="N708" s="17">
        <v>1.471764707084052E-2</v>
      </c>
      <c r="O708" s="17">
        <v>3.6422215029055717E-2</v>
      </c>
      <c r="P708" s="17">
        <v>3.3670220699243393E-2</v>
      </c>
      <c r="Q708" s="17">
        <v>3.4817937282715948E-2</v>
      </c>
      <c r="R708" s="17">
        <v>1.522052698156327E-2</v>
      </c>
      <c r="S708" s="17">
        <v>1.4603813358132619E-2</v>
      </c>
      <c r="U708" s="17">
        <v>1.8524814293858841E-2</v>
      </c>
      <c r="V708" s="17">
        <v>6.1622891169030553E-2</v>
      </c>
      <c r="W708" s="17">
        <v>3.8921789569536507E-2</v>
      </c>
      <c r="X708" s="17">
        <v>3.8014056977061568E-2</v>
      </c>
      <c r="Y708" s="17">
        <v>3.8612362540609513E-2</v>
      </c>
      <c r="Z708" s="17">
        <v>4.5912033998399847E-2</v>
      </c>
      <c r="AA708" s="17">
        <v>1.791963712458805E-2</v>
      </c>
      <c r="AB708" s="17">
        <v>2.7618135291993549E-2</v>
      </c>
      <c r="AC708" s="17">
        <v>3.0588720190843969E-2</v>
      </c>
      <c r="AD708" s="17">
        <v>3.5915930857891992E-2</v>
      </c>
      <c r="AE708" s="17">
        <v>0</v>
      </c>
      <c r="AG708" s="17">
        <v>2.39314468279683E-2</v>
      </c>
      <c r="AH708" s="17">
        <v>4.0974808468224759E-2</v>
      </c>
      <c r="AJ708" s="17">
        <v>2.8616141894009021E-2</v>
      </c>
      <c r="AK708" s="17">
        <v>2.6749970028566539E-2</v>
      </c>
      <c r="AL708" s="17">
        <v>2.8578273787532089E-2</v>
      </c>
      <c r="AM708" s="17">
        <v>3.8706623406305631E-2</v>
      </c>
      <c r="AN708" s="17">
        <v>3.8582991148214348E-2</v>
      </c>
      <c r="AO708" s="17">
        <v>4.1739923897197377E-2</v>
      </c>
      <c r="AP708" s="17">
        <v>2.472631860929065E-2</v>
      </c>
      <c r="AQ708" s="17">
        <v>4.4266156781901378E-2</v>
      </c>
      <c r="AR708" s="17">
        <v>3.6744781151345871E-2</v>
      </c>
      <c r="AS708" s="17">
        <v>1.576768183940052E-2</v>
      </c>
      <c r="AT708" s="17">
        <v>4.5745550139095877E-2</v>
      </c>
      <c r="AU708" s="17">
        <v>2.6466195253673171E-2</v>
      </c>
      <c r="AV708" s="17">
        <v>1.917748822884599E-2</v>
      </c>
      <c r="AX708" s="17">
        <v>3.2509505886661169E-2</v>
      </c>
      <c r="AY708" s="17">
        <v>1.576768183940052E-2</v>
      </c>
      <c r="AZ708" s="17">
        <v>4.5745550139095877E-2</v>
      </c>
      <c r="BA708" s="17">
        <v>2.6466195253673171E-2</v>
      </c>
      <c r="BC708" s="17">
        <v>2.84854024366849E-2</v>
      </c>
      <c r="BD708" s="17">
        <v>3.6533079630816492E-2</v>
      </c>
      <c r="BE708" s="17">
        <v>5.7294304961571188E-2</v>
      </c>
      <c r="BF708" s="17">
        <v>2.1223486561344911E-2</v>
      </c>
      <c r="BG708" s="17">
        <v>2.2169367046054839E-2</v>
      </c>
      <c r="BH708" s="17">
        <v>2.837810089294621E-2</v>
      </c>
      <c r="BI708" s="17">
        <v>3.5295475111419297E-2</v>
      </c>
      <c r="BJ708" s="17">
        <v>2.2607717403847719E-2</v>
      </c>
      <c r="BK708" s="17">
        <v>1.958287735336427E-2</v>
      </c>
      <c r="BL708" s="17">
        <v>2.485102243520803E-2</v>
      </c>
      <c r="BM708" s="17">
        <v>2.4475376509254201E-2</v>
      </c>
      <c r="BN708" s="17">
        <v>3.2846013932537478E-2</v>
      </c>
      <c r="BP708" s="17">
        <v>2.2901991723282712E-2</v>
      </c>
      <c r="BQ708" s="17">
        <v>4.2499771985422263E-2</v>
      </c>
      <c r="BR708" s="17">
        <v>1.8010615769112219E-2</v>
      </c>
      <c r="BS708" s="17">
        <v>4.1406039611563993E-2</v>
      </c>
      <c r="BT708" s="17">
        <v>2.953258401216759E-2</v>
      </c>
      <c r="BU708" s="17">
        <v>1.221698272075954E-2</v>
      </c>
      <c r="BV708" s="17">
        <v>4.9628314297940887E-2</v>
      </c>
      <c r="BW708" s="17">
        <v>1.5006448675498879E-2</v>
      </c>
      <c r="BX708" s="17">
        <v>2.0106707575638691E-2</v>
      </c>
      <c r="BY708" s="17">
        <v>4.5432385404424333E-2</v>
      </c>
    </row>
    <row r="709" spans="2:77" ht="15.95">
      <c r="B709" s="16" t="s">
        <v>315</v>
      </c>
      <c r="C709" s="17">
        <v>1.238741572561688E-2</v>
      </c>
      <c r="D709" s="17">
        <v>1.3423177437258909E-2</v>
      </c>
      <c r="E709" s="17">
        <v>1.141406976799784E-2</v>
      </c>
      <c r="F709" s="17">
        <v>0</v>
      </c>
      <c r="H709" s="17">
        <v>2.70847182732586E-2</v>
      </c>
      <c r="I709" s="17">
        <v>1.797378864244371E-2</v>
      </c>
      <c r="J709" s="17">
        <v>5.1183151183671581E-3</v>
      </c>
      <c r="K709" s="17">
        <v>1.410489842088488E-2</v>
      </c>
      <c r="L709" s="17">
        <v>1.6349695420387601E-2</v>
      </c>
      <c r="M709" s="17">
        <v>1.3393559158090309E-2</v>
      </c>
      <c r="N709" s="17">
        <v>2.9435294141681039E-2</v>
      </c>
      <c r="O709" s="17">
        <v>0</v>
      </c>
      <c r="P709" s="17">
        <v>5.5891794412616666E-3</v>
      </c>
      <c r="Q709" s="17">
        <v>5.0623386357214221E-3</v>
      </c>
      <c r="R709" s="17">
        <v>9.3741515574729192E-3</v>
      </c>
      <c r="S709" s="17">
        <v>6.2052740090831797E-3</v>
      </c>
      <c r="U709" s="17">
        <v>1.925366177536884E-2</v>
      </c>
      <c r="V709" s="17">
        <v>2.428740839738338E-2</v>
      </c>
      <c r="W709" s="17">
        <v>2.535201351800229E-2</v>
      </c>
      <c r="X709" s="17">
        <v>4.4226274567201913E-3</v>
      </c>
      <c r="Y709" s="17">
        <v>1.8257014554419061E-3</v>
      </c>
      <c r="Z709" s="17">
        <v>0</v>
      </c>
      <c r="AA709" s="17">
        <v>1.321831610727606E-2</v>
      </c>
      <c r="AB709" s="17">
        <v>1.9940603874096859E-2</v>
      </c>
      <c r="AC709" s="17">
        <v>6.9095376938633248E-3</v>
      </c>
      <c r="AD709" s="17">
        <v>1.9789122177926539E-3</v>
      </c>
      <c r="AE709" s="17">
        <v>0</v>
      </c>
      <c r="AG709" s="17">
        <v>5.8469358551287457E-3</v>
      </c>
      <c r="AH709" s="17">
        <v>1.749663556046447E-2</v>
      </c>
      <c r="AJ709" s="17">
        <v>1.0054882838639149E-3</v>
      </c>
      <c r="AK709" s="17">
        <v>0</v>
      </c>
      <c r="AL709" s="17">
        <v>9.4575729967860348E-3</v>
      </c>
      <c r="AM709" s="17">
        <v>1.075856706910502E-2</v>
      </c>
      <c r="AN709" s="17">
        <v>5.1489859724952996E-3</v>
      </c>
      <c r="AO709" s="17">
        <v>1.7626691381878331E-2</v>
      </c>
      <c r="AP709" s="17">
        <v>1.327749590143338E-2</v>
      </c>
      <c r="AQ709" s="17">
        <v>9.6883211486627364E-3</v>
      </c>
      <c r="AR709" s="17">
        <v>1.987974129650982E-2</v>
      </c>
      <c r="AS709" s="17">
        <v>0</v>
      </c>
      <c r="AT709" s="17">
        <v>0</v>
      </c>
      <c r="AU709" s="17">
        <v>1.8532963824131471E-3</v>
      </c>
      <c r="AV709" s="17">
        <v>0</v>
      </c>
      <c r="AX709" s="17">
        <v>1.3521029218013181E-2</v>
      </c>
      <c r="AY709" s="17">
        <v>0</v>
      </c>
      <c r="AZ709" s="17">
        <v>0</v>
      </c>
      <c r="BA709" s="17">
        <v>1.8532963824131471E-3</v>
      </c>
      <c r="BC709" s="17">
        <v>0</v>
      </c>
      <c r="BD709" s="17">
        <v>3.6651934969341209E-2</v>
      </c>
      <c r="BE709" s="17">
        <v>0</v>
      </c>
      <c r="BF709" s="17">
        <v>0</v>
      </c>
      <c r="BG709" s="17">
        <v>2.8312752722698391E-2</v>
      </c>
      <c r="BH709" s="17">
        <v>5.2683933244199316E-3</v>
      </c>
      <c r="BI709" s="17">
        <v>1.2720900556314779E-2</v>
      </c>
      <c r="BJ709" s="17">
        <v>1.530072242846699E-2</v>
      </c>
      <c r="BK709" s="17">
        <v>2.8176809438300709E-2</v>
      </c>
      <c r="BL709" s="17">
        <v>0</v>
      </c>
      <c r="BM709" s="17">
        <v>7.3178207783627771E-3</v>
      </c>
      <c r="BN709" s="17">
        <v>2.3171061012141111E-2</v>
      </c>
      <c r="BP709" s="17">
        <v>1.2544752164660739E-2</v>
      </c>
      <c r="BQ709" s="17">
        <v>5.7770210011933261E-3</v>
      </c>
      <c r="BR709" s="17">
        <v>8.9906829108099568E-3</v>
      </c>
      <c r="BS709" s="17">
        <v>1.178029894402321E-2</v>
      </c>
      <c r="BT709" s="17">
        <v>6.2417702911452154E-3</v>
      </c>
      <c r="BU709" s="17">
        <v>0</v>
      </c>
      <c r="BV709" s="17">
        <v>2.481415714897045E-2</v>
      </c>
      <c r="BW709" s="17">
        <v>1.9717044863031372E-2</v>
      </c>
      <c r="BX709" s="17">
        <v>1.283925333713965E-2</v>
      </c>
      <c r="BY709" s="17">
        <v>1.346879828051163E-2</v>
      </c>
    </row>
    <row r="710" spans="2:77" ht="15.95">
      <c r="B710" s="16" t="s">
        <v>131</v>
      </c>
      <c r="C710" s="17">
        <v>1.055883907151875E-2</v>
      </c>
      <c r="D710" s="17">
        <v>1.079237940529972E-2</v>
      </c>
      <c r="E710" s="17">
        <v>1.185484470962986E-2</v>
      </c>
      <c r="F710" s="17">
        <v>0</v>
      </c>
      <c r="H710" s="17">
        <v>3.4529716256157097E-2</v>
      </c>
      <c r="I710" s="17">
        <v>1.0711417098843891E-2</v>
      </c>
      <c r="J710" s="17">
        <v>2.1878735171959991E-2</v>
      </c>
      <c r="K710" s="17">
        <v>9.4692778215659974E-3</v>
      </c>
      <c r="L710" s="17">
        <v>9.3459615278563661E-3</v>
      </c>
      <c r="M710" s="17">
        <v>5.6470615868786907E-3</v>
      </c>
      <c r="N710" s="17">
        <v>0</v>
      </c>
      <c r="O710" s="17">
        <v>0</v>
      </c>
      <c r="P710" s="17">
        <v>8.3659764827245468E-3</v>
      </c>
      <c r="Q710" s="17">
        <v>6.6730705186949209E-3</v>
      </c>
      <c r="R710" s="17">
        <v>0</v>
      </c>
      <c r="S710" s="17">
        <v>8.102097319293549E-3</v>
      </c>
      <c r="U710" s="17">
        <v>4.0676634904912613E-2</v>
      </c>
      <c r="V710" s="17">
        <v>7.1234901058311014E-3</v>
      </c>
      <c r="W710" s="17">
        <v>1.6093886327894051E-3</v>
      </c>
      <c r="X710" s="17">
        <v>8.4590047833297856E-3</v>
      </c>
      <c r="Y710" s="17">
        <v>1.2745125695989609E-2</v>
      </c>
      <c r="Z710" s="17">
        <v>3.5405961696749191E-3</v>
      </c>
      <c r="AA710" s="17">
        <v>5.1722059745954842E-3</v>
      </c>
      <c r="AB710" s="17">
        <v>1.4422507371997901E-3</v>
      </c>
      <c r="AC710" s="17">
        <v>6.8005650618704824E-3</v>
      </c>
      <c r="AD710" s="17">
        <v>8.9482162534156705E-3</v>
      </c>
      <c r="AE710" s="17">
        <v>0.31239296852087889</v>
      </c>
      <c r="AG710" s="17">
        <v>5.4880360425508083E-3</v>
      </c>
      <c r="AH710" s="17">
        <v>1.451999298181657E-2</v>
      </c>
      <c r="AJ710" s="17">
        <v>7.4447539581350116E-3</v>
      </c>
      <c r="AK710" s="17">
        <v>1.19226389649896E-2</v>
      </c>
      <c r="AL710" s="17">
        <v>9.4575729967860348E-3</v>
      </c>
      <c r="AM710" s="17">
        <v>4.5661148171892386E-3</v>
      </c>
      <c r="AN710" s="17">
        <v>1.185408295793572E-2</v>
      </c>
      <c r="AO710" s="17">
        <v>1.349762758183388E-2</v>
      </c>
      <c r="AP710" s="17">
        <v>1.7565650049878669E-2</v>
      </c>
      <c r="AQ710" s="17">
        <v>7.8967980436755458E-3</v>
      </c>
      <c r="AR710" s="17">
        <v>1.9656896581473491E-2</v>
      </c>
      <c r="AS710" s="17">
        <v>1.5380323162571839E-2</v>
      </c>
      <c r="AT710" s="17">
        <v>6.6751779973750038E-3</v>
      </c>
      <c r="AU710" s="17">
        <v>2.0709717732448459E-2</v>
      </c>
      <c r="AV710" s="17">
        <v>0</v>
      </c>
      <c r="AX710" s="17">
        <v>1.04341500490503E-2</v>
      </c>
      <c r="AY710" s="17">
        <v>1.5380323162571839E-2</v>
      </c>
      <c r="AZ710" s="17">
        <v>6.6751779973750038E-3</v>
      </c>
      <c r="BA710" s="17">
        <v>2.0709717732448459E-2</v>
      </c>
      <c r="BC710" s="17">
        <v>1.2971929187881171E-2</v>
      </c>
      <c r="BD710" s="17">
        <v>1.8266539815408239E-2</v>
      </c>
      <c r="BE710" s="17">
        <v>1.2100137353764581E-2</v>
      </c>
      <c r="BF710" s="17">
        <v>9.2849654843581743E-3</v>
      </c>
      <c r="BG710" s="17">
        <v>2.884039143087978E-2</v>
      </c>
      <c r="BH710" s="17">
        <v>8.9985655011686327E-3</v>
      </c>
      <c r="BI710" s="17">
        <v>1.855492130047821E-2</v>
      </c>
      <c r="BJ710" s="17">
        <v>9.7975573169937092E-3</v>
      </c>
      <c r="BK710" s="17">
        <v>6.6388984107738124E-3</v>
      </c>
      <c r="BL710" s="17">
        <v>2.960529222427059E-2</v>
      </c>
      <c r="BM710" s="17">
        <v>1.2146981886044879E-2</v>
      </c>
      <c r="BN710" s="17">
        <v>1.8348161274836901E-2</v>
      </c>
      <c r="BP710" s="17">
        <v>1.0821467626549799E-2</v>
      </c>
      <c r="BQ710" s="17">
        <v>5.7958157426632826E-3</v>
      </c>
      <c r="BR710" s="17">
        <v>1.389705424824903E-2</v>
      </c>
      <c r="BS710" s="17">
        <v>0</v>
      </c>
      <c r="BT710" s="17">
        <v>3.489327000277024E-3</v>
      </c>
      <c r="BU710" s="17">
        <v>0</v>
      </c>
      <c r="BV710" s="17">
        <v>9.7307310626454681E-3</v>
      </c>
      <c r="BW710" s="17">
        <v>3.9342030367290247E-2</v>
      </c>
      <c r="BX710" s="17">
        <v>0</v>
      </c>
      <c r="BY710" s="17">
        <v>1.347824942102596E-2</v>
      </c>
    </row>
    <row r="712" spans="2:77" ht="111.95">
      <c r="B712" s="14" t="s">
        <v>347</v>
      </c>
    </row>
    <row r="713" spans="2:77" ht="15.95">
      <c r="B713" s="15" t="s">
        <v>16</v>
      </c>
    </row>
    <row r="714" spans="2:77" ht="15.95">
      <c r="B714" s="16" t="s">
        <v>311</v>
      </c>
      <c r="C714" s="17">
        <v>0.37966033528811749</v>
      </c>
      <c r="D714" s="17">
        <v>0.39883427742456912</v>
      </c>
      <c r="E714" s="17">
        <v>0.33840971373375212</v>
      </c>
      <c r="F714" s="17">
        <v>0.25937778462096939</v>
      </c>
      <c r="H714" s="17">
        <v>0.30294007705411158</v>
      </c>
      <c r="I714" s="17">
        <v>0.35234515042428932</v>
      </c>
      <c r="J714" s="17">
        <v>0.33609107828353713</v>
      </c>
      <c r="K714" s="17">
        <v>0.38102026465969041</v>
      </c>
      <c r="L714" s="17">
        <v>0.32470808694363817</v>
      </c>
      <c r="M714" s="17">
        <v>0.40422871374764802</v>
      </c>
      <c r="N714" s="17">
        <v>0.32228787562201477</v>
      </c>
      <c r="O714" s="17">
        <v>0.35521846836658799</v>
      </c>
      <c r="P714" s="17">
        <v>0.41025565188023189</v>
      </c>
      <c r="Q714" s="17">
        <v>0.42769916652239021</v>
      </c>
      <c r="R714" s="17">
        <v>0.51376653221340773</v>
      </c>
      <c r="S714" s="17">
        <v>0.39895046697490399</v>
      </c>
      <c r="U714" s="17">
        <v>0.33475559929619247</v>
      </c>
      <c r="V714" s="17">
        <v>0.3405575369418552</v>
      </c>
      <c r="W714" s="17">
        <v>0.36623812349590479</v>
      </c>
      <c r="X714" s="17">
        <v>0.30559293513738123</v>
      </c>
      <c r="Y714" s="17">
        <v>0.39561802452001332</v>
      </c>
      <c r="Z714" s="17">
        <v>0.40782257602141608</v>
      </c>
      <c r="AA714" s="17">
        <v>0.44833137701403208</v>
      </c>
      <c r="AB714" s="17">
        <v>0.44487433483773192</v>
      </c>
      <c r="AC714" s="17">
        <v>0.4258543279640758</v>
      </c>
      <c r="AD714" s="17">
        <v>0.29030755008076331</v>
      </c>
      <c r="AE714" s="17">
        <v>0.21157426069927701</v>
      </c>
      <c r="AG714" s="17">
        <v>0.42350354853681449</v>
      </c>
      <c r="AH714" s="17">
        <v>0.34541137814898681</v>
      </c>
      <c r="AJ714" s="17">
        <v>0.45971625752540429</v>
      </c>
      <c r="AK714" s="17">
        <v>0.35624396105352069</v>
      </c>
      <c r="AL714" s="17">
        <v>0.36914538284908199</v>
      </c>
      <c r="AM714" s="17">
        <v>0.37047513270224341</v>
      </c>
      <c r="AN714" s="17">
        <v>0.3082527890856942</v>
      </c>
      <c r="AO714" s="17">
        <v>0.35159776329547032</v>
      </c>
      <c r="AP714" s="17">
        <v>0.40481479530093911</v>
      </c>
      <c r="AQ714" s="17">
        <v>0.38570686689106659</v>
      </c>
      <c r="AR714" s="17">
        <v>0.37216810139139689</v>
      </c>
      <c r="AS714" s="17">
        <v>0.38334250061060371</v>
      </c>
      <c r="AT714" s="17">
        <v>0.41511228561184849</v>
      </c>
      <c r="AU714" s="17">
        <v>0.38352456598087348</v>
      </c>
      <c r="AV714" s="17">
        <v>0.44998826057455737</v>
      </c>
      <c r="AX714" s="17">
        <v>0.38271219656876931</v>
      </c>
      <c r="AY714" s="17">
        <v>0.38334250061060371</v>
      </c>
      <c r="AZ714" s="17">
        <v>0.41511228561184849</v>
      </c>
      <c r="BA714" s="17">
        <v>0.38352456598087348</v>
      </c>
      <c r="BC714" s="17">
        <v>0.48750111051061518</v>
      </c>
      <c r="BD714" s="17">
        <v>0.41060660908981877</v>
      </c>
      <c r="BE714" s="17">
        <v>0.41328397699594738</v>
      </c>
      <c r="BF714" s="17">
        <v>0.4275481605055268</v>
      </c>
      <c r="BG714" s="17">
        <v>0.38322637436440099</v>
      </c>
      <c r="BH714" s="17">
        <v>0.51684822017815635</v>
      </c>
      <c r="BI714" s="17">
        <v>0.47797899250678871</v>
      </c>
      <c r="BJ714" s="17">
        <v>0.4092161842832181</v>
      </c>
      <c r="BK714" s="17">
        <v>0.32181120170240618</v>
      </c>
      <c r="BL714" s="17">
        <v>0.42786300881552941</v>
      </c>
      <c r="BM714" s="17">
        <v>0.44379509567805669</v>
      </c>
      <c r="BN714" s="17">
        <v>0.27038599842825262</v>
      </c>
      <c r="BP714" s="17">
        <v>0.42578823069412869</v>
      </c>
      <c r="BQ714" s="17">
        <v>0.45440222501780181</v>
      </c>
      <c r="BR714" s="17">
        <v>0.2939638714303604</v>
      </c>
      <c r="BS714" s="17">
        <v>0.35899623502084071</v>
      </c>
      <c r="BT714" s="17">
        <v>0.59283685400221708</v>
      </c>
      <c r="BU714" s="17">
        <v>0.30973051667675527</v>
      </c>
      <c r="BV714" s="17">
        <v>0.41541527049679838</v>
      </c>
      <c r="BW714" s="17">
        <v>0.3361068851468143</v>
      </c>
      <c r="BX714" s="17">
        <v>0.3603946633456348</v>
      </c>
      <c r="BY714" s="17">
        <v>0.37373165678509151</v>
      </c>
    </row>
    <row r="715" spans="2:77" ht="15.95">
      <c r="B715" s="16" t="s">
        <v>312</v>
      </c>
      <c r="C715" s="17">
        <v>0.37992127424777028</v>
      </c>
      <c r="D715" s="17">
        <v>0.37838476589077141</v>
      </c>
      <c r="E715" s="17">
        <v>0.39301668613250229</v>
      </c>
      <c r="F715" s="17">
        <v>0.31914373170355648</v>
      </c>
      <c r="H715" s="17">
        <v>0.36239854751030109</v>
      </c>
      <c r="I715" s="17">
        <v>0.46878280317561849</v>
      </c>
      <c r="J715" s="17">
        <v>0.39418998457082899</v>
      </c>
      <c r="K715" s="17">
        <v>0.40713031739979499</v>
      </c>
      <c r="L715" s="17">
        <v>0.39459103992675681</v>
      </c>
      <c r="M715" s="17">
        <v>0.3334012929699941</v>
      </c>
      <c r="N715" s="17">
        <v>0.38325409453219428</v>
      </c>
      <c r="O715" s="17">
        <v>0.44236956732464122</v>
      </c>
      <c r="P715" s="17">
        <v>0.36576337790451841</v>
      </c>
      <c r="Q715" s="17">
        <v>0.38116125324585998</v>
      </c>
      <c r="R715" s="17">
        <v>0.31689393480112449</v>
      </c>
      <c r="S715" s="17">
        <v>0.37496468955377232</v>
      </c>
      <c r="U715" s="17">
        <v>0.38518032403735908</v>
      </c>
      <c r="V715" s="17">
        <v>0.37594698972690649</v>
      </c>
      <c r="W715" s="17">
        <v>0.37288130134048469</v>
      </c>
      <c r="X715" s="17">
        <v>0.44712324417737459</v>
      </c>
      <c r="Y715" s="17">
        <v>0.37353006670519129</v>
      </c>
      <c r="Z715" s="17">
        <v>0.33296532956027858</v>
      </c>
      <c r="AA715" s="17">
        <v>0.31610635540119431</v>
      </c>
      <c r="AB715" s="17">
        <v>0.40210812405969149</v>
      </c>
      <c r="AC715" s="17">
        <v>0.38397387432128111</v>
      </c>
      <c r="AD715" s="17">
        <v>0.42067661284610108</v>
      </c>
      <c r="AE715" s="17">
        <v>9.080847130335315E-2</v>
      </c>
      <c r="AG715" s="17">
        <v>0.3705320565590729</v>
      </c>
      <c r="AH715" s="17">
        <v>0.38725583963115301</v>
      </c>
      <c r="AJ715" s="17">
        <v>0.36105895256325521</v>
      </c>
      <c r="AK715" s="17">
        <v>0.41852233282094281</v>
      </c>
      <c r="AL715" s="17">
        <v>0.36065658424382641</v>
      </c>
      <c r="AM715" s="17">
        <v>0.385055248202537</v>
      </c>
      <c r="AN715" s="17">
        <v>0.39816442642683519</v>
      </c>
      <c r="AO715" s="17">
        <v>0.32708004589671558</v>
      </c>
      <c r="AP715" s="17">
        <v>0.39064387651888488</v>
      </c>
      <c r="AQ715" s="17">
        <v>0.37452906624951282</v>
      </c>
      <c r="AR715" s="17">
        <v>0.41131103847694522</v>
      </c>
      <c r="AS715" s="17">
        <v>0.46093729113284693</v>
      </c>
      <c r="AT715" s="17">
        <v>0.37667615730795612</v>
      </c>
      <c r="AU715" s="17">
        <v>0.34336704606187168</v>
      </c>
      <c r="AV715" s="17">
        <v>0.39945917718767859</v>
      </c>
      <c r="AX715" s="17">
        <v>0.37690169318977751</v>
      </c>
      <c r="AY715" s="17">
        <v>0.46093729113284693</v>
      </c>
      <c r="AZ715" s="17">
        <v>0.37667615730795612</v>
      </c>
      <c r="BA715" s="17">
        <v>0.34336704606187168</v>
      </c>
      <c r="BC715" s="17">
        <v>0.35151788446725829</v>
      </c>
      <c r="BD715" s="17">
        <v>0.39599802584178251</v>
      </c>
      <c r="BE715" s="17">
        <v>0.38428196829171712</v>
      </c>
      <c r="BF715" s="17">
        <v>0.39067563508675363</v>
      </c>
      <c r="BG715" s="17">
        <v>0.36188926568869678</v>
      </c>
      <c r="BH715" s="17">
        <v>0.34703292646602579</v>
      </c>
      <c r="BI715" s="17">
        <v>0.3778106239592417</v>
      </c>
      <c r="BJ715" s="17">
        <v>0.36127296435486622</v>
      </c>
      <c r="BK715" s="17">
        <v>0.39475131833904697</v>
      </c>
      <c r="BL715" s="17">
        <v>0.3396604934015468</v>
      </c>
      <c r="BM715" s="17">
        <v>0.3350707742288272</v>
      </c>
      <c r="BN715" s="17">
        <v>0.40874061516183918</v>
      </c>
      <c r="BP715" s="17">
        <v>0.34438587885692518</v>
      </c>
      <c r="BQ715" s="17">
        <v>0.36988830331352329</v>
      </c>
      <c r="BR715" s="17">
        <v>0.42877864054022607</v>
      </c>
      <c r="BS715" s="17">
        <v>0.42311816880707148</v>
      </c>
      <c r="BT715" s="17">
        <v>0.30273672696984638</v>
      </c>
      <c r="BU715" s="17">
        <v>0.39797309775347611</v>
      </c>
      <c r="BV715" s="17">
        <v>0.3478325775497636</v>
      </c>
      <c r="BW715" s="17">
        <v>0.34164533266920388</v>
      </c>
      <c r="BX715" s="17">
        <v>0.46003471300247512</v>
      </c>
      <c r="BY715" s="17">
        <v>0.37692198492674528</v>
      </c>
    </row>
    <row r="716" spans="2:77" ht="15.95">
      <c r="B716" s="16" t="s">
        <v>313</v>
      </c>
      <c r="C716" s="17">
        <v>0.1911843659688805</v>
      </c>
      <c r="D716" s="17">
        <v>0.1761008701697932</v>
      </c>
      <c r="E716" s="17">
        <v>0.22037663939556831</v>
      </c>
      <c r="F716" s="17">
        <v>0.31055170628017392</v>
      </c>
      <c r="H716" s="17">
        <v>0.21377679089968771</v>
      </c>
      <c r="I716" s="17">
        <v>0.1378712222903643</v>
      </c>
      <c r="J716" s="17">
        <v>0.23685016072561549</v>
      </c>
      <c r="K716" s="17">
        <v>0.16750628514808749</v>
      </c>
      <c r="L716" s="17">
        <v>0.22418896770335461</v>
      </c>
      <c r="M716" s="17">
        <v>0.20962051114861999</v>
      </c>
      <c r="N716" s="17">
        <v>0.21630590930640051</v>
      </c>
      <c r="O716" s="17">
        <v>0.1248505974187271</v>
      </c>
      <c r="P716" s="17">
        <v>0.1917150002541905</v>
      </c>
      <c r="Q716" s="17">
        <v>0.174748073676778</v>
      </c>
      <c r="R716" s="17">
        <v>0.16524975972684941</v>
      </c>
      <c r="S716" s="17">
        <v>0.18791257726575469</v>
      </c>
      <c r="U716" s="17">
        <v>0.1956803244035826</v>
      </c>
      <c r="V716" s="17">
        <v>0.2313362344563927</v>
      </c>
      <c r="W716" s="17">
        <v>0.21852514758611111</v>
      </c>
      <c r="X716" s="17">
        <v>0.1938046466694314</v>
      </c>
      <c r="Y716" s="17">
        <v>0.16823279533711161</v>
      </c>
      <c r="Z716" s="17">
        <v>0.23049640970795199</v>
      </c>
      <c r="AA716" s="17">
        <v>0.17569075579000321</v>
      </c>
      <c r="AB716" s="17">
        <v>0.11092521952461259</v>
      </c>
      <c r="AC716" s="17">
        <v>0.16492771266300979</v>
      </c>
      <c r="AD716" s="17">
        <v>0.2553430122638895</v>
      </c>
      <c r="AE716" s="17">
        <v>0.47603277077984413</v>
      </c>
      <c r="AG716" s="17">
        <v>0.17519438983089131</v>
      </c>
      <c r="AH716" s="17">
        <v>0.20367523894160869</v>
      </c>
      <c r="AJ716" s="17">
        <v>0.141783450218914</v>
      </c>
      <c r="AK716" s="17">
        <v>0.22523370612553659</v>
      </c>
      <c r="AL716" s="17">
        <v>0.25101582572825332</v>
      </c>
      <c r="AM716" s="17">
        <v>0.2149877305489262</v>
      </c>
      <c r="AN716" s="17">
        <v>0.251491474114025</v>
      </c>
      <c r="AO716" s="17">
        <v>0.23814624319996591</v>
      </c>
      <c r="AP716" s="17">
        <v>0.16480009117232591</v>
      </c>
      <c r="AQ716" s="17">
        <v>0.20501697475012731</v>
      </c>
      <c r="AR716" s="17">
        <v>0.18080852308407561</v>
      </c>
      <c r="AS716" s="17">
        <v>0.14039295109576719</v>
      </c>
      <c r="AT716" s="17">
        <v>0.1780775487228782</v>
      </c>
      <c r="AU716" s="17">
        <v>0.2352510382428305</v>
      </c>
      <c r="AV716" s="17">
        <v>0.15055256223776431</v>
      </c>
      <c r="AX716" s="17">
        <v>0.1912922706806901</v>
      </c>
      <c r="AY716" s="17">
        <v>0.14039295109576719</v>
      </c>
      <c r="AZ716" s="17">
        <v>0.1780775487228782</v>
      </c>
      <c r="BA716" s="17">
        <v>0.2352510382428305</v>
      </c>
      <c r="BC716" s="17">
        <v>0.1414919343115682</v>
      </c>
      <c r="BD716" s="17">
        <v>0.1241273459768526</v>
      </c>
      <c r="BE716" s="17">
        <v>0.14075802372406229</v>
      </c>
      <c r="BF716" s="17">
        <v>0.1698677089691637</v>
      </c>
      <c r="BG716" s="17">
        <v>0.16943197248099259</v>
      </c>
      <c r="BH716" s="17">
        <v>9.659781062864331E-2</v>
      </c>
      <c r="BI716" s="17">
        <v>0.1007104749058174</v>
      </c>
      <c r="BJ716" s="17">
        <v>0.18876399646072661</v>
      </c>
      <c r="BK716" s="17">
        <v>0.23141478254653239</v>
      </c>
      <c r="BL716" s="17">
        <v>0.17844735904222869</v>
      </c>
      <c r="BM716" s="17">
        <v>0.18744029275135349</v>
      </c>
      <c r="BN716" s="17">
        <v>0.26333884223046161</v>
      </c>
      <c r="BP716" s="17">
        <v>0.20122170766521291</v>
      </c>
      <c r="BQ716" s="17">
        <v>0.15260138766390149</v>
      </c>
      <c r="BR716" s="17">
        <v>0.24746549836573509</v>
      </c>
      <c r="BS716" s="17">
        <v>0.16509300628545159</v>
      </c>
      <c r="BT716" s="17">
        <v>7.7237334690734488E-2</v>
      </c>
      <c r="BU716" s="17">
        <v>0.26794165488724608</v>
      </c>
      <c r="BV716" s="17">
        <v>0.15407097713263879</v>
      </c>
      <c r="BW716" s="17">
        <v>0.2305048391861283</v>
      </c>
      <c r="BX716" s="17">
        <v>0.1567196518131192</v>
      </c>
      <c r="BY716" s="17">
        <v>0.1924164381734105</v>
      </c>
    </row>
    <row r="717" spans="2:77" ht="15.95">
      <c r="B717" s="16" t="s">
        <v>314</v>
      </c>
      <c r="C717" s="17">
        <v>3.3715807418320358E-2</v>
      </c>
      <c r="D717" s="17">
        <v>3.054056417569689E-2</v>
      </c>
      <c r="E717" s="17">
        <v>3.7961227054701271E-2</v>
      </c>
      <c r="F717" s="17">
        <v>7.4291664718450792E-2</v>
      </c>
      <c r="H717" s="17">
        <v>7.7080534318162822E-2</v>
      </c>
      <c r="I717" s="17">
        <v>2.7365511187434698E-2</v>
      </c>
      <c r="J717" s="17">
        <v>1.7563965944631561E-2</v>
      </c>
      <c r="K717" s="17">
        <v>2.7971730372904579E-2</v>
      </c>
      <c r="L717" s="17">
        <v>2.6372786864042919E-2</v>
      </c>
      <c r="M717" s="17">
        <v>4.128327211767685E-2</v>
      </c>
      <c r="N717" s="17">
        <v>6.3434473468549996E-2</v>
      </c>
      <c r="O717" s="17">
        <v>6.4117724464008596E-2</v>
      </c>
      <c r="P717" s="17">
        <v>3.2265969961059127E-2</v>
      </c>
      <c r="Q717" s="17">
        <v>7.6062733289338691E-3</v>
      </c>
      <c r="R717" s="17">
        <v>4.0897732586187008E-3</v>
      </c>
      <c r="S717" s="17">
        <v>2.8603607667802539E-2</v>
      </c>
      <c r="U717" s="17">
        <v>5.4962815916949119E-2</v>
      </c>
      <c r="V717" s="17">
        <v>2.0748340371630959E-2</v>
      </c>
      <c r="W717" s="17">
        <v>2.7599936742550579E-2</v>
      </c>
      <c r="X717" s="17">
        <v>2.576326448009995E-2</v>
      </c>
      <c r="Y717" s="17">
        <v>4.9873987741694159E-2</v>
      </c>
      <c r="Z717" s="17">
        <v>2.1536763532765121E-2</v>
      </c>
      <c r="AA717" s="17">
        <v>4.1951874670182347E-2</v>
      </c>
      <c r="AB717" s="17">
        <v>3.5480768252411587E-2</v>
      </c>
      <c r="AC717" s="17">
        <v>2.5244085051633471E-2</v>
      </c>
      <c r="AD717" s="17">
        <v>2.7219804464745631E-2</v>
      </c>
      <c r="AE717" s="17">
        <v>0</v>
      </c>
      <c r="AG717" s="17">
        <v>2.4369616654390101E-2</v>
      </c>
      <c r="AH717" s="17">
        <v>4.1016761503785359E-2</v>
      </c>
      <c r="AJ717" s="17">
        <v>2.7908317527302891E-2</v>
      </c>
      <c r="AK717" s="17">
        <v>0</v>
      </c>
      <c r="AL717" s="17">
        <v>9.7246341820522268E-3</v>
      </c>
      <c r="AM717" s="17">
        <v>2.948188854629356E-2</v>
      </c>
      <c r="AN717" s="17">
        <v>2.2290183561312502E-2</v>
      </c>
      <c r="AO717" s="17">
        <v>5.7865980791942689E-2</v>
      </c>
      <c r="AP717" s="17">
        <v>3.3207729445990833E-2</v>
      </c>
      <c r="AQ717" s="17">
        <v>1.9109070114619979E-2</v>
      </c>
      <c r="AR717" s="17">
        <v>2.7155289391031411E-2</v>
      </c>
      <c r="AS717" s="17">
        <v>1.5327257160782041E-2</v>
      </c>
      <c r="AT717" s="17">
        <v>2.3454006499010142E-2</v>
      </c>
      <c r="AU717" s="17">
        <v>3.0189162853835719E-2</v>
      </c>
      <c r="AV717" s="17">
        <v>0</v>
      </c>
      <c r="AX717" s="17">
        <v>3.3576225992788457E-2</v>
      </c>
      <c r="AY717" s="17">
        <v>1.5327257160782041E-2</v>
      </c>
      <c r="AZ717" s="17">
        <v>2.3454006499010142E-2</v>
      </c>
      <c r="BA717" s="17">
        <v>3.0189162853835719E-2</v>
      </c>
      <c r="BC717" s="17">
        <v>1.1593905741131441E-2</v>
      </c>
      <c r="BD717" s="17">
        <v>3.2675511791466931E-2</v>
      </c>
      <c r="BE717" s="17">
        <v>5.3959825740737342E-2</v>
      </c>
      <c r="BF717" s="17">
        <v>9.320354726203444E-3</v>
      </c>
      <c r="BG717" s="17">
        <v>5.0384433616727953E-2</v>
      </c>
      <c r="BH717" s="17">
        <v>1.6536816394124059E-2</v>
      </c>
      <c r="BI717" s="17">
        <v>3.3056868830673401E-2</v>
      </c>
      <c r="BJ717" s="17">
        <v>2.3691780248598471E-2</v>
      </c>
      <c r="BK717" s="17">
        <v>4.0840146849177132E-2</v>
      </c>
      <c r="BL717" s="17">
        <v>5.4029138740694857E-2</v>
      </c>
      <c r="BM717" s="17">
        <v>3.3693837341762511E-2</v>
      </c>
      <c r="BN717" s="17">
        <v>3.9360842384554062E-2</v>
      </c>
      <c r="BP717" s="17">
        <v>1.8670630301859038E-2</v>
      </c>
      <c r="BQ717" s="17">
        <v>1.155404200238665E-2</v>
      </c>
      <c r="BR717" s="17">
        <v>1.4916349425068179E-2</v>
      </c>
      <c r="BS717" s="17">
        <v>3.0097703030425499E-2</v>
      </c>
      <c r="BT717" s="17">
        <v>2.3688405292530339E-2</v>
      </c>
      <c r="BU717" s="17">
        <v>2.435473068252253E-2</v>
      </c>
      <c r="BV717" s="17">
        <v>7.2950443758153946E-2</v>
      </c>
      <c r="BW717" s="17">
        <v>6.4590401609108714E-2</v>
      </c>
      <c r="BX717" s="17">
        <v>2.2850971838770971E-2</v>
      </c>
      <c r="BY717" s="17">
        <v>3.8697986264168503E-2</v>
      </c>
    </row>
    <row r="718" spans="2:77" ht="15.95">
      <c r="B718" s="16" t="s">
        <v>315</v>
      </c>
      <c r="C718" s="17">
        <v>7.7724994497690497E-3</v>
      </c>
      <c r="D718" s="17">
        <v>7.5575280380814598E-3</v>
      </c>
      <c r="E718" s="17">
        <v>4.4837625650658687E-3</v>
      </c>
      <c r="F718" s="17">
        <v>3.2154851567500441E-2</v>
      </c>
      <c r="H718" s="17">
        <v>2.282542462959599E-2</v>
      </c>
      <c r="I718" s="17">
        <v>1.3635312922293041E-2</v>
      </c>
      <c r="J718" s="17">
        <v>0</v>
      </c>
      <c r="K718" s="17">
        <v>1.6371402419522511E-2</v>
      </c>
      <c r="L718" s="17">
        <v>8.061034711590415E-3</v>
      </c>
      <c r="M718" s="17">
        <v>1.146621001606106E-2</v>
      </c>
      <c r="N718" s="17">
        <v>0</v>
      </c>
      <c r="O718" s="17">
        <v>1.344364242603509E-2</v>
      </c>
      <c r="P718" s="17">
        <v>0</v>
      </c>
      <c r="Q718" s="17">
        <v>0</v>
      </c>
      <c r="R718" s="17">
        <v>0</v>
      </c>
      <c r="S718" s="17">
        <v>5.0804836595936612E-3</v>
      </c>
      <c r="U718" s="17">
        <v>8.3515044541278873E-3</v>
      </c>
      <c r="V718" s="17">
        <v>1.362485026579986E-2</v>
      </c>
      <c r="W718" s="17">
        <v>7.3777454174744914E-3</v>
      </c>
      <c r="X718" s="17">
        <v>2.1698729033951109E-2</v>
      </c>
      <c r="Y718" s="17">
        <v>4.3757609122844314E-3</v>
      </c>
      <c r="Z718" s="17">
        <v>7.1789211775883741E-3</v>
      </c>
      <c r="AA718" s="17">
        <v>9.868750840718591E-3</v>
      </c>
      <c r="AB718" s="17">
        <v>6.6115533255524011E-3</v>
      </c>
      <c r="AC718" s="17">
        <v>0</v>
      </c>
      <c r="AD718" s="17">
        <v>0</v>
      </c>
      <c r="AE718" s="17">
        <v>0</v>
      </c>
      <c r="AG718" s="17">
        <v>3.195562479842973E-3</v>
      </c>
      <c r="AH718" s="17">
        <v>1.134786052611898E-2</v>
      </c>
      <c r="AJ718" s="17">
        <v>2.5814529815007658E-3</v>
      </c>
      <c r="AK718" s="17">
        <v>0</v>
      </c>
      <c r="AL718" s="17">
        <v>9.4575729967860348E-3</v>
      </c>
      <c r="AM718" s="17">
        <v>0</v>
      </c>
      <c r="AN718" s="17">
        <v>1.835978616807243E-2</v>
      </c>
      <c r="AO718" s="17">
        <v>0</v>
      </c>
      <c r="AP718" s="17">
        <v>0</v>
      </c>
      <c r="AQ718" s="17">
        <v>1.273057317000117E-2</v>
      </c>
      <c r="AR718" s="17">
        <v>0</v>
      </c>
      <c r="AS718" s="17">
        <v>0</v>
      </c>
      <c r="AT718" s="17">
        <v>5.223871972695051E-3</v>
      </c>
      <c r="AU718" s="17">
        <v>3.4780826552584022E-3</v>
      </c>
      <c r="AV718" s="17">
        <v>0</v>
      </c>
      <c r="AX718" s="17">
        <v>7.5641696575859596E-3</v>
      </c>
      <c r="AY718" s="17">
        <v>0</v>
      </c>
      <c r="AZ718" s="17">
        <v>5.223871972695051E-3</v>
      </c>
      <c r="BA718" s="17">
        <v>3.4780826552584022E-3</v>
      </c>
      <c r="BC718" s="17">
        <v>6.4813228385843724E-3</v>
      </c>
      <c r="BD718" s="17">
        <v>1.8325967484670601E-2</v>
      </c>
      <c r="BE718" s="17">
        <v>0</v>
      </c>
      <c r="BF718" s="17">
        <v>0</v>
      </c>
      <c r="BG718" s="17">
        <v>2.8312752722698391E-2</v>
      </c>
      <c r="BH718" s="17">
        <v>1.846990294648674E-2</v>
      </c>
      <c r="BI718" s="17">
        <v>8.1724068058732779E-3</v>
      </c>
      <c r="BJ718" s="17">
        <v>5.0715792909459944E-3</v>
      </c>
      <c r="BK718" s="17">
        <v>1.1182550562837521E-2</v>
      </c>
      <c r="BL718" s="17">
        <v>0</v>
      </c>
      <c r="BM718" s="17">
        <v>0</v>
      </c>
      <c r="BN718" s="17">
        <v>4.0198389706682259E-3</v>
      </c>
      <c r="BP718" s="17">
        <v>2.280426856857168E-3</v>
      </c>
      <c r="BQ718" s="17">
        <v>0</v>
      </c>
      <c r="BR718" s="17">
        <v>4.4953414554049784E-3</v>
      </c>
      <c r="BS718" s="17">
        <v>1.1767551399372691E-2</v>
      </c>
      <c r="BT718" s="17">
        <v>0</v>
      </c>
      <c r="BU718" s="17">
        <v>0</v>
      </c>
      <c r="BV718" s="17">
        <v>9.7307310626454681E-3</v>
      </c>
      <c r="BW718" s="17">
        <v>1.5006448675498879E-2</v>
      </c>
      <c r="BX718" s="17">
        <v>0</v>
      </c>
      <c r="BY718" s="17">
        <v>1.057321147070819E-2</v>
      </c>
    </row>
    <row r="719" spans="2:77" ht="15.95">
      <c r="B719" s="16" t="s">
        <v>131</v>
      </c>
      <c r="C719" s="17">
        <v>7.7457176271424058E-3</v>
      </c>
      <c r="D719" s="17">
        <v>8.5819943010881153E-3</v>
      </c>
      <c r="E719" s="17">
        <v>5.751971118410166E-3</v>
      </c>
      <c r="F719" s="17">
        <v>4.4802611093489242E-3</v>
      </c>
      <c r="H719" s="17">
        <v>2.0978625588140801E-2</v>
      </c>
      <c r="I719" s="17">
        <v>0</v>
      </c>
      <c r="J719" s="17">
        <v>1.5304810475386741E-2</v>
      </c>
      <c r="K719" s="17">
        <v>0</v>
      </c>
      <c r="L719" s="17">
        <v>2.2078083850616971E-2</v>
      </c>
      <c r="M719" s="17">
        <v>0</v>
      </c>
      <c r="N719" s="17">
        <v>1.471764707084052E-2</v>
      </c>
      <c r="O719" s="17">
        <v>0</v>
      </c>
      <c r="P719" s="17">
        <v>0</v>
      </c>
      <c r="Q719" s="17">
        <v>8.7852332260379227E-3</v>
      </c>
      <c r="R719" s="17">
        <v>0</v>
      </c>
      <c r="S719" s="17">
        <v>4.4881748781725843E-3</v>
      </c>
      <c r="U719" s="17">
        <v>2.1069431891788781E-2</v>
      </c>
      <c r="V719" s="17">
        <v>1.7786048237414621E-2</v>
      </c>
      <c r="W719" s="17">
        <v>7.3777454174744914E-3</v>
      </c>
      <c r="X719" s="17">
        <v>6.0171805017615581E-3</v>
      </c>
      <c r="Y719" s="17">
        <v>8.369364783705183E-3</v>
      </c>
      <c r="Z719" s="17">
        <v>0</v>
      </c>
      <c r="AA719" s="17">
        <v>8.0508862838694559E-3</v>
      </c>
      <c r="AB719" s="17">
        <v>0</v>
      </c>
      <c r="AC719" s="17">
        <v>0</v>
      </c>
      <c r="AD719" s="17">
        <v>6.4530203445004892E-3</v>
      </c>
      <c r="AE719" s="17">
        <v>0.22158449721752571</v>
      </c>
      <c r="AG719" s="17">
        <v>3.204825938988287E-3</v>
      </c>
      <c r="AH719" s="17">
        <v>1.129292124834705E-2</v>
      </c>
      <c r="AJ719" s="17">
        <v>6.9515691836229982E-3</v>
      </c>
      <c r="AK719" s="17">
        <v>0</v>
      </c>
      <c r="AL719" s="17">
        <v>0</v>
      </c>
      <c r="AM719" s="17">
        <v>0</v>
      </c>
      <c r="AN719" s="17">
        <v>1.441340644060693E-3</v>
      </c>
      <c r="AO719" s="17">
        <v>2.5309966815905409E-2</v>
      </c>
      <c r="AP719" s="17">
        <v>6.5335075618593568E-3</v>
      </c>
      <c r="AQ719" s="17">
        <v>2.9074488246725091E-3</v>
      </c>
      <c r="AR719" s="17">
        <v>8.5570476565511415E-3</v>
      </c>
      <c r="AS719" s="17">
        <v>0</v>
      </c>
      <c r="AT719" s="17">
        <v>1.4561298856119579E-3</v>
      </c>
      <c r="AU719" s="17">
        <v>4.190104205330474E-3</v>
      </c>
      <c r="AV719" s="17">
        <v>0</v>
      </c>
      <c r="AX719" s="17">
        <v>7.9534439103887567E-3</v>
      </c>
      <c r="AY719" s="17">
        <v>0</v>
      </c>
      <c r="AZ719" s="17">
        <v>1.4561298856119579E-3</v>
      </c>
      <c r="BA719" s="17">
        <v>4.190104205330474E-3</v>
      </c>
      <c r="BC719" s="17">
        <v>1.413842130842549E-3</v>
      </c>
      <c r="BD719" s="17">
        <v>1.8266539815408239E-2</v>
      </c>
      <c r="BE719" s="17">
        <v>7.7162052475357708E-3</v>
      </c>
      <c r="BF719" s="17">
        <v>2.5881407123525368E-3</v>
      </c>
      <c r="BG719" s="17">
        <v>6.7552011264830356E-3</v>
      </c>
      <c r="BH719" s="17">
        <v>4.5143233865639031E-3</v>
      </c>
      <c r="BI719" s="17">
        <v>2.270632991605551E-3</v>
      </c>
      <c r="BJ719" s="17">
        <v>1.198349536164464E-2</v>
      </c>
      <c r="BK719" s="17">
        <v>0</v>
      </c>
      <c r="BL719" s="17">
        <v>0</v>
      </c>
      <c r="BM719" s="17">
        <v>0</v>
      </c>
      <c r="BN719" s="17">
        <v>1.4153862824224209E-2</v>
      </c>
      <c r="BP719" s="17">
        <v>7.6531256250168588E-3</v>
      </c>
      <c r="BQ719" s="17">
        <v>1.155404200238665E-2</v>
      </c>
      <c r="BR719" s="17">
        <v>1.038029878320515E-2</v>
      </c>
      <c r="BS719" s="17">
        <v>1.092733545683784E-2</v>
      </c>
      <c r="BT719" s="17">
        <v>3.50067904467167E-3</v>
      </c>
      <c r="BU719" s="17">
        <v>0</v>
      </c>
      <c r="BV719" s="17">
        <v>0</v>
      </c>
      <c r="BW719" s="17">
        <v>1.214609271324598E-2</v>
      </c>
      <c r="BX719" s="17">
        <v>0</v>
      </c>
      <c r="BY719" s="17">
        <v>7.6587223798760774E-3</v>
      </c>
    </row>
    <row r="721" spans="2:77" ht="111.95">
      <c r="B721" s="14" t="s">
        <v>348</v>
      </c>
    </row>
    <row r="722" spans="2:77" ht="15.95">
      <c r="B722" s="15" t="s">
        <v>16</v>
      </c>
    </row>
    <row r="723" spans="2:77" ht="15.95">
      <c r="B723" s="16" t="s">
        <v>311</v>
      </c>
      <c r="C723" s="17">
        <v>0.34771454463931162</v>
      </c>
      <c r="D723" s="17">
        <v>0.34782583511613568</v>
      </c>
      <c r="E723" s="17">
        <v>0.34285877464730818</v>
      </c>
      <c r="F723" s="17">
        <v>0.392863874714313</v>
      </c>
      <c r="H723" s="17">
        <v>0.29203811098575011</v>
      </c>
      <c r="I723" s="17">
        <v>0.34094241244638968</v>
      </c>
      <c r="J723" s="17">
        <v>0.28239704931774501</v>
      </c>
      <c r="K723" s="17">
        <v>0.3534674208857761</v>
      </c>
      <c r="L723" s="17">
        <v>0.32788098052001552</v>
      </c>
      <c r="M723" s="17">
        <v>0.31058443790567342</v>
      </c>
      <c r="N723" s="17">
        <v>0.2910983135709509</v>
      </c>
      <c r="O723" s="17">
        <v>0.3237688764212579</v>
      </c>
      <c r="P723" s="17">
        <v>0.36712020634782722</v>
      </c>
      <c r="Q723" s="17">
        <v>0.39342224557495697</v>
      </c>
      <c r="R723" s="17">
        <v>0.38362395932506421</v>
      </c>
      <c r="S723" s="17">
        <v>0.42518196755483229</v>
      </c>
      <c r="U723" s="17">
        <v>0.26194487521497878</v>
      </c>
      <c r="V723" s="17">
        <v>0.32695568671382869</v>
      </c>
      <c r="W723" s="17">
        <v>0.28016217136172478</v>
      </c>
      <c r="X723" s="17">
        <v>0.29955752361229288</v>
      </c>
      <c r="Y723" s="17">
        <v>0.40027671906254869</v>
      </c>
      <c r="Z723" s="17">
        <v>0.31144748393628863</v>
      </c>
      <c r="AA723" s="17">
        <v>0.42109800823885818</v>
      </c>
      <c r="AB723" s="17">
        <v>0.40644937226310618</v>
      </c>
      <c r="AC723" s="17">
        <v>0.40979934289654918</v>
      </c>
      <c r="AD723" s="17">
        <v>0.35655570969902639</v>
      </c>
      <c r="AE723" s="17">
        <v>0</v>
      </c>
      <c r="AG723" s="17">
        <v>0.39105196647772739</v>
      </c>
      <c r="AH723" s="17">
        <v>0.31386069604831113</v>
      </c>
      <c r="AJ723" s="17">
        <v>0.38540518751033698</v>
      </c>
      <c r="AK723" s="17">
        <v>0.38520665634774198</v>
      </c>
      <c r="AL723" s="17">
        <v>0.40162642114105462</v>
      </c>
      <c r="AM723" s="17">
        <v>0.36848349012392501</v>
      </c>
      <c r="AN723" s="17">
        <v>0.31038852976492898</v>
      </c>
      <c r="AO723" s="17">
        <v>0.39994056892653601</v>
      </c>
      <c r="AP723" s="17">
        <v>0.35374428471702662</v>
      </c>
      <c r="AQ723" s="17">
        <v>0.39733839507837893</v>
      </c>
      <c r="AR723" s="17">
        <v>0.34724962263856812</v>
      </c>
      <c r="AS723" s="17">
        <v>0.38996049689644052</v>
      </c>
      <c r="AT723" s="17">
        <v>0.43697876596515089</v>
      </c>
      <c r="AU723" s="17">
        <v>0.38066147596910721</v>
      </c>
      <c r="AV723" s="17">
        <v>0.44397249822155671</v>
      </c>
      <c r="AX723" s="17">
        <v>0.34696878047608992</v>
      </c>
      <c r="AY723" s="17">
        <v>0.38996049689644052</v>
      </c>
      <c r="AZ723" s="17">
        <v>0.43697876596515089</v>
      </c>
      <c r="BA723" s="17">
        <v>0.38066147596910721</v>
      </c>
      <c r="BC723" s="17">
        <v>0.38611430765964572</v>
      </c>
      <c r="BD723" s="17">
        <v>0.33316288441322611</v>
      </c>
      <c r="BE723" s="17">
        <v>0.46346398281625589</v>
      </c>
      <c r="BF723" s="17">
        <v>0.40797620204792401</v>
      </c>
      <c r="BG723" s="17">
        <v>0.29506672317181959</v>
      </c>
      <c r="BH723" s="17">
        <v>0.4520369184592325</v>
      </c>
      <c r="BI723" s="17">
        <v>0.46417118853439432</v>
      </c>
      <c r="BJ723" s="17">
        <v>0.35326707993975481</v>
      </c>
      <c r="BK723" s="17">
        <v>0.30490138209669931</v>
      </c>
      <c r="BL723" s="17">
        <v>0.35036368551540248</v>
      </c>
      <c r="BM723" s="17">
        <v>0.38310160224112932</v>
      </c>
      <c r="BN723" s="17">
        <v>0.29802339113230869</v>
      </c>
      <c r="BP723" s="17">
        <v>0.37701522257073689</v>
      </c>
      <c r="BQ723" s="17">
        <v>0.43472767621411512</v>
      </c>
      <c r="BR723" s="17">
        <v>0.3286748752585561</v>
      </c>
      <c r="BS723" s="17">
        <v>0.29915087572944349</v>
      </c>
      <c r="BT723" s="17">
        <v>0.48267793992422708</v>
      </c>
      <c r="BU723" s="17">
        <v>0.34626261270053921</v>
      </c>
      <c r="BV723" s="17">
        <v>0.4494830891703166</v>
      </c>
      <c r="BW723" s="17">
        <v>0.23407665557772919</v>
      </c>
      <c r="BX723" s="17">
        <v>0.33965233238185111</v>
      </c>
      <c r="BY723" s="17">
        <v>0.35182374253846838</v>
      </c>
    </row>
    <row r="724" spans="2:77" ht="15.95">
      <c r="B724" s="16" t="s">
        <v>312</v>
      </c>
      <c r="C724" s="17">
        <v>0.40231719875969579</v>
      </c>
      <c r="D724" s="17">
        <v>0.40249606219407058</v>
      </c>
      <c r="E724" s="17">
        <v>0.4153528515411305</v>
      </c>
      <c r="F724" s="17">
        <v>0.31666490495352267</v>
      </c>
      <c r="H724" s="17">
        <v>0.38982429212573227</v>
      </c>
      <c r="I724" s="17">
        <v>0.39168138788262868</v>
      </c>
      <c r="J724" s="17">
        <v>0.47266109967388431</v>
      </c>
      <c r="K724" s="17">
        <v>0.39229858878109108</v>
      </c>
      <c r="L724" s="17">
        <v>0.38548491079698322</v>
      </c>
      <c r="M724" s="17">
        <v>0.41176033245437288</v>
      </c>
      <c r="N724" s="17">
        <v>0.41441047251684249</v>
      </c>
      <c r="O724" s="17">
        <v>0.43920455758992449</v>
      </c>
      <c r="P724" s="17">
        <v>0.40487848025659429</v>
      </c>
      <c r="Q724" s="17">
        <v>0.37692578903081009</v>
      </c>
      <c r="R724" s="17">
        <v>0.4421372259730601</v>
      </c>
      <c r="S724" s="17">
        <v>0.3665505842189834</v>
      </c>
      <c r="U724" s="17">
        <v>0.45502057780733879</v>
      </c>
      <c r="V724" s="17">
        <v>0.43360400824340739</v>
      </c>
      <c r="W724" s="17">
        <v>0.43765532355777798</v>
      </c>
      <c r="X724" s="17">
        <v>0.43647923063544919</v>
      </c>
      <c r="Y724" s="17">
        <v>0.35165067912561893</v>
      </c>
      <c r="Z724" s="17">
        <v>0.3822015469880175</v>
      </c>
      <c r="AA724" s="17">
        <v>0.34987177847749218</v>
      </c>
      <c r="AB724" s="17">
        <v>0.40534034089883031</v>
      </c>
      <c r="AC724" s="17">
        <v>0.3678144993983235</v>
      </c>
      <c r="AD724" s="17">
        <v>0.39544694409939218</v>
      </c>
      <c r="AE724" s="17">
        <v>0.43814469564311692</v>
      </c>
      <c r="AG724" s="17">
        <v>0.39691335619820289</v>
      </c>
      <c r="AH724" s="17">
        <v>0.40653851281405923</v>
      </c>
      <c r="AJ724" s="17">
        <v>0.37837419492937552</v>
      </c>
      <c r="AK724" s="17">
        <v>0.3375464359797814</v>
      </c>
      <c r="AL724" s="17">
        <v>0.30091180488025537</v>
      </c>
      <c r="AM724" s="17">
        <v>0.413419180164458</v>
      </c>
      <c r="AN724" s="17">
        <v>0.40202675311502378</v>
      </c>
      <c r="AO724" s="17">
        <v>0.36258104970580712</v>
      </c>
      <c r="AP724" s="17">
        <v>0.40970171757593282</v>
      </c>
      <c r="AQ724" s="17">
        <v>0.36474954658853848</v>
      </c>
      <c r="AR724" s="17">
        <v>0.44151327401071722</v>
      </c>
      <c r="AS724" s="17">
        <v>0.3442828994604431</v>
      </c>
      <c r="AT724" s="17">
        <v>0.33437224410354738</v>
      </c>
      <c r="AU724" s="17">
        <v>0.34305329276869911</v>
      </c>
      <c r="AV724" s="17">
        <v>0.35708088463524801</v>
      </c>
      <c r="AX724" s="17">
        <v>0.40754597638211781</v>
      </c>
      <c r="AY724" s="17">
        <v>0.3442828994604431</v>
      </c>
      <c r="AZ724" s="17">
        <v>0.33437224410354738</v>
      </c>
      <c r="BA724" s="17">
        <v>0.34305329276869911</v>
      </c>
      <c r="BC724" s="17">
        <v>0.39499931688362783</v>
      </c>
      <c r="BD724" s="17">
        <v>0.43560487589276647</v>
      </c>
      <c r="BE724" s="17">
        <v>0.34094263518454332</v>
      </c>
      <c r="BF724" s="17">
        <v>0.41896387596039703</v>
      </c>
      <c r="BG724" s="17">
        <v>0.41386348391040823</v>
      </c>
      <c r="BH724" s="17">
        <v>0.34067812121624552</v>
      </c>
      <c r="BI724" s="17">
        <v>0.37787143807189688</v>
      </c>
      <c r="BJ724" s="17">
        <v>0.39152446925961137</v>
      </c>
      <c r="BK724" s="17">
        <v>0.43278925047207439</v>
      </c>
      <c r="BL724" s="17">
        <v>0.43039881842590211</v>
      </c>
      <c r="BM724" s="17">
        <v>0.36140163049839752</v>
      </c>
      <c r="BN724" s="17">
        <v>0.39837821113442412</v>
      </c>
      <c r="BP724" s="17">
        <v>0.38153906312239172</v>
      </c>
      <c r="BQ724" s="17">
        <v>0.35689430985093168</v>
      </c>
      <c r="BR724" s="17">
        <v>0.40598663071217561</v>
      </c>
      <c r="BS724" s="17">
        <v>0.40995575662854361</v>
      </c>
      <c r="BT724" s="17">
        <v>0.40053513617952441</v>
      </c>
      <c r="BU724" s="17">
        <v>0.43446557639776162</v>
      </c>
      <c r="BV724" s="17">
        <v>0.32482632096386338</v>
      </c>
      <c r="BW724" s="17">
        <v>0.43262815214423639</v>
      </c>
      <c r="BX724" s="17">
        <v>0.46576067132255489</v>
      </c>
      <c r="BY724" s="17">
        <v>0.40981236861159759</v>
      </c>
    </row>
    <row r="725" spans="2:77" ht="15.95">
      <c r="B725" s="16" t="s">
        <v>313</v>
      </c>
      <c r="C725" s="17">
        <v>0.2029918586671576</v>
      </c>
      <c r="D725" s="17">
        <v>0.20254109533754949</v>
      </c>
      <c r="E725" s="17">
        <v>0.19869723571684089</v>
      </c>
      <c r="F725" s="17">
        <v>0.23789671829195541</v>
      </c>
      <c r="H725" s="17">
        <v>0.23243055310595651</v>
      </c>
      <c r="I725" s="17">
        <v>0.19535111714648271</v>
      </c>
      <c r="J725" s="17">
        <v>0.18545890488591871</v>
      </c>
      <c r="K725" s="17">
        <v>0.20410306568855521</v>
      </c>
      <c r="L725" s="17">
        <v>0.23147056563657831</v>
      </c>
      <c r="M725" s="17">
        <v>0.22517419672426631</v>
      </c>
      <c r="N725" s="17">
        <v>0.22720369101324001</v>
      </c>
      <c r="O725" s="17">
        <v>0.18935621581667339</v>
      </c>
      <c r="P725" s="17">
        <v>0.22241213395431669</v>
      </c>
      <c r="Q725" s="17">
        <v>0.19296910392475969</v>
      </c>
      <c r="R725" s="17">
        <v>0.14774946145836629</v>
      </c>
      <c r="S725" s="17">
        <v>0.18455825751655189</v>
      </c>
      <c r="U725" s="17">
        <v>0.21730339871038609</v>
      </c>
      <c r="V725" s="17">
        <v>0.20802940653954921</v>
      </c>
      <c r="W725" s="17">
        <v>0.2337218424211116</v>
      </c>
      <c r="X725" s="17">
        <v>0.21487854107362611</v>
      </c>
      <c r="Y725" s="17">
        <v>0.20839368030928529</v>
      </c>
      <c r="Z725" s="17">
        <v>0.27919611338890132</v>
      </c>
      <c r="AA725" s="17">
        <v>0.16053442541528951</v>
      </c>
      <c r="AB725" s="17">
        <v>0.15877362816401461</v>
      </c>
      <c r="AC725" s="17">
        <v>0.17702334887281229</v>
      </c>
      <c r="AD725" s="17">
        <v>0.1985309272165923</v>
      </c>
      <c r="AE725" s="17">
        <v>0.34027080713935731</v>
      </c>
      <c r="AG725" s="17">
        <v>0.18592444381846951</v>
      </c>
      <c r="AH725" s="17">
        <v>0.21632439331311801</v>
      </c>
      <c r="AJ725" s="17">
        <v>0.18680542693369501</v>
      </c>
      <c r="AK725" s="17">
        <v>0.23073017949377869</v>
      </c>
      <c r="AL725" s="17">
        <v>0.26394784483567579</v>
      </c>
      <c r="AM725" s="17">
        <v>0.17884457745389101</v>
      </c>
      <c r="AN725" s="17">
        <v>0.25044536266069739</v>
      </c>
      <c r="AO725" s="17">
        <v>0.162114896235733</v>
      </c>
      <c r="AP725" s="17">
        <v>0.20357812574264</v>
      </c>
      <c r="AQ725" s="17">
        <v>0.19294271472358901</v>
      </c>
      <c r="AR725" s="17">
        <v>0.16534234523716021</v>
      </c>
      <c r="AS725" s="17">
        <v>0.25774137484244969</v>
      </c>
      <c r="AT725" s="17">
        <v>0.19884097156486871</v>
      </c>
      <c r="AU725" s="17">
        <v>0.23212990688374061</v>
      </c>
      <c r="AV725" s="17">
        <v>0.1942734482231232</v>
      </c>
      <c r="AX725" s="17">
        <v>0.19661899987281969</v>
      </c>
      <c r="AY725" s="17">
        <v>0.25774137484244969</v>
      </c>
      <c r="AZ725" s="17">
        <v>0.19884097156486871</v>
      </c>
      <c r="BA725" s="17">
        <v>0.23212990688374061</v>
      </c>
      <c r="BC725" s="17">
        <v>0.17997442232082569</v>
      </c>
      <c r="BD725" s="17">
        <v>0.20898101893939461</v>
      </c>
      <c r="BE725" s="17">
        <v>0.1578894913266754</v>
      </c>
      <c r="BF725" s="17">
        <v>0.15183107182691971</v>
      </c>
      <c r="BG725" s="17">
        <v>0.26214522474523427</v>
      </c>
      <c r="BH725" s="17">
        <v>0.16929430467474429</v>
      </c>
      <c r="BI725" s="17">
        <v>0.13486870825339911</v>
      </c>
      <c r="BJ725" s="17">
        <v>0.2093084022357074</v>
      </c>
      <c r="BK725" s="17">
        <v>0.17737309262797091</v>
      </c>
      <c r="BL725" s="17">
        <v>0.16478118139921669</v>
      </c>
      <c r="BM725" s="17">
        <v>0.2257165877361664</v>
      </c>
      <c r="BN725" s="17">
        <v>0.25153188199331811</v>
      </c>
      <c r="BP725" s="17">
        <v>0.19951398675405099</v>
      </c>
      <c r="BQ725" s="17">
        <v>0.18073170760369481</v>
      </c>
      <c r="BR725" s="17">
        <v>0.24147217087984829</v>
      </c>
      <c r="BS725" s="17">
        <v>0.2494601045151173</v>
      </c>
      <c r="BT725" s="17">
        <v>0.1028182638507458</v>
      </c>
      <c r="BU725" s="17">
        <v>0.20709444556043799</v>
      </c>
      <c r="BV725" s="17">
        <v>0.17216130906701099</v>
      </c>
      <c r="BW725" s="17">
        <v>0.25578280880285698</v>
      </c>
      <c r="BX725" s="17">
        <v>0.18178937824464239</v>
      </c>
      <c r="BY725" s="17">
        <v>0.1699844100020485</v>
      </c>
    </row>
    <row r="726" spans="2:77" ht="15.95">
      <c r="B726" s="16" t="s">
        <v>314</v>
      </c>
      <c r="C726" s="17">
        <v>2.9901992708872151E-2</v>
      </c>
      <c r="D726" s="17">
        <v>2.8819218422278799E-2</v>
      </c>
      <c r="E726" s="17">
        <v>2.6755104879977089E-2</v>
      </c>
      <c r="F726" s="17">
        <v>5.2574502040208908E-2</v>
      </c>
      <c r="H726" s="17">
        <v>5.513646815466143E-2</v>
      </c>
      <c r="I726" s="17">
        <v>4.8263195653327561E-2</v>
      </c>
      <c r="J726" s="17">
        <v>4.162497735230386E-2</v>
      </c>
      <c r="K726" s="17">
        <v>1.482096658192298E-2</v>
      </c>
      <c r="L726" s="17">
        <v>3.9164103223143093E-2</v>
      </c>
      <c r="M726" s="17">
        <v>3.4114525419582681E-2</v>
      </c>
      <c r="N726" s="17">
        <v>6.7287522898966626E-2</v>
      </c>
      <c r="O726" s="17">
        <v>4.7670350172144292E-2</v>
      </c>
      <c r="P726" s="17">
        <v>5.5891794412616666E-3</v>
      </c>
      <c r="Q726" s="17">
        <v>1.479724429291052E-2</v>
      </c>
      <c r="R726" s="17">
        <v>1.7115201686036381E-2</v>
      </c>
      <c r="S726" s="17">
        <v>7.9517868160289031E-3</v>
      </c>
      <c r="U726" s="17">
        <v>3.1590247700091598E-2</v>
      </c>
      <c r="V726" s="17">
        <v>1.0662558131583519E-2</v>
      </c>
      <c r="W726" s="17">
        <v>4.1082917241911043E-2</v>
      </c>
      <c r="X726" s="17">
        <v>3.6067524876446308E-2</v>
      </c>
      <c r="Y726" s="17">
        <v>1.8564431022852271E-2</v>
      </c>
      <c r="Z726" s="17">
        <v>2.7154855686792791E-2</v>
      </c>
      <c r="AA726" s="17">
        <v>5.8627037027641639E-2</v>
      </c>
      <c r="AB726" s="17">
        <v>9.601998697391631E-3</v>
      </c>
      <c r="AC726" s="17">
        <v>3.1652706076581411E-2</v>
      </c>
      <c r="AD726" s="17">
        <v>2.2892949922161451E-2</v>
      </c>
      <c r="AE726" s="17">
        <v>0</v>
      </c>
      <c r="AG726" s="17">
        <v>1.472461745117121E-2</v>
      </c>
      <c r="AH726" s="17">
        <v>4.1758087099968158E-2</v>
      </c>
      <c r="AJ726" s="17">
        <v>3.9165552886967651E-2</v>
      </c>
      <c r="AK726" s="17">
        <v>3.7781585921605909E-2</v>
      </c>
      <c r="AL726" s="17">
        <v>2.3789294960961879E-2</v>
      </c>
      <c r="AM726" s="17">
        <v>3.356487359382946E-2</v>
      </c>
      <c r="AN726" s="17">
        <v>1.570719876699514E-2</v>
      </c>
      <c r="AO726" s="17">
        <v>4.54859699678693E-2</v>
      </c>
      <c r="AP726" s="17">
        <v>1.9041406679911409E-2</v>
      </c>
      <c r="AQ726" s="17">
        <v>3.3759848477607907E-2</v>
      </c>
      <c r="AR726" s="17">
        <v>3.236914641040442E-2</v>
      </c>
      <c r="AS726" s="17">
        <v>8.0152288006665427E-3</v>
      </c>
      <c r="AT726" s="17">
        <v>2.9808018366433101E-2</v>
      </c>
      <c r="AU726" s="17">
        <v>3.6487137517864372E-2</v>
      </c>
      <c r="AV726" s="17">
        <v>4.6731689200723266E-3</v>
      </c>
      <c r="AX726" s="17">
        <v>3.0753917179930031E-2</v>
      </c>
      <c r="AY726" s="17">
        <v>8.0152288006665427E-3</v>
      </c>
      <c r="AZ726" s="17">
        <v>2.9808018366433101E-2</v>
      </c>
      <c r="BA726" s="17">
        <v>3.6487137517864372E-2</v>
      </c>
      <c r="BC726" s="17">
        <v>2.5949307458732269E-2</v>
      </c>
      <c r="BD726" s="17">
        <v>3.9846809392043601E-3</v>
      </c>
      <c r="BE726" s="17">
        <v>2.998768542498963E-2</v>
      </c>
      <c r="BF726" s="17">
        <v>2.1228850164759429E-2</v>
      </c>
      <c r="BG726" s="17">
        <v>2.2169367046054839E-2</v>
      </c>
      <c r="BH726" s="17">
        <v>2.449768279046078E-2</v>
      </c>
      <c r="BI726" s="17">
        <v>1.2679649065957581E-2</v>
      </c>
      <c r="BJ726" s="17">
        <v>3.2070279706074629E-2</v>
      </c>
      <c r="BK726" s="17">
        <v>4.9827333706402063E-2</v>
      </c>
      <c r="BL726" s="17">
        <v>3.7621946113855158E-2</v>
      </c>
      <c r="BM726" s="17">
        <v>1.326953394246393E-2</v>
      </c>
      <c r="BN726" s="17">
        <v>3.2354894094347761E-2</v>
      </c>
      <c r="BP726" s="17">
        <v>2.3270541484877661E-2</v>
      </c>
      <c r="BQ726" s="17">
        <v>2.1869285330065189E-2</v>
      </c>
      <c r="BR726" s="17">
        <v>4.4953414554049784E-3</v>
      </c>
      <c r="BS726" s="17">
        <v>2.9678459272173271E-2</v>
      </c>
      <c r="BT726" s="17">
        <v>1.0479333045225719E-2</v>
      </c>
      <c r="BU726" s="17">
        <v>0</v>
      </c>
      <c r="BV726" s="17">
        <v>4.1142351807297077E-2</v>
      </c>
      <c r="BW726" s="17">
        <v>5.5507768330415902E-2</v>
      </c>
      <c r="BX726" s="17">
        <v>1.279761805095163E-2</v>
      </c>
      <c r="BY726" s="17">
        <v>4.3602641206212461E-2</v>
      </c>
    </row>
    <row r="727" spans="2:77" ht="15.95">
      <c r="B727" s="16" t="s">
        <v>315</v>
      </c>
      <c r="C727" s="17">
        <v>8.2632474320851277E-3</v>
      </c>
      <c r="D727" s="17">
        <v>9.9558376584809073E-3</v>
      </c>
      <c r="E727" s="17">
        <v>4.3348497730106607E-3</v>
      </c>
      <c r="F727" s="17">
        <v>0</v>
      </c>
      <c r="H727" s="17">
        <v>3.853991623011587E-3</v>
      </c>
      <c r="I727" s="17">
        <v>1.012657394887828E-2</v>
      </c>
      <c r="J727" s="17">
        <v>0</v>
      </c>
      <c r="K727" s="17">
        <v>2.5840680241088512E-2</v>
      </c>
      <c r="L727" s="17">
        <v>8.061034711590415E-3</v>
      </c>
      <c r="M727" s="17">
        <v>1.3676850913918549E-2</v>
      </c>
      <c r="N727" s="17">
        <v>0</v>
      </c>
      <c r="O727" s="17">
        <v>0</v>
      </c>
      <c r="P727" s="17">
        <v>0</v>
      </c>
      <c r="Q727" s="17">
        <v>7.6062733289338691E-3</v>
      </c>
      <c r="R727" s="17">
        <v>9.3741515574729192E-3</v>
      </c>
      <c r="S727" s="17">
        <v>1.126922901543073E-2</v>
      </c>
      <c r="U727" s="17">
        <v>6.535734337707942E-3</v>
      </c>
      <c r="V727" s="17">
        <v>1.362485026579986E-2</v>
      </c>
      <c r="W727" s="17">
        <v>7.3777454174744914E-3</v>
      </c>
      <c r="X727" s="17">
        <v>8.8452549134403827E-3</v>
      </c>
      <c r="Y727" s="17">
        <v>1.2745125695989609E-2</v>
      </c>
      <c r="Z727" s="17">
        <v>0</v>
      </c>
      <c r="AA727" s="17">
        <v>9.868750840718591E-3</v>
      </c>
      <c r="AB727" s="17">
        <v>1.32231066511048E-2</v>
      </c>
      <c r="AC727" s="17">
        <v>0</v>
      </c>
      <c r="AD727" s="17">
        <v>1.3029536667763471E-2</v>
      </c>
      <c r="AE727" s="17">
        <v>0</v>
      </c>
      <c r="AG727" s="17">
        <v>7.1652921064805711E-3</v>
      </c>
      <c r="AH727" s="17">
        <v>9.1209360479720669E-3</v>
      </c>
      <c r="AJ727" s="17">
        <v>5.8075567947793753E-3</v>
      </c>
      <c r="AK727" s="17">
        <v>5.2446060989105522E-3</v>
      </c>
      <c r="AL727" s="17">
        <v>9.7246341820522268E-3</v>
      </c>
      <c r="AM727" s="17">
        <v>5.6878786638966542E-3</v>
      </c>
      <c r="AN727" s="17">
        <v>1.1104967560598179E-2</v>
      </c>
      <c r="AO727" s="17">
        <v>1.764560757508769E-2</v>
      </c>
      <c r="AP727" s="17">
        <v>4.9564630951400802E-3</v>
      </c>
      <c r="AQ727" s="17">
        <v>3.3333720391139289E-3</v>
      </c>
      <c r="AR727" s="17">
        <v>9.3147541111717833E-3</v>
      </c>
      <c r="AS727" s="17">
        <v>0</v>
      </c>
      <c r="AT727" s="17">
        <v>0</v>
      </c>
      <c r="AU727" s="17">
        <v>3.4780826552584022E-3</v>
      </c>
      <c r="AV727" s="17">
        <v>0</v>
      </c>
      <c r="AX727" s="17">
        <v>8.789455861750629E-3</v>
      </c>
      <c r="AY727" s="17">
        <v>0</v>
      </c>
      <c r="AZ727" s="17">
        <v>0</v>
      </c>
      <c r="BA727" s="17">
        <v>3.4780826552584022E-3</v>
      </c>
      <c r="BC727" s="17">
        <v>6.4813228385843724E-3</v>
      </c>
      <c r="BD727" s="17">
        <v>0</v>
      </c>
      <c r="BE727" s="17">
        <v>7.7162052475357708E-3</v>
      </c>
      <c r="BF727" s="17">
        <v>0</v>
      </c>
      <c r="BG727" s="17">
        <v>0</v>
      </c>
      <c r="BH727" s="17">
        <v>4.4976576197723788E-3</v>
      </c>
      <c r="BI727" s="17">
        <v>0</v>
      </c>
      <c r="BJ727" s="17">
        <v>5.2358888532006839E-3</v>
      </c>
      <c r="BK727" s="17">
        <v>3.5108941096853377E-2</v>
      </c>
      <c r="BL727" s="17">
        <v>0</v>
      </c>
      <c r="BM727" s="17">
        <v>6.3497921037606641E-3</v>
      </c>
      <c r="BN727" s="17">
        <v>5.3796648926699251E-3</v>
      </c>
      <c r="BP727" s="17">
        <v>8.1051454035138432E-3</v>
      </c>
      <c r="BQ727" s="17">
        <v>5.7770210011933261E-3</v>
      </c>
      <c r="BR727" s="17">
        <v>4.4953414554049784E-3</v>
      </c>
      <c r="BS727" s="17">
        <v>7.8365359031481122E-3</v>
      </c>
      <c r="BT727" s="17">
        <v>3.489327000277024E-3</v>
      </c>
      <c r="BU727" s="17">
        <v>0</v>
      </c>
      <c r="BV727" s="17">
        <v>1.238692899151213E-2</v>
      </c>
      <c r="BW727" s="17">
        <v>9.8585224315156858E-3</v>
      </c>
      <c r="BX727" s="17">
        <v>0</v>
      </c>
      <c r="BY727" s="17">
        <v>1.193098277128358E-2</v>
      </c>
    </row>
    <row r="728" spans="2:77" ht="15.95">
      <c r="B728" s="16" t="s">
        <v>131</v>
      </c>
      <c r="C728" s="17">
        <v>8.8111577928777877E-3</v>
      </c>
      <c r="D728" s="17">
        <v>8.3619512714844402E-3</v>
      </c>
      <c r="E728" s="17">
        <v>1.2001183441732699E-2</v>
      </c>
      <c r="F728" s="17">
        <v>0</v>
      </c>
      <c r="H728" s="17">
        <v>2.6716584004888209E-2</v>
      </c>
      <c r="I728" s="17">
        <v>1.3635312922293041E-2</v>
      </c>
      <c r="J728" s="17">
        <v>1.7857968770147972E-2</v>
      </c>
      <c r="K728" s="17">
        <v>9.4692778215659974E-3</v>
      </c>
      <c r="L728" s="17">
        <v>7.938405111689445E-3</v>
      </c>
      <c r="M728" s="17">
        <v>4.689656582186192E-3</v>
      </c>
      <c r="N728" s="17">
        <v>0</v>
      </c>
      <c r="O728" s="17">
        <v>0</v>
      </c>
      <c r="P728" s="17">
        <v>0</v>
      </c>
      <c r="Q728" s="17">
        <v>1.427934384762879E-2</v>
      </c>
      <c r="R728" s="17">
        <v>0</v>
      </c>
      <c r="S728" s="17">
        <v>4.4881748781725843E-3</v>
      </c>
      <c r="U728" s="17">
        <v>2.7605166229496721E-2</v>
      </c>
      <c r="V728" s="17">
        <v>7.1234901058311014E-3</v>
      </c>
      <c r="W728" s="17">
        <v>0</v>
      </c>
      <c r="X728" s="17">
        <v>4.1719248887449774E-3</v>
      </c>
      <c r="Y728" s="17">
        <v>8.369364783705183E-3</v>
      </c>
      <c r="Z728" s="17">
        <v>0</v>
      </c>
      <c r="AA728" s="17">
        <v>0</v>
      </c>
      <c r="AB728" s="17">
        <v>6.6115533255524011E-3</v>
      </c>
      <c r="AC728" s="17">
        <v>1.3710102755733811E-2</v>
      </c>
      <c r="AD728" s="17">
        <v>1.3543932395064221E-2</v>
      </c>
      <c r="AE728" s="17">
        <v>0.22158449721752571</v>
      </c>
      <c r="AG728" s="17">
        <v>4.2203239479484461E-3</v>
      </c>
      <c r="AH728" s="17">
        <v>1.239737467657138E-2</v>
      </c>
      <c r="AJ728" s="17">
        <v>4.442080944845524E-3</v>
      </c>
      <c r="AK728" s="17">
        <v>3.4905361581814812E-3</v>
      </c>
      <c r="AL728" s="17">
        <v>0</v>
      </c>
      <c r="AM728" s="17">
        <v>0</v>
      </c>
      <c r="AN728" s="17">
        <v>1.03271881317566E-2</v>
      </c>
      <c r="AO728" s="17">
        <v>1.223190758896695E-2</v>
      </c>
      <c r="AP728" s="17">
        <v>8.978002189349233E-3</v>
      </c>
      <c r="AQ728" s="17">
        <v>7.8761230927719902E-3</v>
      </c>
      <c r="AR728" s="17">
        <v>4.2108575919785523E-3</v>
      </c>
      <c r="AS728" s="17">
        <v>0</v>
      </c>
      <c r="AT728" s="17">
        <v>0</v>
      </c>
      <c r="AU728" s="17">
        <v>4.190104205330474E-3</v>
      </c>
      <c r="AV728" s="17">
        <v>0</v>
      </c>
      <c r="AX728" s="17">
        <v>9.3228702272919791E-3</v>
      </c>
      <c r="AY728" s="17">
        <v>0</v>
      </c>
      <c r="AZ728" s="17">
        <v>0</v>
      </c>
      <c r="BA728" s="17">
        <v>4.190104205330474E-3</v>
      </c>
      <c r="BC728" s="17">
        <v>6.4813228385843724E-3</v>
      </c>
      <c r="BD728" s="17">
        <v>1.8266539815408239E-2</v>
      </c>
      <c r="BE728" s="17">
        <v>0</v>
      </c>
      <c r="BF728" s="17">
        <v>0</v>
      </c>
      <c r="BG728" s="17">
        <v>6.7552011264830356E-3</v>
      </c>
      <c r="BH728" s="17">
        <v>8.9953152395447575E-3</v>
      </c>
      <c r="BI728" s="17">
        <v>1.040901607435203E-2</v>
      </c>
      <c r="BJ728" s="17">
        <v>8.5938800056510386E-3</v>
      </c>
      <c r="BK728" s="17">
        <v>0</v>
      </c>
      <c r="BL728" s="17">
        <v>1.6834368545623469E-2</v>
      </c>
      <c r="BM728" s="17">
        <v>1.016085347808224E-2</v>
      </c>
      <c r="BN728" s="17">
        <v>1.433195675293154E-2</v>
      </c>
      <c r="BP728" s="17">
        <v>1.055604066442885E-2</v>
      </c>
      <c r="BQ728" s="17">
        <v>0</v>
      </c>
      <c r="BR728" s="17">
        <v>1.4875640238610131E-2</v>
      </c>
      <c r="BS728" s="17">
        <v>3.9182679515740561E-3</v>
      </c>
      <c r="BT728" s="17">
        <v>0</v>
      </c>
      <c r="BU728" s="17">
        <v>1.217736534126126E-2</v>
      </c>
      <c r="BV728" s="17">
        <v>0</v>
      </c>
      <c r="BW728" s="17">
        <v>1.214609271324598E-2</v>
      </c>
      <c r="BX728" s="17">
        <v>0</v>
      </c>
      <c r="BY728" s="17">
        <v>1.2845854870389511E-2</v>
      </c>
    </row>
    <row r="730" spans="2:77" ht="111.95">
      <c r="B730" s="14" t="s">
        <v>349</v>
      </c>
    </row>
    <row r="731" spans="2:77" ht="15.95">
      <c r="B731" s="15" t="s">
        <v>16</v>
      </c>
    </row>
    <row r="732" spans="2:77" ht="15.95">
      <c r="B732" s="16" t="s">
        <v>311</v>
      </c>
      <c r="C732" s="17">
        <v>0.34853058667470399</v>
      </c>
      <c r="D732" s="17">
        <v>0.37415238788681682</v>
      </c>
      <c r="E732" s="17">
        <v>0.29257480281262849</v>
      </c>
      <c r="F732" s="17">
        <v>0.21792641168257029</v>
      </c>
      <c r="H732" s="17">
        <v>0.31398292384063747</v>
      </c>
      <c r="I732" s="17">
        <v>0.3852050250215211</v>
      </c>
      <c r="J732" s="17">
        <v>0.37372074579828879</v>
      </c>
      <c r="K732" s="17">
        <v>0.35311400019563688</v>
      </c>
      <c r="L732" s="17">
        <v>0.2275580295651255</v>
      </c>
      <c r="M732" s="17">
        <v>0.34609934710310108</v>
      </c>
      <c r="N732" s="17">
        <v>0.28216805273990092</v>
      </c>
      <c r="O732" s="17">
        <v>0.31314550266270808</v>
      </c>
      <c r="P732" s="17">
        <v>0.39456623707767913</v>
      </c>
      <c r="Q732" s="17">
        <v>0.36204070326403992</v>
      </c>
      <c r="R732" s="17">
        <v>0.35614457700711122</v>
      </c>
      <c r="S732" s="17">
        <v>0.42215085479571401</v>
      </c>
      <c r="U732" s="17">
        <v>0.36582643611157267</v>
      </c>
      <c r="V732" s="17">
        <v>0.2805303456546544</v>
      </c>
      <c r="W732" s="17">
        <v>0.3054842003959769</v>
      </c>
      <c r="X732" s="17">
        <v>0.25044631342236823</v>
      </c>
      <c r="Y732" s="17">
        <v>0.41436775049875801</v>
      </c>
      <c r="Z732" s="17">
        <v>0.35764790232200189</v>
      </c>
      <c r="AA732" s="17">
        <v>0.4063297197982873</v>
      </c>
      <c r="AB732" s="17">
        <v>0.42235285989321669</v>
      </c>
      <c r="AC732" s="17">
        <v>0.37656812668903039</v>
      </c>
      <c r="AD732" s="17">
        <v>0.26451084092178567</v>
      </c>
      <c r="AE732" s="17">
        <v>0</v>
      </c>
      <c r="AG732" s="17">
        <v>0.38242143589085292</v>
      </c>
      <c r="AH732" s="17">
        <v>0.32205610736068802</v>
      </c>
      <c r="AJ732" s="17">
        <v>0.40406870229140901</v>
      </c>
      <c r="AK732" s="17">
        <v>0.36423402483867012</v>
      </c>
      <c r="AL732" s="17">
        <v>0.40286121693583599</v>
      </c>
      <c r="AM732" s="17">
        <v>0.34411604577213822</v>
      </c>
      <c r="AN732" s="17">
        <v>0.26075659697686238</v>
      </c>
      <c r="AO732" s="17">
        <v>0.38114482685405449</v>
      </c>
      <c r="AP732" s="17">
        <v>0.34085469830905879</v>
      </c>
      <c r="AQ732" s="17">
        <v>0.32837464407911482</v>
      </c>
      <c r="AR732" s="17">
        <v>0.36645545791901629</v>
      </c>
      <c r="AS732" s="17">
        <v>0.35656083019516471</v>
      </c>
      <c r="AT732" s="17">
        <v>0.37543359486045619</v>
      </c>
      <c r="AU732" s="17">
        <v>0.30458599366245581</v>
      </c>
      <c r="AV732" s="17">
        <v>0.42294019984850367</v>
      </c>
      <c r="AX732" s="17">
        <v>0.35141380968055169</v>
      </c>
      <c r="AY732" s="17">
        <v>0.35656083019516471</v>
      </c>
      <c r="AZ732" s="17">
        <v>0.37543359486045619</v>
      </c>
      <c r="BA732" s="17">
        <v>0.30458599366245581</v>
      </c>
      <c r="BC732" s="17">
        <v>0.39836226774912081</v>
      </c>
      <c r="BD732" s="17">
        <v>0.41670070306979068</v>
      </c>
      <c r="BE732" s="17">
        <v>0.43003391995881562</v>
      </c>
      <c r="BF732" s="17">
        <v>0.38871158879503981</v>
      </c>
      <c r="BG732" s="17">
        <v>0.41504737979513862</v>
      </c>
      <c r="BH732" s="17">
        <v>0.47821743428123992</v>
      </c>
      <c r="BI732" s="17">
        <v>0.44824309062755802</v>
      </c>
      <c r="BJ732" s="17">
        <v>0.33726180945517831</v>
      </c>
      <c r="BK732" s="17">
        <v>0.29315587854569558</v>
      </c>
      <c r="BL732" s="17">
        <v>0.32549611983892479</v>
      </c>
      <c r="BM732" s="17">
        <v>0.38926255666463511</v>
      </c>
      <c r="BN732" s="17">
        <v>0.2879262920174544</v>
      </c>
      <c r="BP732" s="17">
        <v>0.36822964304753131</v>
      </c>
      <c r="BQ732" s="17">
        <v>0.39550853313899992</v>
      </c>
      <c r="BR732" s="17">
        <v>0.26227947297458021</v>
      </c>
      <c r="BS732" s="17">
        <v>0.30515607177968901</v>
      </c>
      <c r="BT732" s="17">
        <v>0.50173119089116891</v>
      </c>
      <c r="BU732" s="17">
        <v>0.30063340978238251</v>
      </c>
      <c r="BV732" s="17">
        <v>0.3863036756407543</v>
      </c>
      <c r="BW732" s="17">
        <v>0.30966435941428522</v>
      </c>
      <c r="BX732" s="17">
        <v>0.30945063573220499</v>
      </c>
      <c r="BY732" s="17">
        <v>0.38121027616836189</v>
      </c>
    </row>
    <row r="733" spans="2:77" ht="15.95">
      <c r="B733" s="16" t="s">
        <v>312</v>
      </c>
      <c r="C733" s="17">
        <v>0.40098595116826569</v>
      </c>
      <c r="D733" s="17">
        <v>0.38544521700992412</v>
      </c>
      <c r="E733" s="17">
        <v>0.44334984213106621</v>
      </c>
      <c r="F733" s="17">
        <v>0.42450097966620731</v>
      </c>
      <c r="H733" s="17">
        <v>0.37048382847879691</v>
      </c>
      <c r="I733" s="17">
        <v>0.31894290268153602</v>
      </c>
      <c r="J733" s="17">
        <v>0.37674659340992378</v>
      </c>
      <c r="K733" s="17">
        <v>0.4001792649964318</v>
      </c>
      <c r="L733" s="17">
        <v>0.49432221421161932</v>
      </c>
      <c r="M733" s="17">
        <v>0.47966417405438322</v>
      </c>
      <c r="N733" s="17">
        <v>0.46483119947317753</v>
      </c>
      <c r="O733" s="17">
        <v>0.43285366055843411</v>
      </c>
      <c r="P733" s="17">
        <v>0.33485707503958978</v>
      </c>
      <c r="Q733" s="17">
        <v>0.42562313064253282</v>
      </c>
      <c r="R733" s="17">
        <v>0.40719766646901739</v>
      </c>
      <c r="S733" s="17">
        <v>0.34499862869300768</v>
      </c>
      <c r="U733" s="17">
        <v>0.34195274675056803</v>
      </c>
      <c r="V733" s="17">
        <v>0.42746630583873252</v>
      </c>
      <c r="W733" s="17">
        <v>0.43285990980973998</v>
      </c>
      <c r="X733" s="17">
        <v>0.48708371738281658</v>
      </c>
      <c r="Y733" s="17">
        <v>0.41289766219046131</v>
      </c>
      <c r="Z733" s="17">
        <v>0.42072787171794818</v>
      </c>
      <c r="AA733" s="17">
        <v>0.33778558540581932</v>
      </c>
      <c r="AB733" s="17">
        <v>0.40113110601108087</v>
      </c>
      <c r="AC733" s="17">
        <v>0.36030385220577033</v>
      </c>
      <c r="AD733" s="17">
        <v>0.44080167102312162</v>
      </c>
      <c r="AE733" s="17">
        <v>0.43814469564311692</v>
      </c>
      <c r="AG733" s="17">
        <v>0.37926530905579242</v>
      </c>
      <c r="AH733" s="17">
        <v>0.41795344249981398</v>
      </c>
      <c r="AJ733" s="17">
        <v>0.37709237822606251</v>
      </c>
      <c r="AK733" s="17">
        <v>0.39608384134559987</v>
      </c>
      <c r="AL733" s="17">
        <v>0.31963217675378158</v>
      </c>
      <c r="AM733" s="17">
        <v>0.39079964840542641</v>
      </c>
      <c r="AN733" s="17">
        <v>0.46283282972123441</v>
      </c>
      <c r="AO733" s="17">
        <v>0.34038541216977342</v>
      </c>
      <c r="AP733" s="17">
        <v>0.40517022344068659</v>
      </c>
      <c r="AQ733" s="17">
        <v>0.40606962238334521</v>
      </c>
      <c r="AR733" s="17">
        <v>0.39602294355446072</v>
      </c>
      <c r="AS733" s="17">
        <v>0.37297775792563409</v>
      </c>
      <c r="AT733" s="17">
        <v>0.37248157515855129</v>
      </c>
      <c r="AU733" s="17">
        <v>0.36195567471528772</v>
      </c>
      <c r="AV733" s="17">
        <v>0.30714835020258258</v>
      </c>
      <c r="AX733" s="17">
        <v>0.40422369608844272</v>
      </c>
      <c r="AY733" s="17">
        <v>0.37297775792563409</v>
      </c>
      <c r="AZ733" s="17">
        <v>0.37248157515855129</v>
      </c>
      <c r="BA733" s="17">
        <v>0.36195567471528772</v>
      </c>
      <c r="BC733" s="17">
        <v>0.37920787956064123</v>
      </c>
      <c r="BD733" s="17">
        <v>0.35857636952085009</v>
      </c>
      <c r="BE733" s="17">
        <v>0.38133280467961972</v>
      </c>
      <c r="BF733" s="17">
        <v>0.37509913864702232</v>
      </c>
      <c r="BG733" s="17">
        <v>0.33831337431655772</v>
      </c>
      <c r="BH733" s="17">
        <v>0.35830646407460431</v>
      </c>
      <c r="BI733" s="17">
        <v>0.35018784816651122</v>
      </c>
      <c r="BJ733" s="17">
        <v>0.40590381792970159</v>
      </c>
      <c r="BK733" s="17">
        <v>0.42784154518713152</v>
      </c>
      <c r="BL733" s="17">
        <v>0.31899723928404222</v>
      </c>
      <c r="BM733" s="17">
        <v>0.35813123436033939</v>
      </c>
      <c r="BN733" s="17">
        <v>0.41214075920661131</v>
      </c>
      <c r="BP733" s="17">
        <v>0.38417787575865758</v>
      </c>
      <c r="BQ733" s="17">
        <v>0.39170120441917872</v>
      </c>
      <c r="BR733" s="17">
        <v>0.48465585514566772</v>
      </c>
      <c r="BS733" s="17">
        <v>0.45472891664016207</v>
      </c>
      <c r="BT733" s="17">
        <v>0.37288372399044323</v>
      </c>
      <c r="BU733" s="17">
        <v>0.43407581274217272</v>
      </c>
      <c r="BV733" s="17">
        <v>0.407547794950609</v>
      </c>
      <c r="BW733" s="17">
        <v>0.37554241964600937</v>
      </c>
      <c r="BX733" s="17">
        <v>0.4247068234789439</v>
      </c>
      <c r="BY733" s="17">
        <v>0.34651829174782439</v>
      </c>
    </row>
    <row r="734" spans="2:77" ht="15.95">
      <c r="B734" s="16" t="s">
        <v>313</v>
      </c>
      <c r="C734" s="17">
        <v>0.20439768449317591</v>
      </c>
      <c r="D734" s="17">
        <v>0.1998482194899851</v>
      </c>
      <c r="E734" s="17">
        <v>0.20880550869975209</v>
      </c>
      <c r="F734" s="17">
        <v>0.27353237725483348</v>
      </c>
      <c r="H734" s="17">
        <v>0.1939352360811987</v>
      </c>
      <c r="I734" s="17">
        <v>0.2011221672909119</v>
      </c>
      <c r="J734" s="17">
        <v>0.2186753851216173</v>
      </c>
      <c r="K734" s="17">
        <v>0.18985188091275931</v>
      </c>
      <c r="L734" s="17">
        <v>0.19862866113340899</v>
      </c>
      <c r="M734" s="17">
        <v>0.155805707412107</v>
      </c>
      <c r="N734" s="17">
        <v>0.21900156846005259</v>
      </c>
      <c r="O734" s="17">
        <v>0.21604456676182429</v>
      </c>
      <c r="P734" s="17">
        <v>0.23753344097567569</v>
      </c>
      <c r="Q734" s="17">
        <v>0.19594465953845541</v>
      </c>
      <c r="R734" s="17">
        <v>0.2144426119725874</v>
      </c>
      <c r="S734" s="17">
        <v>0.21958224470930629</v>
      </c>
      <c r="U734" s="17">
        <v>0.2092714934784754</v>
      </c>
      <c r="V734" s="17">
        <v>0.22975832739172011</v>
      </c>
      <c r="W734" s="17">
        <v>0.18111610730902511</v>
      </c>
      <c r="X734" s="17">
        <v>0.216215099377774</v>
      </c>
      <c r="Y734" s="17">
        <v>0.12867990489594941</v>
      </c>
      <c r="Z734" s="17">
        <v>0.20038248337467951</v>
      </c>
      <c r="AA734" s="17">
        <v>0.2028959725489419</v>
      </c>
      <c r="AB734" s="17">
        <v>0.16557772855855049</v>
      </c>
      <c r="AC734" s="17">
        <v>0.2459713467378718</v>
      </c>
      <c r="AD734" s="17">
        <v>0.25877344516102252</v>
      </c>
      <c r="AE734" s="17">
        <v>0.24946233583600419</v>
      </c>
      <c r="AG734" s="17">
        <v>0.216867258002793</v>
      </c>
      <c r="AH734" s="17">
        <v>0.19465684076779469</v>
      </c>
      <c r="AJ734" s="17">
        <v>0.19114677959399121</v>
      </c>
      <c r="AK734" s="17">
        <v>0.21428934963619489</v>
      </c>
      <c r="AL734" s="17">
        <v>0.24253216491409771</v>
      </c>
      <c r="AM734" s="17">
        <v>0.23029749605731431</v>
      </c>
      <c r="AN734" s="17">
        <v>0.23257135337018539</v>
      </c>
      <c r="AO734" s="17">
        <v>0.2260373543618602</v>
      </c>
      <c r="AP734" s="17">
        <v>0.21078410743723239</v>
      </c>
      <c r="AQ734" s="17">
        <v>0.21606029215689421</v>
      </c>
      <c r="AR734" s="17">
        <v>0.18472731914534379</v>
      </c>
      <c r="AS734" s="17">
        <v>0.25910198416538222</v>
      </c>
      <c r="AT734" s="17">
        <v>0.21906423776746811</v>
      </c>
      <c r="AU734" s="17">
        <v>0.27977394406030093</v>
      </c>
      <c r="AV734" s="17">
        <v>0.26522307751795238</v>
      </c>
      <c r="AX734" s="17">
        <v>0.19886267871297819</v>
      </c>
      <c r="AY734" s="17">
        <v>0.25910198416538222</v>
      </c>
      <c r="AZ734" s="17">
        <v>0.21906423776746811</v>
      </c>
      <c r="BA734" s="17">
        <v>0.27977394406030093</v>
      </c>
      <c r="BC734" s="17">
        <v>0.20015351614256341</v>
      </c>
      <c r="BD734" s="17">
        <v>0.13314425989393819</v>
      </c>
      <c r="BE734" s="17">
        <v>0.13298603509025911</v>
      </c>
      <c r="BF734" s="17">
        <v>0.19750396679457799</v>
      </c>
      <c r="BG734" s="17">
        <v>0.18948610173472541</v>
      </c>
      <c r="BH734" s="17">
        <v>0.13746070628322149</v>
      </c>
      <c r="BI734" s="17">
        <v>0.15806409108801231</v>
      </c>
      <c r="BJ734" s="17">
        <v>0.20173003028412409</v>
      </c>
      <c r="BK734" s="17">
        <v>0.22090670234956991</v>
      </c>
      <c r="BL734" s="17">
        <v>0.28517471264259941</v>
      </c>
      <c r="BM734" s="17">
        <v>0.2240430444629414</v>
      </c>
      <c r="BN734" s="17">
        <v>0.24321438845639201</v>
      </c>
      <c r="BP734" s="17">
        <v>0.19854388212611199</v>
      </c>
      <c r="BQ734" s="17">
        <v>0.1838863626943848</v>
      </c>
      <c r="BR734" s="17">
        <v>0.21871884086568419</v>
      </c>
      <c r="BS734" s="17">
        <v>0.2035401501365931</v>
      </c>
      <c r="BT734" s="17">
        <v>0.1024222114908718</v>
      </c>
      <c r="BU734" s="17">
        <v>0.25311341213418359</v>
      </c>
      <c r="BV734" s="17">
        <v>0.14284821838123599</v>
      </c>
      <c r="BW734" s="17">
        <v>0.26046907344365289</v>
      </c>
      <c r="BX734" s="17">
        <v>0.23015231561294061</v>
      </c>
      <c r="BY734" s="17">
        <v>0.2087976896675125</v>
      </c>
    </row>
    <row r="735" spans="2:77" ht="15.95">
      <c r="B735" s="16" t="s">
        <v>314</v>
      </c>
      <c r="C735" s="17">
        <v>3.3555825018970219E-2</v>
      </c>
      <c r="D735" s="17">
        <v>2.7152767144890708E-2</v>
      </c>
      <c r="E735" s="17">
        <v>4.6660107699755433E-2</v>
      </c>
      <c r="F735" s="17">
        <v>6.3539136645272415E-2</v>
      </c>
      <c r="H735" s="17">
        <v>8.9185847389531434E-2</v>
      </c>
      <c r="I735" s="17">
        <v>9.4729905006031109E-2</v>
      </c>
      <c r="J735" s="17">
        <v>2.3704980672071989E-2</v>
      </c>
      <c r="K735" s="17">
        <v>3.6962163622136668E-2</v>
      </c>
      <c r="L735" s="17">
        <v>6.9703461065708835E-2</v>
      </c>
      <c r="M735" s="17">
        <v>9.46102938247541E-3</v>
      </c>
      <c r="N735" s="17">
        <v>2.6279307399999979E-2</v>
      </c>
      <c r="O735" s="17">
        <v>3.7956270017033653E-2</v>
      </c>
      <c r="P735" s="17">
        <v>1.6763839520710689E-2</v>
      </c>
      <c r="Q735" s="17">
        <v>2.1121627073430009E-3</v>
      </c>
      <c r="R735" s="17">
        <v>1.6320132479013701E-2</v>
      </c>
      <c r="S735" s="17">
        <v>1.108261696243407E-3</v>
      </c>
      <c r="U735" s="17">
        <v>5.5344157429887242E-2</v>
      </c>
      <c r="V735" s="17">
        <v>4.1496680743261932E-2</v>
      </c>
      <c r="W735" s="17">
        <v>7.3162037067783431E-2</v>
      </c>
      <c r="X735" s="17">
        <v>3.5564359290584081E-2</v>
      </c>
      <c r="Y735" s="17">
        <v>3.1309556718841877E-2</v>
      </c>
      <c r="Z735" s="17">
        <v>2.124174258537067E-2</v>
      </c>
      <c r="AA735" s="17">
        <v>2.6547313881210548E-2</v>
      </c>
      <c r="AB735" s="17">
        <v>2.8845014743995802E-3</v>
      </c>
      <c r="AC735" s="17">
        <v>1.7156674367327641E-2</v>
      </c>
      <c r="AD735" s="17">
        <v>3.1171073168298011E-2</v>
      </c>
      <c r="AE735" s="17">
        <v>9.080847130335315E-2</v>
      </c>
      <c r="AG735" s="17">
        <v>1.0672368648460301E-2</v>
      </c>
      <c r="AH735" s="17">
        <v>5.1431670750967412E-2</v>
      </c>
      <c r="AJ735" s="17">
        <v>1.9398607711858001E-2</v>
      </c>
      <c r="AK735" s="17">
        <v>2.1902248021353789E-2</v>
      </c>
      <c r="AL735" s="17">
        <v>3.0045766578013111E-2</v>
      </c>
      <c r="AM735" s="17">
        <v>3.141441955910259E-2</v>
      </c>
      <c r="AN735" s="17">
        <v>3.5206646277899663E-2</v>
      </c>
      <c r="AO735" s="17">
        <v>2.534823794342108E-2</v>
      </c>
      <c r="AP735" s="17">
        <v>2.7073904318174469E-2</v>
      </c>
      <c r="AQ735" s="17">
        <v>3.4963383708857293E-2</v>
      </c>
      <c r="AR735" s="17">
        <v>3.4721518201383458E-2</v>
      </c>
      <c r="AS735" s="17">
        <v>3.3441989131524912E-3</v>
      </c>
      <c r="AT735" s="17">
        <v>2.4910930678574989E-2</v>
      </c>
      <c r="AU735" s="17">
        <v>4.0788577873421612E-2</v>
      </c>
      <c r="AV735" s="17">
        <v>4.6883724309614277E-3</v>
      </c>
      <c r="AX735" s="17">
        <v>3.1821017594575333E-2</v>
      </c>
      <c r="AY735" s="17">
        <v>3.3441989131524912E-3</v>
      </c>
      <c r="AZ735" s="17">
        <v>2.4910930678574989E-2</v>
      </c>
      <c r="BA735" s="17">
        <v>4.0788577873421612E-2</v>
      </c>
      <c r="BC735" s="17">
        <v>6.4860066088210369E-3</v>
      </c>
      <c r="BD735" s="17">
        <v>5.4986160215341889E-2</v>
      </c>
      <c r="BE735" s="17">
        <v>5.5647240271305583E-2</v>
      </c>
      <c r="BF735" s="17">
        <v>3.8685305763359941E-2</v>
      </c>
      <c r="BG735" s="17">
        <v>5.0397943027095139E-2</v>
      </c>
      <c r="BH735" s="17">
        <v>2.2495610930924191E-2</v>
      </c>
      <c r="BI735" s="17">
        <v>3.306208974464276E-2</v>
      </c>
      <c r="BJ735" s="17">
        <v>3.5081678812692738E-2</v>
      </c>
      <c r="BK735" s="17">
        <v>3.8402394245047503E-2</v>
      </c>
      <c r="BL735" s="17">
        <v>7.0331928234433475E-2</v>
      </c>
      <c r="BM735" s="17">
        <v>2.3465678872123089E-2</v>
      </c>
      <c r="BN735" s="17">
        <v>3.526945873722917E-2</v>
      </c>
      <c r="BP735" s="17">
        <v>3.0387412999756239E-2</v>
      </c>
      <c r="BQ735" s="17">
        <v>1.7349857745049931E-2</v>
      </c>
      <c r="BR735" s="17">
        <v>3.2970840115418842E-2</v>
      </c>
      <c r="BS735" s="17">
        <v>2.8738325540407551E-2</v>
      </c>
      <c r="BT735" s="17">
        <v>1.946219458284448E-2</v>
      </c>
      <c r="BU735" s="17">
        <v>1.217736534126126E-2</v>
      </c>
      <c r="BV735" s="17">
        <v>5.0873082869942549E-2</v>
      </c>
      <c r="BW735" s="17">
        <v>3.4699161991793688E-2</v>
      </c>
      <c r="BX735" s="17">
        <v>3.5690225175910632E-2</v>
      </c>
      <c r="BY735" s="17">
        <v>4.389348840565592E-2</v>
      </c>
    </row>
    <row r="736" spans="2:77" ht="15.95">
      <c r="B736" s="16" t="s">
        <v>315</v>
      </c>
      <c r="C736" s="17">
        <v>7.1749068792572824E-3</v>
      </c>
      <c r="D736" s="17">
        <v>8.1611631866761354E-3</v>
      </c>
      <c r="E736" s="17">
        <v>1.8338497722235701E-3</v>
      </c>
      <c r="F736" s="17">
        <v>2.0501094751116469E-2</v>
      </c>
      <c r="H736" s="17">
        <v>1.304154195104482E-2</v>
      </c>
      <c r="I736" s="17">
        <v>0</v>
      </c>
      <c r="J736" s="17">
        <v>0</v>
      </c>
      <c r="K736" s="17">
        <v>1.9892690273035269E-2</v>
      </c>
      <c r="L736" s="17">
        <v>8.034894290619269E-3</v>
      </c>
      <c r="M736" s="17">
        <v>8.9697420479332261E-3</v>
      </c>
      <c r="N736" s="17">
        <v>7.7198719268689727E-3</v>
      </c>
      <c r="O736" s="17">
        <v>0</v>
      </c>
      <c r="P736" s="17">
        <v>1.6279407386344549E-2</v>
      </c>
      <c r="Q736" s="17">
        <v>0</v>
      </c>
      <c r="R736" s="17">
        <v>2.04488662930935E-3</v>
      </c>
      <c r="S736" s="17">
        <v>5.0804836595936612E-3</v>
      </c>
      <c r="U736" s="17">
        <v>6.535734337707942E-3</v>
      </c>
      <c r="V736" s="17">
        <v>1.362485026579986E-2</v>
      </c>
      <c r="W736" s="17">
        <v>0</v>
      </c>
      <c r="X736" s="17">
        <v>1.069051052645696E-2</v>
      </c>
      <c r="Y736" s="17">
        <v>0</v>
      </c>
      <c r="Z736" s="17">
        <v>0</v>
      </c>
      <c r="AA736" s="17">
        <v>2.4999680135509569E-2</v>
      </c>
      <c r="AB736" s="17">
        <v>8.0538040627521918E-3</v>
      </c>
      <c r="AC736" s="17">
        <v>0</v>
      </c>
      <c r="AD736" s="17">
        <v>4.7429697257722076E-3</v>
      </c>
      <c r="AE736" s="17">
        <v>0</v>
      </c>
      <c r="AG736" s="17">
        <v>4.9054215264429614E-3</v>
      </c>
      <c r="AH736" s="17">
        <v>8.9477583839022521E-3</v>
      </c>
      <c r="AJ736" s="17">
        <v>5.951313666637259E-3</v>
      </c>
      <c r="AK736" s="17">
        <v>3.4905361581814812E-3</v>
      </c>
      <c r="AL736" s="17">
        <v>4.9286748182714949E-3</v>
      </c>
      <c r="AM736" s="17">
        <v>3.3723902060186581E-3</v>
      </c>
      <c r="AN736" s="17">
        <v>7.1912330097574596E-3</v>
      </c>
      <c r="AO736" s="17">
        <v>1.485226108192372E-2</v>
      </c>
      <c r="AP736" s="17">
        <v>7.5478542025178494E-3</v>
      </c>
      <c r="AQ736" s="17">
        <v>1.301088368856552E-2</v>
      </c>
      <c r="AR736" s="17">
        <v>6.3992917898003342E-3</v>
      </c>
      <c r="AS736" s="17">
        <v>8.0152288006665427E-3</v>
      </c>
      <c r="AT736" s="17">
        <v>8.1096615349495523E-3</v>
      </c>
      <c r="AU736" s="17">
        <v>1.289580968853395E-2</v>
      </c>
      <c r="AV736" s="17">
        <v>0</v>
      </c>
      <c r="AX736" s="17">
        <v>7.7515010353787876E-3</v>
      </c>
      <c r="AY736" s="17">
        <v>8.0152288006665427E-3</v>
      </c>
      <c r="AZ736" s="17">
        <v>8.1096615349495523E-3</v>
      </c>
      <c r="BA736" s="17">
        <v>1.289580968853395E-2</v>
      </c>
      <c r="BC736" s="17">
        <v>1.437648780801129E-2</v>
      </c>
      <c r="BD736" s="17">
        <v>1.8266539815408239E-2</v>
      </c>
      <c r="BE736" s="17">
        <v>0</v>
      </c>
      <c r="BF736" s="17">
        <v>0</v>
      </c>
      <c r="BG736" s="17">
        <v>0</v>
      </c>
      <c r="BH736" s="17">
        <v>3.519784430010193E-3</v>
      </c>
      <c r="BI736" s="17">
        <v>0</v>
      </c>
      <c r="BJ736" s="17">
        <v>9.2247778923423424E-3</v>
      </c>
      <c r="BK736" s="17">
        <v>1.1182550562837521E-2</v>
      </c>
      <c r="BL736" s="17">
        <v>0</v>
      </c>
      <c r="BM736" s="17">
        <v>0</v>
      </c>
      <c r="BN736" s="17">
        <v>1.0217900645480719E-2</v>
      </c>
      <c r="BP736" s="17">
        <v>8.7276335860686661E-3</v>
      </c>
      <c r="BQ736" s="17">
        <v>5.7770210011933261E-3</v>
      </c>
      <c r="BR736" s="17">
        <v>0</v>
      </c>
      <c r="BS736" s="17">
        <v>7.8365359031481122E-3</v>
      </c>
      <c r="BT736" s="17">
        <v>3.50067904467167E-3</v>
      </c>
      <c r="BU736" s="17">
        <v>0</v>
      </c>
      <c r="BV736" s="17">
        <v>0</v>
      </c>
      <c r="BW736" s="17">
        <v>1.7337415222528581E-2</v>
      </c>
      <c r="BX736" s="17">
        <v>0</v>
      </c>
      <c r="BY736" s="17">
        <v>9.6394370905735893E-3</v>
      </c>
    </row>
    <row r="737" spans="2:77" ht="15.95">
      <c r="B737" s="16" t="s">
        <v>131</v>
      </c>
      <c r="C737" s="17">
        <v>5.3550457656270029E-3</v>
      </c>
      <c r="D737" s="17">
        <v>5.2402452817072384E-3</v>
      </c>
      <c r="E737" s="17">
        <v>6.7758888845742904E-3</v>
      </c>
      <c r="F737" s="17">
        <v>0</v>
      </c>
      <c r="H737" s="17">
        <v>1.937062225879075E-2</v>
      </c>
      <c r="I737" s="17">
        <v>0</v>
      </c>
      <c r="J737" s="17">
        <v>7.1522949980979706E-3</v>
      </c>
      <c r="K737" s="17">
        <v>0</v>
      </c>
      <c r="L737" s="17">
        <v>1.752739733517888E-3</v>
      </c>
      <c r="M737" s="17">
        <v>0</v>
      </c>
      <c r="N737" s="17">
        <v>0</v>
      </c>
      <c r="O737" s="17">
        <v>0</v>
      </c>
      <c r="P737" s="17">
        <v>0</v>
      </c>
      <c r="Q737" s="17">
        <v>1.427934384762879E-2</v>
      </c>
      <c r="R737" s="17">
        <v>3.8501254429608961E-3</v>
      </c>
      <c r="S737" s="17">
        <v>7.0795264461348002E-3</v>
      </c>
      <c r="U737" s="17">
        <v>2.1069431891788781E-2</v>
      </c>
      <c r="V737" s="17">
        <v>7.1234901058311014E-3</v>
      </c>
      <c r="W737" s="17">
        <v>7.3777454174744914E-3</v>
      </c>
      <c r="X737" s="17">
        <v>0</v>
      </c>
      <c r="Y737" s="17">
        <v>1.2745125695989609E-2</v>
      </c>
      <c r="Z737" s="17">
        <v>0</v>
      </c>
      <c r="AA737" s="17">
        <v>1.4417282302314281E-3</v>
      </c>
      <c r="AB737" s="17">
        <v>0</v>
      </c>
      <c r="AC737" s="17">
        <v>0</v>
      </c>
      <c r="AD737" s="17">
        <v>0</v>
      </c>
      <c r="AE737" s="17">
        <v>0.22158449721752571</v>
      </c>
      <c r="AG737" s="17">
        <v>5.8682068756585482E-3</v>
      </c>
      <c r="AH737" s="17">
        <v>4.9541802368336368E-3</v>
      </c>
      <c r="AJ737" s="17">
        <v>2.342218510042072E-3</v>
      </c>
      <c r="AK737" s="17">
        <v>0</v>
      </c>
      <c r="AL737" s="17">
        <v>0</v>
      </c>
      <c r="AM737" s="17">
        <v>0</v>
      </c>
      <c r="AN737" s="17">
        <v>1.441340644060693E-3</v>
      </c>
      <c r="AO737" s="17">
        <v>1.223190758896695E-2</v>
      </c>
      <c r="AP737" s="17">
        <v>8.5692122923299117E-3</v>
      </c>
      <c r="AQ737" s="17">
        <v>1.521173983223183E-3</v>
      </c>
      <c r="AR737" s="17">
        <v>1.167346938999559E-2</v>
      </c>
      <c r="AS737" s="17">
        <v>0</v>
      </c>
      <c r="AT737" s="17">
        <v>0</v>
      </c>
      <c r="AU737" s="17">
        <v>0</v>
      </c>
      <c r="AV737" s="17">
        <v>0</v>
      </c>
      <c r="AX737" s="17">
        <v>5.9272968880733296E-3</v>
      </c>
      <c r="AY737" s="17">
        <v>0</v>
      </c>
      <c r="AZ737" s="17">
        <v>0</v>
      </c>
      <c r="BA737" s="17">
        <v>0</v>
      </c>
      <c r="BC737" s="17">
        <v>1.413842130842549E-3</v>
      </c>
      <c r="BD737" s="17">
        <v>1.8325967484670601E-2</v>
      </c>
      <c r="BE737" s="17">
        <v>0</v>
      </c>
      <c r="BF737" s="17">
        <v>0</v>
      </c>
      <c r="BG737" s="17">
        <v>6.7552011264830356E-3</v>
      </c>
      <c r="BH737" s="17">
        <v>0</v>
      </c>
      <c r="BI737" s="17">
        <v>1.044288037327587E-2</v>
      </c>
      <c r="BJ737" s="17">
        <v>1.079788562596086E-2</v>
      </c>
      <c r="BK737" s="17">
        <v>8.5109291097181031E-3</v>
      </c>
      <c r="BL737" s="17">
        <v>0</v>
      </c>
      <c r="BM737" s="17">
        <v>5.0974856399608331E-3</v>
      </c>
      <c r="BN737" s="17">
        <v>1.123120093683249E-2</v>
      </c>
      <c r="BP737" s="17">
        <v>9.9335524818740268E-3</v>
      </c>
      <c r="BQ737" s="17">
        <v>5.7770210011933261E-3</v>
      </c>
      <c r="BR737" s="17">
        <v>1.3749908986490421E-3</v>
      </c>
      <c r="BS737" s="17">
        <v>0</v>
      </c>
      <c r="BT737" s="17">
        <v>0</v>
      </c>
      <c r="BU737" s="17">
        <v>0</v>
      </c>
      <c r="BV737" s="17">
        <v>1.2427228157458319E-2</v>
      </c>
      <c r="BW737" s="17">
        <v>2.2875702817302989E-3</v>
      </c>
      <c r="BX737" s="17">
        <v>0</v>
      </c>
      <c r="BY737" s="17">
        <v>9.9408169200717322E-3</v>
      </c>
    </row>
    <row r="739" spans="2:77" ht="128.1">
      <c r="B739" s="14" t="s">
        <v>350</v>
      </c>
    </row>
    <row r="740" spans="2:77" ht="15.95">
      <c r="B740" s="15" t="s">
        <v>16</v>
      </c>
    </row>
    <row r="741" spans="2:77" ht="15.95">
      <c r="B741" s="16" t="s">
        <v>311</v>
      </c>
      <c r="C741" s="17">
        <v>0.42978470400014063</v>
      </c>
      <c r="D741" s="17">
        <v>0.45443040933895562</v>
      </c>
      <c r="E741" s="17">
        <v>0.34905601698316141</v>
      </c>
      <c r="F741" s="17">
        <v>0.40204059976122353</v>
      </c>
      <c r="H741" s="17">
        <v>0.39298896412621048</v>
      </c>
      <c r="I741" s="17">
        <v>0.4199618482822588</v>
      </c>
      <c r="J741" s="17">
        <v>0.38980354779964949</v>
      </c>
      <c r="K741" s="17">
        <v>0.37863619089551398</v>
      </c>
      <c r="L741" s="17">
        <v>0.31936077442794802</v>
      </c>
      <c r="M741" s="17">
        <v>0.36468375253617541</v>
      </c>
      <c r="N741" s="17">
        <v>0.38559331493431881</v>
      </c>
      <c r="O741" s="17">
        <v>0.44462265286489472</v>
      </c>
      <c r="P741" s="17">
        <v>0.42250798275746088</v>
      </c>
      <c r="Q741" s="17">
        <v>0.51931976081388054</v>
      </c>
      <c r="R741" s="17">
        <v>0.55766079858246986</v>
      </c>
      <c r="S741" s="17">
        <v>0.51062094327477903</v>
      </c>
      <c r="U741" s="17">
        <v>0.42638496421049282</v>
      </c>
      <c r="V741" s="17">
        <v>0.35698172782597309</v>
      </c>
      <c r="W741" s="17">
        <v>0.3295614894843365</v>
      </c>
      <c r="X741" s="17">
        <v>0.37824554594966908</v>
      </c>
      <c r="Y741" s="17">
        <v>0.46516638812060762</v>
      </c>
      <c r="Z741" s="17">
        <v>0.40097220644839038</v>
      </c>
      <c r="AA741" s="17">
        <v>0.48393045011416841</v>
      </c>
      <c r="AB741" s="17">
        <v>0.49950506469876432</v>
      </c>
      <c r="AC741" s="17">
        <v>0.52977651515146074</v>
      </c>
      <c r="AD741" s="17">
        <v>0.37683463550172142</v>
      </c>
      <c r="AE741" s="17">
        <v>0.17368618556254989</v>
      </c>
      <c r="AG741" s="17">
        <v>0.49955637121488522</v>
      </c>
      <c r="AH741" s="17">
        <v>0.37528124353503639</v>
      </c>
      <c r="AJ741" s="17">
        <v>0.47537542815469841</v>
      </c>
      <c r="AK741" s="17">
        <v>0.39512497336156721</v>
      </c>
      <c r="AL741" s="17">
        <v>0.39174537121675013</v>
      </c>
      <c r="AM741" s="17">
        <v>0.43192997405853512</v>
      </c>
      <c r="AN741" s="17">
        <v>0.38515779796150368</v>
      </c>
      <c r="AO741" s="17">
        <v>0.41261404282336472</v>
      </c>
      <c r="AP741" s="17">
        <v>0.43810566132864809</v>
      </c>
      <c r="AQ741" s="17">
        <v>0.41955463399845599</v>
      </c>
      <c r="AR741" s="17">
        <v>0.39683713041442209</v>
      </c>
      <c r="AS741" s="17">
        <v>0.39786412350016642</v>
      </c>
      <c r="AT741" s="17">
        <v>0.40059452483916203</v>
      </c>
      <c r="AU741" s="17">
        <v>0.38075406789955729</v>
      </c>
      <c r="AV741" s="17">
        <v>0.44930115180776681</v>
      </c>
      <c r="AX741" s="17">
        <v>0.43327268982134148</v>
      </c>
      <c r="AY741" s="17">
        <v>0.39786412350016642</v>
      </c>
      <c r="AZ741" s="17">
        <v>0.40059452483916203</v>
      </c>
      <c r="BA741" s="17">
        <v>0.38075406789955729</v>
      </c>
      <c r="BC741" s="17">
        <v>0.46405950538460272</v>
      </c>
      <c r="BD741" s="17">
        <v>0.39898742359876033</v>
      </c>
      <c r="BE741" s="17">
        <v>0.48803109669724948</v>
      </c>
      <c r="BF741" s="17">
        <v>0.43773611193837758</v>
      </c>
      <c r="BG741" s="17">
        <v>0.42793480725791999</v>
      </c>
      <c r="BH741" s="17">
        <v>0.51188199811828672</v>
      </c>
      <c r="BI741" s="17">
        <v>0.48893026715420818</v>
      </c>
      <c r="BJ741" s="17">
        <v>0.4331793242838331</v>
      </c>
      <c r="BK741" s="17">
        <v>0.39165912186685609</v>
      </c>
      <c r="BL741" s="17">
        <v>0.36555870715171812</v>
      </c>
      <c r="BM741" s="17">
        <v>0.4891148857684906</v>
      </c>
      <c r="BN741" s="17">
        <v>0.39813113194702932</v>
      </c>
      <c r="BP741" s="17">
        <v>0.45012102728415782</v>
      </c>
      <c r="BQ741" s="17">
        <v>0.47833915704923008</v>
      </c>
      <c r="BR741" s="17">
        <v>0.35221356904552598</v>
      </c>
      <c r="BS741" s="17">
        <v>0.43809367286486001</v>
      </c>
      <c r="BT741" s="17">
        <v>0.5645909219204982</v>
      </c>
      <c r="BU741" s="17">
        <v>0.4249787058477999</v>
      </c>
      <c r="BV741" s="17">
        <v>0.44429705493150051</v>
      </c>
      <c r="BW741" s="17">
        <v>0.35650249297572251</v>
      </c>
      <c r="BX741" s="17">
        <v>0.35373598934989192</v>
      </c>
      <c r="BY741" s="17">
        <v>0.43168350436037239</v>
      </c>
    </row>
    <row r="742" spans="2:77" ht="15.95">
      <c r="B742" s="16" t="s">
        <v>312</v>
      </c>
      <c r="C742" s="17">
        <v>0.36613983072222012</v>
      </c>
      <c r="D742" s="17">
        <v>0.36100793833811118</v>
      </c>
      <c r="E742" s="17">
        <v>0.40247088263733921</v>
      </c>
      <c r="F742" s="17">
        <v>0.27234216501709302</v>
      </c>
      <c r="H742" s="17">
        <v>0.3597533500198507</v>
      </c>
      <c r="I742" s="17">
        <v>0.37264754988743393</v>
      </c>
      <c r="J742" s="17">
        <v>0.40832932976896441</v>
      </c>
      <c r="K742" s="17">
        <v>0.43255794411771542</v>
      </c>
      <c r="L742" s="17">
        <v>0.37439581019958779</v>
      </c>
      <c r="M742" s="17">
        <v>0.41019048221397558</v>
      </c>
      <c r="N742" s="17">
        <v>0.43815419107860581</v>
      </c>
      <c r="O742" s="17">
        <v>0.33680275813974297</v>
      </c>
      <c r="P742" s="17">
        <v>0.36206768577332987</v>
      </c>
      <c r="Q742" s="17">
        <v>0.3136240888597952</v>
      </c>
      <c r="R742" s="17">
        <v>0.33707185010457991</v>
      </c>
      <c r="S742" s="17">
        <v>0.31076643468146409</v>
      </c>
      <c r="U742" s="17">
        <v>0.3673702590944502</v>
      </c>
      <c r="V742" s="17">
        <v>0.43832228993267858</v>
      </c>
      <c r="W742" s="17">
        <v>0.3931718236378357</v>
      </c>
      <c r="X742" s="17">
        <v>0.36133917303044411</v>
      </c>
      <c r="Y742" s="17">
        <v>0.39163493226447188</v>
      </c>
      <c r="Z742" s="17">
        <v>0.34398650365047467</v>
      </c>
      <c r="AA742" s="17">
        <v>0.337923651589985</v>
      </c>
      <c r="AB742" s="17">
        <v>0.37085740639944609</v>
      </c>
      <c r="AC742" s="17">
        <v>0.32641420172572122</v>
      </c>
      <c r="AD742" s="17">
        <v>0.3587892813825454</v>
      </c>
      <c r="AE742" s="17">
        <v>0.34023466035402128</v>
      </c>
      <c r="AG742" s="17">
        <v>0.3276279353685192</v>
      </c>
      <c r="AH742" s="17">
        <v>0.39622412782502869</v>
      </c>
      <c r="AJ742" s="17">
        <v>0.33852569910632607</v>
      </c>
      <c r="AK742" s="17">
        <v>0.40358141819975829</v>
      </c>
      <c r="AL742" s="17">
        <v>0.35470750603593171</v>
      </c>
      <c r="AM742" s="17">
        <v>0.35703953583879872</v>
      </c>
      <c r="AN742" s="17">
        <v>0.38432307876397992</v>
      </c>
      <c r="AO742" s="17">
        <v>0.33277895942442881</v>
      </c>
      <c r="AP742" s="17">
        <v>0.36676814207100472</v>
      </c>
      <c r="AQ742" s="17">
        <v>0.3253171108046693</v>
      </c>
      <c r="AR742" s="17">
        <v>0.37141479148675899</v>
      </c>
      <c r="AS742" s="17">
        <v>0.41389173301127968</v>
      </c>
      <c r="AT742" s="17">
        <v>0.41659545070352177</v>
      </c>
      <c r="AU742" s="17">
        <v>0.37903373885276148</v>
      </c>
      <c r="AV742" s="17">
        <v>0.40168216539884982</v>
      </c>
      <c r="AX742" s="17">
        <v>0.36166965367178311</v>
      </c>
      <c r="AY742" s="17">
        <v>0.41389173301127968</v>
      </c>
      <c r="AZ742" s="17">
        <v>0.41659545070352177</v>
      </c>
      <c r="BA742" s="17">
        <v>0.37903373885276148</v>
      </c>
      <c r="BC742" s="17">
        <v>0.37717653022242559</v>
      </c>
      <c r="BD742" s="17">
        <v>0.36204968799514459</v>
      </c>
      <c r="BE742" s="17">
        <v>0.35132716022646449</v>
      </c>
      <c r="BF742" s="17">
        <v>0.42518290283578242</v>
      </c>
      <c r="BG742" s="17">
        <v>0.35779898793639209</v>
      </c>
      <c r="BH742" s="17">
        <v>0.34459128481632673</v>
      </c>
      <c r="BI742" s="17">
        <v>0.34244513526840548</v>
      </c>
      <c r="BJ742" s="17">
        <v>0.3710762422382814</v>
      </c>
      <c r="BK742" s="17">
        <v>0.37284170885620721</v>
      </c>
      <c r="BL742" s="17">
        <v>0.45925429703082732</v>
      </c>
      <c r="BM742" s="17">
        <v>0.30485765269137388</v>
      </c>
      <c r="BN742" s="17">
        <v>0.35783825486268661</v>
      </c>
      <c r="BP742" s="17">
        <v>0.37925863626553452</v>
      </c>
      <c r="BQ742" s="17">
        <v>0.37905974898858869</v>
      </c>
      <c r="BR742" s="17">
        <v>0.41428366566194869</v>
      </c>
      <c r="BS742" s="17">
        <v>0.3686723705506974</v>
      </c>
      <c r="BT742" s="17">
        <v>0.29801413227509738</v>
      </c>
      <c r="BU742" s="17">
        <v>0.30316543505568899</v>
      </c>
      <c r="BV742" s="17">
        <v>0.36661001018614742</v>
      </c>
      <c r="BW742" s="17">
        <v>0.39210250094258281</v>
      </c>
      <c r="BX742" s="17">
        <v>0.42534809215129082</v>
      </c>
      <c r="BY742" s="17">
        <v>0.3570950719972793</v>
      </c>
    </row>
    <row r="743" spans="2:77" ht="15.95">
      <c r="B743" s="16" t="s">
        <v>313</v>
      </c>
      <c r="C743" s="17">
        <v>0.15643992196330081</v>
      </c>
      <c r="D743" s="17">
        <v>0.1398072680227001</v>
      </c>
      <c r="E743" s="17">
        <v>0.19814308234455061</v>
      </c>
      <c r="F743" s="17">
        <v>0.2320381263782971</v>
      </c>
      <c r="H743" s="17">
        <v>0.1569181797829427</v>
      </c>
      <c r="I743" s="17">
        <v>0.16728407834860709</v>
      </c>
      <c r="J743" s="17">
        <v>0.13743113403969681</v>
      </c>
      <c r="K743" s="17">
        <v>0.1342386850116748</v>
      </c>
      <c r="L743" s="17">
        <v>0.25180496125171858</v>
      </c>
      <c r="M743" s="17">
        <v>0.1642338441023028</v>
      </c>
      <c r="N743" s="17">
        <v>0.1256680638044263</v>
      </c>
      <c r="O743" s="17">
        <v>0.16795926238140271</v>
      </c>
      <c r="P743" s="17">
        <v>0.17820960287905691</v>
      </c>
      <c r="Q743" s="17">
        <v>0.13887632193649979</v>
      </c>
      <c r="R743" s="17">
        <v>9.7964797573060772E-2</v>
      </c>
      <c r="S743" s="17">
        <v>0.14633579058258259</v>
      </c>
      <c r="U743" s="17">
        <v>0.125840070633603</v>
      </c>
      <c r="V743" s="17">
        <v>0.17032279160391731</v>
      </c>
      <c r="W743" s="17">
        <v>0.24037416363768399</v>
      </c>
      <c r="X743" s="17">
        <v>0.20349629834601621</v>
      </c>
      <c r="Y743" s="17">
        <v>0.1144391823529211</v>
      </c>
      <c r="Z743" s="17">
        <v>0.20452893398760821</v>
      </c>
      <c r="AA743" s="17">
        <v>0.116640180958931</v>
      </c>
      <c r="AB743" s="17">
        <v>8.6972985694488178E-2</v>
      </c>
      <c r="AC743" s="17">
        <v>0.11232566134646151</v>
      </c>
      <c r="AD743" s="17">
        <v>0.2304409524394557</v>
      </c>
      <c r="AE743" s="17">
        <v>0.17368618556254989</v>
      </c>
      <c r="AG743" s="17">
        <v>0.14331964193047461</v>
      </c>
      <c r="AH743" s="17">
        <v>0.1666890774243461</v>
      </c>
      <c r="AJ743" s="17">
        <v>0.13684066000369891</v>
      </c>
      <c r="AK743" s="17">
        <v>0.16573346926127019</v>
      </c>
      <c r="AL743" s="17">
        <v>0.22318902960164569</v>
      </c>
      <c r="AM743" s="17">
        <v>0.16724025696994119</v>
      </c>
      <c r="AN743" s="17">
        <v>0.16973629585985081</v>
      </c>
      <c r="AO743" s="17">
        <v>0.20493399912609489</v>
      </c>
      <c r="AP743" s="17">
        <v>0.1388943784858947</v>
      </c>
      <c r="AQ743" s="17">
        <v>0.1990015791009756</v>
      </c>
      <c r="AR743" s="17">
        <v>0.188324740308491</v>
      </c>
      <c r="AS743" s="17">
        <v>0.16490165752710531</v>
      </c>
      <c r="AT743" s="17">
        <v>0.1550305516190443</v>
      </c>
      <c r="AU743" s="17">
        <v>0.19523681319051381</v>
      </c>
      <c r="AV743" s="17">
        <v>0.14432831036242219</v>
      </c>
      <c r="AX743" s="17">
        <v>0.15558513042097291</v>
      </c>
      <c r="AY743" s="17">
        <v>0.16490165752710531</v>
      </c>
      <c r="AZ743" s="17">
        <v>0.1550305516190443</v>
      </c>
      <c r="BA743" s="17">
        <v>0.19523681319051381</v>
      </c>
      <c r="BC743" s="17">
        <v>0.11127516537441159</v>
      </c>
      <c r="BD743" s="17">
        <v>9.6632511602771073E-2</v>
      </c>
      <c r="BE743" s="17">
        <v>0.10343421463265411</v>
      </c>
      <c r="BF743" s="17">
        <v>0.1039843924677844</v>
      </c>
      <c r="BG743" s="17">
        <v>0.13504137975808</v>
      </c>
      <c r="BH743" s="17">
        <v>9.7286775966645242E-2</v>
      </c>
      <c r="BI743" s="17">
        <v>7.9393011612250028E-2</v>
      </c>
      <c r="BJ743" s="17">
        <v>0.14844437496554211</v>
      </c>
      <c r="BK743" s="17">
        <v>0.1531299142107696</v>
      </c>
      <c r="BL743" s="17">
        <v>0.11014729170515269</v>
      </c>
      <c r="BM743" s="17">
        <v>0.16407166424673281</v>
      </c>
      <c r="BN743" s="17">
        <v>0.1889505302500607</v>
      </c>
      <c r="BP743" s="17">
        <v>0.1347188087283526</v>
      </c>
      <c r="BQ743" s="17">
        <v>8.8509690491432411E-2</v>
      </c>
      <c r="BR743" s="17">
        <v>0.20112873123292579</v>
      </c>
      <c r="BS743" s="17">
        <v>0.15139419724394529</v>
      </c>
      <c r="BT743" s="17">
        <v>0.1144547762656777</v>
      </c>
      <c r="BU743" s="17">
        <v>0.25967849375524987</v>
      </c>
      <c r="BV743" s="17">
        <v>0.13239008745063269</v>
      </c>
      <c r="BW743" s="17">
        <v>0.17458551711913059</v>
      </c>
      <c r="BX743" s="17">
        <v>0.1381960754420877</v>
      </c>
      <c r="BY743" s="17">
        <v>0.1487834140067788</v>
      </c>
    </row>
    <row r="744" spans="2:77" ht="15.95">
      <c r="B744" s="16" t="s">
        <v>314</v>
      </c>
      <c r="C744" s="17">
        <v>3.0808219186567551E-2</v>
      </c>
      <c r="D744" s="17">
        <v>2.6488974203423679E-2</v>
      </c>
      <c r="E744" s="17">
        <v>3.4926670969930233E-2</v>
      </c>
      <c r="F744" s="17">
        <v>9.3579108843386383E-2</v>
      </c>
      <c r="H744" s="17">
        <v>3.9044968919206099E-2</v>
      </c>
      <c r="I744" s="17">
        <v>3.6185703570946151E-2</v>
      </c>
      <c r="J744" s="17">
        <v>4.2839199386459192E-2</v>
      </c>
      <c r="K744" s="17">
        <v>3.2615695171455933E-2</v>
      </c>
      <c r="L744" s="17">
        <v>3.7057598302269741E-2</v>
      </c>
      <c r="M744" s="17">
        <v>5.0345487485060618E-2</v>
      </c>
      <c r="N744" s="17">
        <v>3.5866783111808603E-2</v>
      </c>
      <c r="O744" s="17">
        <v>5.061532661395967E-2</v>
      </c>
      <c r="P744" s="17">
        <v>2.142765457354041E-2</v>
      </c>
      <c r="Q744" s="17">
        <v>1.9394595163786339E-2</v>
      </c>
      <c r="R744" s="17">
        <v>5.2576671105801767E-3</v>
      </c>
      <c r="S744" s="17">
        <v>1.7900297962958889E-2</v>
      </c>
      <c r="U744" s="17">
        <v>3.6444036892273393E-2</v>
      </c>
      <c r="V744" s="17">
        <v>1.362485026579986E-2</v>
      </c>
      <c r="W744" s="17">
        <v>2.7905389189879799E-2</v>
      </c>
      <c r="X744" s="17">
        <v>3.8020169932059027E-2</v>
      </c>
      <c r="Y744" s="17">
        <v>1.8564431022852271E-2</v>
      </c>
      <c r="Z744" s="17">
        <v>3.8226821648475073E-2</v>
      </c>
      <c r="AA744" s="17">
        <v>3.6506037201406043E-2</v>
      </c>
      <c r="AB744" s="17">
        <v>4.1222292470101611E-2</v>
      </c>
      <c r="AC744" s="17">
        <v>2.1716092828419971E-2</v>
      </c>
      <c r="AD744" s="17">
        <v>2.7213248732712709E-2</v>
      </c>
      <c r="AE744" s="17">
        <v>0</v>
      </c>
      <c r="AG744" s="17">
        <v>1.977459093411996E-2</v>
      </c>
      <c r="AH744" s="17">
        <v>3.9427347053944163E-2</v>
      </c>
      <c r="AJ744" s="17">
        <v>3.7419624162146947E-2</v>
      </c>
      <c r="AK744" s="17">
        <v>2.354152792331379E-2</v>
      </c>
      <c r="AL744" s="17">
        <v>2.07650062383842E-2</v>
      </c>
      <c r="AM744" s="17">
        <v>3.1015174309583969E-2</v>
      </c>
      <c r="AN744" s="17">
        <v>3.5725631934909532E-2</v>
      </c>
      <c r="AO744" s="17">
        <v>3.481931350917148E-2</v>
      </c>
      <c r="AP744" s="17">
        <v>3.4348006870866497E-2</v>
      </c>
      <c r="AQ744" s="17">
        <v>2.9302029305620009E-2</v>
      </c>
      <c r="AR744" s="17">
        <v>2.686506956715928E-2</v>
      </c>
      <c r="AS744" s="17">
        <v>1.5327257160782041E-2</v>
      </c>
      <c r="AT744" s="17">
        <v>1.9674533258947149E-2</v>
      </c>
      <c r="AU744" s="17">
        <v>3.2079570368633403E-2</v>
      </c>
      <c r="AV744" s="17">
        <v>4.6883724309614277E-3</v>
      </c>
      <c r="AX744" s="17">
        <v>3.1036514230896321E-2</v>
      </c>
      <c r="AY744" s="17">
        <v>1.5327257160782041E-2</v>
      </c>
      <c r="AZ744" s="17">
        <v>1.9674533258947149E-2</v>
      </c>
      <c r="BA744" s="17">
        <v>3.2079570368633403E-2</v>
      </c>
      <c r="BC744" s="17">
        <v>6.5053389429791508E-3</v>
      </c>
      <c r="BD744" s="17">
        <v>7.3121785381040375E-2</v>
      </c>
      <c r="BE744" s="17">
        <v>3.9045814557104888E-2</v>
      </c>
      <c r="BF744" s="17">
        <v>2.1223486561344911E-2</v>
      </c>
      <c r="BG744" s="17">
        <v>2.821506657067311E-2</v>
      </c>
      <c r="BH744" s="17">
        <v>2.1515306743100919E-2</v>
      </c>
      <c r="BI744" s="17">
        <v>4.8002469752792307E-2</v>
      </c>
      <c r="BJ744" s="17">
        <v>2.117684356322757E-2</v>
      </c>
      <c r="BK744" s="17">
        <v>4.0889344933963102E-2</v>
      </c>
      <c r="BL744" s="17">
        <v>5.2268780433654509E-2</v>
      </c>
      <c r="BM744" s="17">
        <v>2.8700450793898311E-2</v>
      </c>
      <c r="BN744" s="17">
        <v>4.3173259672726012E-2</v>
      </c>
      <c r="BP744" s="17">
        <v>1.7718649827013551E-2</v>
      </c>
      <c r="BQ744" s="17">
        <v>3.096452472450557E-2</v>
      </c>
      <c r="BR744" s="17">
        <v>2.2957696293009339E-2</v>
      </c>
      <c r="BS744" s="17">
        <v>2.7006903476735761E-2</v>
      </c>
      <c r="BT744" s="17">
        <v>1.320907224730462E-2</v>
      </c>
      <c r="BU744" s="17">
        <v>1.217736534126126E-2</v>
      </c>
      <c r="BV744" s="17">
        <v>4.4275619274261387E-2</v>
      </c>
      <c r="BW744" s="17">
        <v>6.7043025889821153E-2</v>
      </c>
      <c r="BX744" s="17">
        <v>5.5796932751549309E-2</v>
      </c>
      <c r="BY744" s="17">
        <v>3.5189582104533892E-2</v>
      </c>
    </row>
    <row r="745" spans="2:77" ht="15.95">
      <c r="B745" s="16" t="s">
        <v>315</v>
      </c>
      <c r="C745" s="17">
        <v>1.0806734906651251E-2</v>
      </c>
      <c r="D745" s="17">
        <v>1.3776766313146321E-2</v>
      </c>
      <c r="E745" s="17">
        <v>3.192794209996375E-3</v>
      </c>
      <c r="F745" s="17">
        <v>0</v>
      </c>
      <c r="H745" s="17">
        <v>2.8288391953208061E-2</v>
      </c>
      <c r="I745" s="17">
        <v>3.9208199107539912E-3</v>
      </c>
      <c r="J745" s="17">
        <v>1.4444494007132011E-2</v>
      </c>
      <c r="K745" s="17">
        <v>1.2482206982073781E-2</v>
      </c>
      <c r="L745" s="17">
        <v>1.6095929002209689E-2</v>
      </c>
      <c r="M745" s="17">
        <v>9.0093445725049678E-3</v>
      </c>
      <c r="N745" s="17">
        <v>1.471764707084052E-2</v>
      </c>
      <c r="O745" s="17">
        <v>0</v>
      </c>
      <c r="P745" s="17">
        <v>1.5787074016611811E-2</v>
      </c>
      <c r="Q745" s="17">
        <v>0</v>
      </c>
      <c r="R745" s="17">
        <v>2.04488662930935E-3</v>
      </c>
      <c r="S745" s="17">
        <v>6.188745355837068E-3</v>
      </c>
      <c r="U745" s="17">
        <v>2.2891237277391861E-2</v>
      </c>
      <c r="V745" s="17">
        <v>1.362485026579986E-2</v>
      </c>
      <c r="W745" s="17">
        <v>1.6093886327894051E-3</v>
      </c>
      <c r="X745" s="17">
        <v>1.4726887853066559E-2</v>
      </c>
      <c r="Y745" s="17">
        <v>1.019506623914709E-2</v>
      </c>
      <c r="Z745" s="17">
        <v>1.0719517347263291E-2</v>
      </c>
      <c r="AA745" s="17">
        <v>2.4999680135509569E-2</v>
      </c>
      <c r="AB745" s="17">
        <v>1.4422507371997901E-3</v>
      </c>
      <c r="AC745" s="17">
        <v>1.483481943033162E-3</v>
      </c>
      <c r="AD745" s="17">
        <v>4.7429697257722076E-3</v>
      </c>
      <c r="AE745" s="17">
        <v>0</v>
      </c>
      <c r="AG745" s="17">
        <v>5.2133986629839327E-3</v>
      </c>
      <c r="AH745" s="17">
        <v>1.517607554296517E-2</v>
      </c>
      <c r="AJ745" s="17">
        <v>9.6466691219606847E-3</v>
      </c>
      <c r="AK745" s="17">
        <v>8.7152285693548361E-3</v>
      </c>
      <c r="AL745" s="17">
        <v>4.9286748182714949E-3</v>
      </c>
      <c r="AM745" s="17">
        <v>1.0523081369689449E-2</v>
      </c>
      <c r="AN745" s="17">
        <v>1.862906133280097E-2</v>
      </c>
      <c r="AO745" s="17">
        <v>4.3123967339882413E-3</v>
      </c>
      <c r="AP745" s="17">
        <v>1.204849787318036E-2</v>
      </c>
      <c r="AQ745" s="17">
        <v>2.077278259046721E-2</v>
      </c>
      <c r="AR745" s="17">
        <v>3.19444954428009E-3</v>
      </c>
      <c r="AS745" s="17">
        <v>8.0152288006665427E-3</v>
      </c>
      <c r="AT745" s="17">
        <v>6.6535316493375957E-3</v>
      </c>
      <c r="AU745" s="17">
        <v>1.289580968853395E-2</v>
      </c>
      <c r="AV745" s="17">
        <v>0</v>
      </c>
      <c r="AX745" s="17">
        <v>1.196156465992919E-2</v>
      </c>
      <c r="AY745" s="17">
        <v>8.0152288006665427E-3</v>
      </c>
      <c r="AZ745" s="17">
        <v>6.6535316493375957E-3</v>
      </c>
      <c r="BA745" s="17">
        <v>1.289580968853395E-2</v>
      </c>
      <c r="BC745" s="17">
        <v>3.4502137236996577E-2</v>
      </c>
      <c r="BD745" s="17">
        <v>3.2616084122204569E-2</v>
      </c>
      <c r="BE745" s="17">
        <v>1.816171388652699E-2</v>
      </c>
      <c r="BF745" s="17">
        <v>9.2849654843581743E-3</v>
      </c>
      <c r="BG745" s="17">
        <v>4.4254557350451577E-2</v>
      </c>
      <c r="BH745" s="17">
        <v>1.7493994128448459E-2</v>
      </c>
      <c r="BI745" s="17">
        <v>1.8106586773110271E-2</v>
      </c>
      <c r="BJ745" s="17">
        <v>1.622488586270833E-2</v>
      </c>
      <c r="BK745" s="17">
        <v>3.2968981022486119E-2</v>
      </c>
      <c r="BL745" s="17">
        <v>1.277092367864713E-2</v>
      </c>
      <c r="BM745" s="17">
        <v>1.9685407942802418E-3</v>
      </c>
      <c r="BN745" s="17">
        <v>1.589661544428511E-3</v>
      </c>
      <c r="BP745" s="17">
        <v>9.6418371252487561E-3</v>
      </c>
      <c r="BQ745" s="17">
        <v>1.157283674385661E-2</v>
      </c>
      <c r="BR745" s="17">
        <v>3.531380438790034E-3</v>
      </c>
      <c r="BS745" s="17">
        <v>1.4832855863761381E-2</v>
      </c>
      <c r="BT745" s="17">
        <v>6.9900060449486941E-3</v>
      </c>
      <c r="BU745" s="17">
        <v>0</v>
      </c>
      <c r="BV745" s="17">
        <v>0</v>
      </c>
      <c r="BW745" s="17">
        <v>7.4788927910128906E-3</v>
      </c>
      <c r="BX745" s="17">
        <v>2.6922910305180452E-2</v>
      </c>
      <c r="BY745" s="17">
        <v>1.6684667200841882E-2</v>
      </c>
    </row>
    <row r="746" spans="2:77" ht="15.95">
      <c r="B746" s="16" t="s">
        <v>131</v>
      </c>
      <c r="C746" s="17">
        <v>6.0205892211197638E-3</v>
      </c>
      <c r="D746" s="17">
        <v>4.4886437836630343E-3</v>
      </c>
      <c r="E746" s="17">
        <v>1.2210552855022219E-2</v>
      </c>
      <c r="F746" s="17">
        <v>0</v>
      </c>
      <c r="H746" s="17">
        <v>2.3006145198581959E-2</v>
      </c>
      <c r="I746" s="17">
        <v>0</v>
      </c>
      <c r="J746" s="17">
        <v>7.1522949980979706E-3</v>
      </c>
      <c r="K746" s="17">
        <v>9.4692778215659974E-3</v>
      </c>
      <c r="L746" s="17">
        <v>1.2849268162659501E-3</v>
      </c>
      <c r="M746" s="17">
        <v>1.5370890899806811E-3</v>
      </c>
      <c r="N746" s="17">
        <v>0</v>
      </c>
      <c r="O746" s="17">
        <v>0</v>
      </c>
      <c r="P746" s="17">
        <v>0</v>
      </c>
      <c r="Q746" s="17">
        <v>8.7852332260379227E-3</v>
      </c>
      <c r="R746" s="17">
        <v>0</v>
      </c>
      <c r="S746" s="17">
        <v>8.1877881423782096E-3</v>
      </c>
      <c r="U746" s="17">
        <v>2.1069431891788781E-2</v>
      </c>
      <c r="V746" s="17">
        <v>7.1234901058311014E-3</v>
      </c>
      <c r="W746" s="17">
        <v>7.3777454174744914E-3</v>
      </c>
      <c r="X746" s="17">
        <v>4.1719248887449774E-3</v>
      </c>
      <c r="Y746" s="17">
        <v>0</v>
      </c>
      <c r="Z746" s="17">
        <v>1.566016917788525E-3</v>
      </c>
      <c r="AA746" s="17">
        <v>0</v>
      </c>
      <c r="AB746" s="17">
        <v>0</v>
      </c>
      <c r="AC746" s="17">
        <v>8.2840470049036444E-3</v>
      </c>
      <c r="AD746" s="17">
        <v>1.9789122177926539E-3</v>
      </c>
      <c r="AE746" s="17">
        <v>0.31239296852087889</v>
      </c>
      <c r="AG746" s="17">
        <v>4.5080618890172208E-3</v>
      </c>
      <c r="AH746" s="17">
        <v>7.2021286186793911E-3</v>
      </c>
      <c r="AJ746" s="17">
        <v>2.1919194511690141E-3</v>
      </c>
      <c r="AK746" s="17">
        <v>3.3033826847358831E-3</v>
      </c>
      <c r="AL746" s="17">
        <v>4.6644120890167633E-3</v>
      </c>
      <c r="AM746" s="17">
        <v>2.2519774534517289E-3</v>
      </c>
      <c r="AN746" s="17">
        <v>6.4281341469551011E-3</v>
      </c>
      <c r="AO746" s="17">
        <v>1.054128838295185E-2</v>
      </c>
      <c r="AP746" s="17">
        <v>9.8353133704057565E-3</v>
      </c>
      <c r="AQ746" s="17">
        <v>6.0518641998122177E-3</v>
      </c>
      <c r="AR746" s="17">
        <v>1.336381867888871E-2</v>
      </c>
      <c r="AS746" s="17">
        <v>0</v>
      </c>
      <c r="AT746" s="17">
        <v>1.4514079299870919E-3</v>
      </c>
      <c r="AU746" s="17">
        <v>0</v>
      </c>
      <c r="AV746" s="17">
        <v>0</v>
      </c>
      <c r="AX746" s="17">
        <v>6.4744471950771076E-3</v>
      </c>
      <c r="AY746" s="17">
        <v>0</v>
      </c>
      <c r="AZ746" s="17">
        <v>1.4514079299870919E-3</v>
      </c>
      <c r="BA746" s="17">
        <v>0</v>
      </c>
      <c r="BC746" s="17">
        <v>6.4813228385843724E-3</v>
      </c>
      <c r="BD746" s="17">
        <v>3.6592507300078847E-2</v>
      </c>
      <c r="BE746" s="17">
        <v>0</v>
      </c>
      <c r="BF746" s="17">
        <v>2.5881407123525368E-3</v>
      </c>
      <c r="BG746" s="17">
        <v>6.7552011264830356E-3</v>
      </c>
      <c r="BH746" s="17">
        <v>7.2306402271920551E-3</v>
      </c>
      <c r="BI746" s="17">
        <v>2.3122529439233441E-2</v>
      </c>
      <c r="BJ746" s="17">
        <v>9.8983290864074723E-3</v>
      </c>
      <c r="BK746" s="17">
        <v>8.5109291097181031E-3</v>
      </c>
      <c r="BL746" s="17">
        <v>0</v>
      </c>
      <c r="BM746" s="17">
        <v>1.128680570522422E-2</v>
      </c>
      <c r="BN746" s="17">
        <v>1.031716172306887E-2</v>
      </c>
      <c r="BP746" s="17">
        <v>8.541040769692634E-3</v>
      </c>
      <c r="BQ746" s="17">
        <v>1.155404200238665E-2</v>
      </c>
      <c r="BR746" s="17">
        <v>5.8849573278001704E-3</v>
      </c>
      <c r="BS746" s="17">
        <v>0</v>
      </c>
      <c r="BT746" s="17">
        <v>2.741091246473544E-3</v>
      </c>
      <c r="BU746" s="17">
        <v>0</v>
      </c>
      <c r="BV746" s="17">
        <v>1.2427228157458319E-2</v>
      </c>
      <c r="BW746" s="17">
        <v>2.2875702817302989E-3</v>
      </c>
      <c r="BX746" s="17">
        <v>0</v>
      </c>
      <c r="BY746" s="17">
        <v>1.056376033019385E-2</v>
      </c>
    </row>
    <row r="748" spans="2:77" ht="128.1">
      <c r="B748" s="14" t="s">
        <v>351</v>
      </c>
    </row>
    <row r="749" spans="2:77" ht="15.95">
      <c r="B749" s="15" t="s">
        <v>16</v>
      </c>
    </row>
    <row r="750" spans="2:77" ht="15.95">
      <c r="B750" s="16" t="s">
        <v>311</v>
      </c>
      <c r="C750" s="17">
        <v>0.3067694894696727</v>
      </c>
      <c r="D750" s="17">
        <v>0.3293544749779006</v>
      </c>
      <c r="E750" s="17">
        <v>0.2509439592546075</v>
      </c>
      <c r="F750" s="17">
        <v>0.230397397240481</v>
      </c>
      <c r="H750" s="17">
        <v>0.24904157920009121</v>
      </c>
      <c r="I750" s="17">
        <v>0.27912992359182393</v>
      </c>
      <c r="J750" s="17">
        <v>0.29134513227748238</v>
      </c>
      <c r="K750" s="17">
        <v>0.26786125507655612</v>
      </c>
      <c r="L750" s="17">
        <v>0.25726605718843087</v>
      </c>
      <c r="M750" s="17">
        <v>0.25974180344529052</v>
      </c>
      <c r="N750" s="17">
        <v>0.25186038124938859</v>
      </c>
      <c r="O750" s="17">
        <v>0.33521949006550089</v>
      </c>
      <c r="P750" s="17">
        <v>0.34826186631164707</v>
      </c>
      <c r="Q750" s="17">
        <v>0.34897980939894052</v>
      </c>
      <c r="R750" s="17">
        <v>0.41540634771695539</v>
      </c>
      <c r="S750" s="17">
        <v>0.35311199895604012</v>
      </c>
      <c r="U750" s="17">
        <v>0.23882422720309199</v>
      </c>
      <c r="V750" s="17">
        <v>0.25266883358565839</v>
      </c>
      <c r="W750" s="17">
        <v>0.27401535421514273</v>
      </c>
      <c r="X750" s="17">
        <v>0.21949479278147199</v>
      </c>
      <c r="Y750" s="17">
        <v>0.3046951526573351</v>
      </c>
      <c r="Z750" s="17">
        <v>0.35856126178374909</v>
      </c>
      <c r="AA750" s="17">
        <v>0.37681787953279439</v>
      </c>
      <c r="AB750" s="17">
        <v>0.41030411367890562</v>
      </c>
      <c r="AC750" s="17">
        <v>0.35510462263932868</v>
      </c>
      <c r="AD750" s="17">
        <v>0.238415014169746</v>
      </c>
      <c r="AE750" s="17">
        <v>0</v>
      </c>
      <c r="AG750" s="17">
        <v>0.36155803514035262</v>
      </c>
      <c r="AH750" s="17">
        <v>0.26397037842490467</v>
      </c>
      <c r="AJ750" s="17">
        <v>0.35789584466888341</v>
      </c>
      <c r="AK750" s="17">
        <v>0.36536215752360629</v>
      </c>
      <c r="AL750" s="17">
        <v>0.32920401457187137</v>
      </c>
      <c r="AM750" s="17">
        <v>0.36324546835739491</v>
      </c>
      <c r="AN750" s="17">
        <v>0.2113906302367401</v>
      </c>
      <c r="AO750" s="17">
        <v>0.3259169005098923</v>
      </c>
      <c r="AP750" s="17">
        <v>0.35496767311946198</v>
      </c>
      <c r="AQ750" s="17">
        <v>0.32495620423551719</v>
      </c>
      <c r="AR750" s="17">
        <v>0.39035999401530508</v>
      </c>
      <c r="AS750" s="17">
        <v>0.34977312668363802</v>
      </c>
      <c r="AT750" s="17">
        <v>0.31936320300470777</v>
      </c>
      <c r="AU750" s="17">
        <v>0.29647326137801622</v>
      </c>
      <c r="AV750" s="17">
        <v>0.40989788738016258</v>
      </c>
      <c r="AX750" s="17">
        <v>0.31321373172873712</v>
      </c>
      <c r="AY750" s="17">
        <v>0.34977312668363802</v>
      </c>
      <c r="AZ750" s="17">
        <v>0.31936320300470777</v>
      </c>
      <c r="BA750" s="17">
        <v>0.29647326137801622</v>
      </c>
      <c r="BC750" s="17">
        <v>0.34610390355083409</v>
      </c>
      <c r="BD750" s="17">
        <v>0.30665752569931531</v>
      </c>
      <c r="BE750" s="17">
        <v>0.34897314437927213</v>
      </c>
      <c r="BF750" s="17">
        <v>0.39480035632676258</v>
      </c>
      <c r="BG750" s="17">
        <v>0.27344826760444402</v>
      </c>
      <c r="BH750" s="17">
        <v>0.44861471694885091</v>
      </c>
      <c r="BI750" s="17">
        <v>0.38363309359586367</v>
      </c>
      <c r="BJ750" s="17">
        <v>0.30972206601455682</v>
      </c>
      <c r="BK750" s="17">
        <v>0.2283824651027811</v>
      </c>
      <c r="BL750" s="17">
        <v>0.31540760875808621</v>
      </c>
      <c r="BM750" s="17">
        <v>0.33777857287019047</v>
      </c>
      <c r="BN750" s="17">
        <v>0.24310152565848689</v>
      </c>
      <c r="BP750" s="17">
        <v>0.33359402446576342</v>
      </c>
      <c r="BQ750" s="17">
        <v>0.37750296075316592</v>
      </c>
      <c r="BR750" s="17">
        <v>0.2361275018595507</v>
      </c>
      <c r="BS750" s="17">
        <v>0.28406243161991351</v>
      </c>
      <c r="BT750" s="17">
        <v>0.44975482132533762</v>
      </c>
      <c r="BU750" s="17">
        <v>0.2422786083493827</v>
      </c>
      <c r="BV750" s="17">
        <v>0.36278005035081029</v>
      </c>
      <c r="BW750" s="17">
        <v>0.3036900266085773</v>
      </c>
      <c r="BX750" s="17">
        <v>0.3592661531623445</v>
      </c>
      <c r="BY750" s="17">
        <v>0.29894001978411372</v>
      </c>
    </row>
    <row r="751" spans="2:77" ht="15.95">
      <c r="B751" s="16" t="s">
        <v>312</v>
      </c>
      <c r="C751" s="17">
        <v>0.39109077901324651</v>
      </c>
      <c r="D751" s="17">
        <v>0.37986494769924062</v>
      </c>
      <c r="E751" s="17">
        <v>0.42752085080108188</v>
      </c>
      <c r="F751" s="17">
        <v>0.34217519583664119</v>
      </c>
      <c r="H751" s="17">
        <v>0.43048095204931508</v>
      </c>
      <c r="I751" s="17">
        <v>0.38162054898950282</v>
      </c>
      <c r="J751" s="17">
        <v>0.34184333681793683</v>
      </c>
      <c r="K751" s="17">
        <v>0.42810993712094358</v>
      </c>
      <c r="L751" s="17">
        <v>0.4025205453715352</v>
      </c>
      <c r="M751" s="17">
        <v>0.41728681022846292</v>
      </c>
      <c r="N751" s="17">
        <v>0.41967847494180771</v>
      </c>
      <c r="O751" s="17">
        <v>0.38367799528617158</v>
      </c>
      <c r="P751" s="17">
        <v>0.4029325285776742</v>
      </c>
      <c r="Q751" s="17">
        <v>0.41086574419854649</v>
      </c>
      <c r="R751" s="17">
        <v>0.31883137635618081</v>
      </c>
      <c r="S751" s="17">
        <v>0.36505624659998931</v>
      </c>
      <c r="U751" s="17">
        <v>0.40066432341723962</v>
      </c>
      <c r="V751" s="17">
        <v>0.36708019169532791</v>
      </c>
      <c r="W751" s="17">
        <v>0.37704253022206069</v>
      </c>
      <c r="X751" s="17">
        <v>0.44762123625516698</v>
      </c>
      <c r="Y751" s="17">
        <v>0.44532094884939288</v>
      </c>
      <c r="Z751" s="17">
        <v>0.40452595770274841</v>
      </c>
      <c r="AA751" s="17">
        <v>0.37830726758573252</v>
      </c>
      <c r="AB751" s="17">
        <v>0.38300180918988191</v>
      </c>
      <c r="AC751" s="17">
        <v>0.35688553564206699</v>
      </c>
      <c r="AD751" s="17">
        <v>0.37259263555756511</v>
      </c>
      <c r="AE751" s="17">
        <v>0.21157426069927701</v>
      </c>
      <c r="AG751" s="17">
        <v>0.37298670647567211</v>
      </c>
      <c r="AH751" s="17">
        <v>0.40523311846418808</v>
      </c>
      <c r="AJ751" s="17">
        <v>0.38980820647402148</v>
      </c>
      <c r="AK751" s="17">
        <v>0.35418767513233362</v>
      </c>
      <c r="AL751" s="17">
        <v>0.31523565843766033</v>
      </c>
      <c r="AM751" s="17">
        <v>0.32763472688198592</v>
      </c>
      <c r="AN751" s="17">
        <v>0.38728169237325061</v>
      </c>
      <c r="AO751" s="17">
        <v>0.33510584486487699</v>
      </c>
      <c r="AP751" s="17">
        <v>0.37572053330712929</v>
      </c>
      <c r="AQ751" s="17">
        <v>0.42030436495022883</v>
      </c>
      <c r="AR751" s="17">
        <v>0.34715762045797938</v>
      </c>
      <c r="AS751" s="17">
        <v>0.39651957313459069</v>
      </c>
      <c r="AT751" s="17">
        <v>0.35172048259970379</v>
      </c>
      <c r="AU751" s="17">
        <v>0.36373201655446069</v>
      </c>
      <c r="AV751" s="17">
        <v>0.23832569861429309</v>
      </c>
      <c r="AX751" s="17">
        <v>0.39048778036680709</v>
      </c>
      <c r="AY751" s="17">
        <v>0.39651957313459069</v>
      </c>
      <c r="AZ751" s="17">
        <v>0.35172048259970379</v>
      </c>
      <c r="BA751" s="17">
        <v>0.36373201655446069</v>
      </c>
      <c r="BC751" s="17">
        <v>0.39871978422109289</v>
      </c>
      <c r="BD751" s="17">
        <v>0.47379021631358081</v>
      </c>
      <c r="BE751" s="17">
        <v>0.37860249547564762</v>
      </c>
      <c r="BF751" s="17">
        <v>0.32335140877463209</v>
      </c>
      <c r="BG751" s="17">
        <v>0.38680816936735518</v>
      </c>
      <c r="BH751" s="17">
        <v>0.35977182264660462</v>
      </c>
      <c r="BI751" s="17">
        <v>0.44266537121912253</v>
      </c>
      <c r="BJ751" s="17">
        <v>0.37941242506269091</v>
      </c>
      <c r="BK751" s="17">
        <v>0.43447569839441058</v>
      </c>
      <c r="BL751" s="17">
        <v>0.40969667756469219</v>
      </c>
      <c r="BM751" s="17">
        <v>0.37442349167901873</v>
      </c>
      <c r="BN751" s="17">
        <v>0.39375333806194501</v>
      </c>
      <c r="BP751" s="17">
        <v>0.3736743673167679</v>
      </c>
      <c r="BQ751" s="17">
        <v>0.40597158603941841</v>
      </c>
      <c r="BR751" s="17">
        <v>0.49671155445302939</v>
      </c>
      <c r="BS751" s="17">
        <v>0.3551634088878165</v>
      </c>
      <c r="BT751" s="17">
        <v>0.38274920904023829</v>
      </c>
      <c r="BU751" s="17">
        <v>0.36021729231172678</v>
      </c>
      <c r="BV751" s="17">
        <v>0.37167207571402039</v>
      </c>
      <c r="BW751" s="17">
        <v>0.38899564524273028</v>
      </c>
      <c r="BX751" s="17">
        <v>0.45151948562071542</v>
      </c>
      <c r="BY751" s="17">
        <v>0.40262192312589462</v>
      </c>
    </row>
    <row r="752" spans="2:77" ht="15.95">
      <c r="B752" s="16" t="s">
        <v>313</v>
      </c>
      <c r="C752" s="17">
        <v>0.24880424093367251</v>
      </c>
      <c r="D752" s="17">
        <v>0.23588290326731889</v>
      </c>
      <c r="E752" s="17">
        <v>0.27506786519562437</v>
      </c>
      <c r="F752" s="17">
        <v>0.35644133828686231</v>
      </c>
      <c r="H752" s="17">
        <v>0.23818405012264671</v>
      </c>
      <c r="I752" s="17">
        <v>0.25137777339033079</v>
      </c>
      <c r="J752" s="17">
        <v>0.2763143203593228</v>
      </c>
      <c r="K752" s="17">
        <v>0.2396600659925899</v>
      </c>
      <c r="L752" s="17">
        <v>0.26697365515087751</v>
      </c>
      <c r="M752" s="17">
        <v>0.30731088038398818</v>
      </c>
      <c r="N752" s="17">
        <v>0.28426032076035229</v>
      </c>
      <c r="O752" s="17">
        <v>0.22340739365055731</v>
      </c>
      <c r="P752" s="17">
        <v>0.19266017705990271</v>
      </c>
      <c r="Q752" s="17">
        <v>0.2167544050570536</v>
      </c>
      <c r="R752" s="17">
        <v>0.24111896073964781</v>
      </c>
      <c r="S752" s="17">
        <v>0.2449648458327604</v>
      </c>
      <c r="U752" s="17">
        <v>0.27828493793261139</v>
      </c>
      <c r="V752" s="17">
        <v>0.2493049263835852</v>
      </c>
      <c r="W752" s="17">
        <v>0.29866704731640242</v>
      </c>
      <c r="X752" s="17">
        <v>0.25672642240209992</v>
      </c>
      <c r="Y752" s="17">
        <v>0.201553455166156</v>
      </c>
      <c r="Z752" s="17">
        <v>0.2118302329168347</v>
      </c>
      <c r="AA752" s="17">
        <v>0.22360087433913869</v>
      </c>
      <c r="AB752" s="17">
        <v>0.18588344414925331</v>
      </c>
      <c r="AC752" s="17">
        <v>0.2349190997458207</v>
      </c>
      <c r="AD752" s="17">
        <v>0.34887494881479691</v>
      </c>
      <c r="AE752" s="17">
        <v>0.47603277077984413</v>
      </c>
      <c r="AG752" s="17">
        <v>0.2280055530069342</v>
      </c>
      <c r="AH752" s="17">
        <v>0.26505153027609268</v>
      </c>
      <c r="AJ752" s="17">
        <v>0.212926257711953</v>
      </c>
      <c r="AK752" s="17">
        <v>0.22097383311526889</v>
      </c>
      <c r="AL752" s="17">
        <v>0.30633807601838953</v>
      </c>
      <c r="AM752" s="17">
        <v>0.25965713504557869</v>
      </c>
      <c r="AN752" s="17">
        <v>0.34019728507589492</v>
      </c>
      <c r="AO752" s="17">
        <v>0.2757861555650562</v>
      </c>
      <c r="AP752" s="17">
        <v>0.23207106370235381</v>
      </c>
      <c r="AQ752" s="17">
        <v>0.20414222055822751</v>
      </c>
      <c r="AR752" s="17">
        <v>0.21098232756078911</v>
      </c>
      <c r="AS752" s="17">
        <v>0.2280005062017493</v>
      </c>
      <c r="AT752" s="17">
        <v>0.28413073758596691</v>
      </c>
      <c r="AU752" s="17">
        <v>0.29055918948004361</v>
      </c>
      <c r="AV752" s="17">
        <v>0.33627000114999678</v>
      </c>
      <c r="AX752" s="17">
        <v>0.24228096587526379</v>
      </c>
      <c r="AY752" s="17">
        <v>0.2280005062017493</v>
      </c>
      <c r="AZ752" s="17">
        <v>0.28413073758596691</v>
      </c>
      <c r="BA752" s="17">
        <v>0.29055918948004361</v>
      </c>
      <c r="BC752" s="17">
        <v>0.21067898163061011</v>
      </c>
      <c r="BD752" s="17">
        <v>0.17392150543028989</v>
      </c>
      <c r="BE752" s="17">
        <v>0.22070606100636619</v>
      </c>
      <c r="BF752" s="17">
        <v>0.25807199686675331</v>
      </c>
      <c r="BG752" s="17">
        <v>0.31090317159732089</v>
      </c>
      <c r="BH752" s="17">
        <v>0.14483671173273799</v>
      </c>
      <c r="BI752" s="17">
        <v>0.13613689258734729</v>
      </c>
      <c r="BJ752" s="17">
        <v>0.2617380454180695</v>
      </c>
      <c r="BK752" s="17">
        <v>0.25847381298619271</v>
      </c>
      <c r="BL752" s="17">
        <v>0.1891607616390063</v>
      </c>
      <c r="BM752" s="17">
        <v>0.23925482965666681</v>
      </c>
      <c r="BN752" s="17">
        <v>0.29573239996638051</v>
      </c>
      <c r="BP752" s="17">
        <v>0.24842377550145819</v>
      </c>
      <c r="BQ752" s="17">
        <v>0.18186332720025569</v>
      </c>
      <c r="BR752" s="17">
        <v>0.21579770786834709</v>
      </c>
      <c r="BS752" s="17">
        <v>0.31950628030388839</v>
      </c>
      <c r="BT752" s="17">
        <v>0.13571867836084611</v>
      </c>
      <c r="BU752" s="17">
        <v>0.36093238593560861</v>
      </c>
      <c r="BV752" s="17">
        <v>0.19645809751193749</v>
      </c>
      <c r="BW752" s="17">
        <v>0.22737365193953921</v>
      </c>
      <c r="BX752" s="17">
        <v>0.12389859675890499</v>
      </c>
      <c r="BY752" s="17">
        <v>0.23321702004472661</v>
      </c>
    </row>
    <row r="753" spans="2:77" ht="15.95">
      <c r="B753" s="16" t="s">
        <v>314</v>
      </c>
      <c r="C753" s="17">
        <v>3.495088126592974E-2</v>
      </c>
      <c r="D753" s="17">
        <v>3.7684588810829679E-2</v>
      </c>
      <c r="E753" s="17">
        <v>2.6051028212418531E-2</v>
      </c>
      <c r="F753" s="17">
        <v>3.9520339279835372E-2</v>
      </c>
      <c r="H753" s="17">
        <v>6.131479303980629E-2</v>
      </c>
      <c r="I753" s="17">
        <v>6.3480663396229126E-2</v>
      </c>
      <c r="J753" s="17">
        <v>4.894462109708423E-2</v>
      </c>
      <c r="K753" s="17">
        <v>3.8528061568821791E-2</v>
      </c>
      <c r="L753" s="17">
        <v>5.1321982874452568E-2</v>
      </c>
      <c r="M753" s="17">
        <v>1.5660505942258499E-2</v>
      </c>
      <c r="N753" s="17">
        <v>1.4765528906770291E-2</v>
      </c>
      <c r="O753" s="17">
        <v>4.0581767124715659E-2</v>
      </c>
      <c r="P753" s="17">
        <v>3.835093270333078E-2</v>
      </c>
      <c r="Q753" s="17">
        <v>1.461480811942131E-2</v>
      </c>
      <c r="R753" s="17">
        <v>9.3741515574729192E-3</v>
      </c>
      <c r="S753" s="17">
        <v>2.6108578425064699E-2</v>
      </c>
      <c r="U753" s="17">
        <v>5.4621345217560381E-2</v>
      </c>
      <c r="V753" s="17">
        <v>8.5910299566413925E-2</v>
      </c>
      <c r="W753" s="17">
        <v>3.9258667866737401E-2</v>
      </c>
      <c r="X753" s="17">
        <v>5.9233426039604048E-2</v>
      </c>
      <c r="Y753" s="17">
        <v>2.9483855263399979E-2</v>
      </c>
      <c r="Z753" s="17">
        <v>2.5082547596667861E-2</v>
      </c>
      <c r="AA753" s="17">
        <v>1.3223092258464939E-2</v>
      </c>
      <c r="AB753" s="17">
        <v>4.3267522115993697E-3</v>
      </c>
      <c r="AC753" s="17">
        <v>2.4683056714486291E-2</v>
      </c>
      <c r="AD753" s="17">
        <v>3.116918520447625E-2</v>
      </c>
      <c r="AE753" s="17">
        <v>0</v>
      </c>
      <c r="AG753" s="17">
        <v>2.4352361425109811E-2</v>
      </c>
      <c r="AH753" s="17">
        <v>4.3230115949470078E-2</v>
      </c>
      <c r="AJ753" s="17">
        <v>2.651011819551187E-2</v>
      </c>
      <c r="AK753" s="17">
        <v>4.6102161303346927E-2</v>
      </c>
      <c r="AL753" s="17">
        <v>3.9795347107525338E-2</v>
      </c>
      <c r="AM753" s="17">
        <v>4.2531798490969899E-2</v>
      </c>
      <c r="AN753" s="17">
        <v>3.9652331304787243E-2</v>
      </c>
      <c r="AO753" s="17">
        <v>3.6631699948310947E-2</v>
      </c>
      <c r="AP753" s="17">
        <v>1.982143327741008E-2</v>
      </c>
      <c r="AQ753" s="17">
        <v>2.9990513993253719E-2</v>
      </c>
      <c r="AR753" s="17">
        <v>3.3809926978474139E-2</v>
      </c>
      <c r="AS753" s="17">
        <v>2.5706793980021781E-2</v>
      </c>
      <c r="AT753" s="17">
        <v>2.7119567765360258E-2</v>
      </c>
      <c r="AU753" s="17">
        <v>3.0640426799409669E-2</v>
      </c>
      <c r="AV753" s="17">
        <v>1.0833243935475171E-2</v>
      </c>
      <c r="AX753" s="17">
        <v>3.5955626940281822E-2</v>
      </c>
      <c r="AY753" s="17">
        <v>2.5706793980021781E-2</v>
      </c>
      <c r="AZ753" s="17">
        <v>2.7119567765360258E-2</v>
      </c>
      <c r="BA753" s="17">
        <v>3.0640426799409669E-2</v>
      </c>
      <c r="BC753" s="17">
        <v>3.0120842789451669E-2</v>
      </c>
      <c r="BD753" s="17">
        <v>9.0382452567349253E-3</v>
      </c>
      <c r="BE753" s="17">
        <v>4.5656722605951751E-2</v>
      </c>
      <c r="BF753" s="17">
        <v>9.2849654843581743E-3</v>
      </c>
      <c r="BG753" s="17">
        <v>2.2085190304396742E-2</v>
      </c>
      <c r="BH753" s="17">
        <v>3.2288019852035783E-2</v>
      </c>
      <c r="BI753" s="17">
        <v>2.5371897965701551E-2</v>
      </c>
      <c r="BJ753" s="17">
        <v>3.0707526802204711E-2</v>
      </c>
      <c r="BK753" s="17">
        <v>5.2341646036446289E-2</v>
      </c>
      <c r="BL753" s="17">
        <v>3.2649724867496753E-2</v>
      </c>
      <c r="BM753" s="17">
        <v>3.9847892299203533E-2</v>
      </c>
      <c r="BN753" s="17">
        <v>4.2875988168340907E-2</v>
      </c>
      <c r="BP753" s="17">
        <v>2.8303023193191449E-2</v>
      </c>
      <c r="BQ753" s="17">
        <v>1.155404200238665E-2</v>
      </c>
      <c r="BR753" s="17">
        <v>3.1992254125057747E-2</v>
      </c>
      <c r="BS753" s="17">
        <v>2.9513075333659392E-2</v>
      </c>
      <c r="BT753" s="17">
        <v>2.8276612228906359E-2</v>
      </c>
      <c r="BU753" s="17">
        <v>3.6571713403282059E-2</v>
      </c>
      <c r="BV753" s="17">
        <v>4.6972116369074238E-2</v>
      </c>
      <c r="BW753" s="17">
        <v>5.0432836726642352E-2</v>
      </c>
      <c r="BX753" s="17">
        <v>5.5262410670215999E-2</v>
      </c>
      <c r="BY753" s="17">
        <v>3.8264538203213377E-2</v>
      </c>
    </row>
    <row r="754" spans="2:77" ht="15.95">
      <c r="B754" s="16" t="s">
        <v>315</v>
      </c>
      <c r="C754" s="17">
        <v>1.001448597673309E-2</v>
      </c>
      <c r="D754" s="17">
        <v>9.1134875642660158E-3</v>
      </c>
      <c r="E754" s="17">
        <v>9.527153680218059E-3</v>
      </c>
      <c r="F754" s="17">
        <v>3.1465729356179979E-2</v>
      </c>
      <c r="H754" s="17">
        <v>1.60800332935005E-3</v>
      </c>
      <c r="I754" s="17">
        <v>2.4391090632113251E-2</v>
      </c>
      <c r="J754" s="17">
        <v>3.440029445007578E-2</v>
      </c>
      <c r="K754" s="17">
        <v>1.6371402419522511E-2</v>
      </c>
      <c r="L754" s="17">
        <v>1.0591432156122601E-2</v>
      </c>
      <c r="M754" s="17">
        <v>0</v>
      </c>
      <c r="N754" s="17">
        <v>2.9435294141681039E-2</v>
      </c>
      <c r="O754" s="17">
        <v>1.7113353873054599E-2</v>
      </c>
      <c r="P754" s="17">
        <v>1.8319180926256019E-3</v>
      </c>
      <c r="Q754" s="17">
        <v>2.1121627073430009E-3</v>
      </c>
      <c r="R754" s="17">
        <v>9.3741515574729192E-3</v>
      </c>
      <c r="S754" s="17">
        <v>0</v>
      </c>
      <c r="U754" s="17">
        <v>6.535734337707942E-3</v>
      </c>
      <c r="V754" s="17">
        <v>2.7249700531599721E-2</v>
      </c>
      <c r="W754" s="17">
        <v>1.101640037965671E-2</v>
      </c>
      <c r="X754" s="17">
        <v>1.692412252165703E-2</v>
      </c>
      <c r="Y754" s="17">
        <v>1.457082715143152E-2</v>
      </c>
      <c r="Z754" s="17">
        <v>0</v>
      </c>
      <c r="AA754" s="17">
        <v>6.6091580536380276E-3</v>
      </c>
      <c r="AB754" s="17">
        <v>1.32231066511048E-2</v>
      </c>
      <c r="AC754" s="17">
        <v>8.2840470049036444E-3</v>
      </c>
      <c r="AD754" s="17">
        <v>0</v>
      </c>
      <c r="AE754" s="17">
        <v>0</v>
      </c>
      <c r="AG754" s="17">
        <v>4.2764134499770996E-3</v>
      </c>
      <c r="AH754" s="17">
        <v>1.4496890104262E-2</v>
      </c>
      <c r="AJ754" s="17">
        <v>5.6868037001681334E-3</v>
      </c>
      <c r="AK754" s="17">
        <v>1.3374172925444549E-2</v>
      </c>
      <c r="AL754" s="17">
        <v>9.4269038645534379E-3</v>
      </c>
      <c r="AM754" s="17">
        <v>4.5513077647704858E-3</v>
      </c>
      <c r="AN754" s="17">
        <v>1.420410639244259E-2</v>
      </c>
      <c r="AO754" s="17">
        <v>1.2897052784780901E-2</v>
      </c>
      <c r="AP754" s="17">
        <v>8.8500843013150782E-3</v>
      </c>
      <c r="AQ754" s="17">
        <v>1.9085522279549971E-2</v>
      </c>
      <c r="AR754" s="17">
        <v>9.1330833309014436E-3</v>
      </c>
      <c r="AS754" s="17">
        <v>0</v>
      </c>
      <c r="AT754" s="17">
        <v>1.4763193184287151E-2</v>
      </c>
      <c r="AU754" s="17">
        <v>1.8595105788069759E-2</v>
      </c>
      <c r="AV754" s="17">
        <v>0</v>
      </c>
      <c r="AX754" s="17">
        <v>8.9868377617832416E-3</v>
      </c>
      <c r="AY754" s="17">
        <v>0</v>
      </c>
      <c r="AZ754" s="17">
        <v>1.4763193184287151E-2</v>
      </c>
      <c r="BA754" s="17">
        <v>1.8595105788069759E-2</v>
      </c>
      <c r="BC754" s="17">
        <v>6.4813228385843724E-3</v>
      </c>
      <c r="BD754" s="17">
        <v>1.8325967484670601E-2</v>
      </c>
      <c r="BE754" s="17">
        <v>6.0615765327624131E-3</v>
      </c>
      <c r="BF754" s="17">
        <v>1.4491272547493999E-2</v>
      </c>
      <c r="BG754" s="17">
        <v>0</v>
      </c>
      <c r="BH754" s="17">
        <v>9.0099477486123864E-3</v>
      </c>
      <c r="BI754" s="17">
        <v>1.783728557612937E-3</v>
      </c>
      <c r="BJ754" s="17">
        <v>5.0715792909459944E-3</v>
      </c>
      <c r="BK754" s="17">
        <v>2.6326377480169371E-2</v>
      </c>
      <c r="BL754" s="17">
        <v>4.9525391912015847E-2</v>
      </c>
      <c r="BM754" s="17">
        <v>0</v>
      </c>
      <c r="BN754" s="17">
        <v>9.5307025369548836E-3</v>
      </c>
      <c r="BP754" s="17">
        <v>2.280426856857168E-3</v>
      </c>
      <c r="BQ754" s="17">
        <v>5.7770210011933261E-3</v>
      </c>
      <c r="BR754" s="17">
        <v>4.5099664291511276E-3</v>
      </c>
      <c r="BS754" s="17">
        <v>7.8365359031481122E-3</v>
      </c>
      <c r="BT754" s="17">
        <v>3.50067904467167E-3</v>
      </c>
      <c r="BU754" s="17">
        <v>0</v>
      </c>
      <c r="BV754" s="17">
        <v>2.2117660054157589E-2</v>
      </c>
      <c r="BW754" s="17">
        <v>1.7361746769265121E-2</v>
      </c>
      <c r="BX754" s="17">
        <v>1.0053353787819351E-2</v>
      </c>
      <c r="BY754" s="17">
        <v>1.639273851185807E-2</v>
      </c>
    </row>
    <row r="755" spans="2:77" ht="15.95">
      <c r="B755" s="16" t="s">
        <v>131</v>
      </c>
      <c r="C755" s="17">
        <v>8.370123340745602E-3</v>
      </c>
      <c r="D755" s="17">
        <v>8.0995976804441629E-3</v>
      </c>
      <c r="E755" s="17">
        <v>1.088914285604968E-2</v>
      </c>
      <c r="F755" s="17">
        <v>0</v>
      </c>
      <c r="H755" s="17">
        <v>1.937062225879075E-2</v>
      </c>
      <c r="I755" s="17">
        <v>0</v>
      </c>
      <c r="J755" s="17">
        <v>7.1522949980979706E-3</v>
      </c>
      <c r="K755" s="17">
        <v>9.4692778215659974E-3</v>
      </c>
      <c r="L755" s="17">
        <v>1.132632725858102E-2</v>
      </c>
      <c r="M755" s="17">
        <v>0</v>
      </c>
      <c r="N755" s="17">
        <v>0</v>
      </c>
      <c r="O755" s="17">
        <v>0</v>
      </c>
      <c r="P755" s="17">
        <v>1.5962577254819581E-2</v>
      </c>
      <c r="Q755" s="17">
        <v>6.6730705186949209E-3</v>
      </c>
      <c r="R755" s="17">
        <v>5.895012072270246E-3</v>
      </c>
      <c r="S755" s="17">
        <v>1.0758330186145351E-2</v>
      </c>
      <c r="U755" s="17">
        <v>2.1069431891788781E-2</v>
      </c>
      <c r="V755" s="17">
        <v>1.7786048237414621E-2</v>
      </c>
      <c r="W755" s="17">
        <v>0</v>
      </c>
      <c r="X755" s="17">
        <v>0</v>
      </c>
      <c r="Y755" s="17">
        <v>4.3757609122844314E-3</v>
      </c>
      <c r="Z755" s="17">
        <v>0</v>
      </c>
      <c r="AA755" s="17">
        <v>1.4417282302314281E-3</v>
      </c>
      <c r="AB755" s="17">
        <v>3.260774119255073E-3</v>
      </c>
      <c r="AC755" s="17">
        <v>2.0123638253393961E-2</v>
      </c>
      <c r="AD755" s="17">
        <v>8.9482162534156705E-3</v>
      </c>
      <c r="AE755" s="17">
        <v>0.31239296852087889</v>
      </c>
      <c r="AG755" s="17">
        <v>8.8209305019542657E-3</v>
      </c>
      <c r="AH755" s="17">
        <v>8.0179667810822298E-3</v>
      </c>
      <c r="AJ755" s="17">
        <v>7.1727692494621886E-3</v>
      </c>
      <c r="AK755" s="17">
        <v>0</v>
      </c>
      <c r="AL755" s="17">
        <v>0</v>
      </c>
      <c r="AM755" s="17">
        <v>2.3795634593002648E-3</v>
      </c>
      <c r="AN755" s="17">
        <v>7.2739546168847317E-3</v>
      </c>
      <c r="AO755" s="17">
        <v>1.3662346327082461E-2</v>
      </c>
      <c r="AP755" s="17">
        <v>8.5692122923299117E-3</v>
      </c>
      <c r="AQ755" s="17">
        <v>1.521173983223183E-3</v>
      </c>
      <c r="AR755" s="17">
        <v>8.5570476565511415E-3</v>
      </c>
      <c r="AS755" s="17">
        <v>0</v>
      </c>
      <c r="AT755" s="17">
        <v>2.902815859974183E-3</v>
      </c>
      <c r="AU755" s="17">
        <v>0</v>
      </c>
      <c r="AV755" s="17">
        <v>4.6731689200723266E-3</v>
      </c>
      <c r="AX755" s="17">
        <v>9.075057327126981E-3</v>
      </c>
      <c r="AY755" s="17">
        <v>0</v>
      </c>
      <c r="AZ755" s="17">
        <v>2.902815859974183E-3</v>
      </c>
      <c r="BA755" s="17">
        <v>0</v>
      </c>
      <c r="BC755" s="17">
        <v>7.8951649694269203E-3</v>
      </c>
      <c r="BD755" s="17">
        <v>1.8266539815408239E-2</v>
      </c>
      <c r="BE755" s="17">
        <v>0</v>
      </c>
      <c r="BF755" s="17">
        <v>0</v>
      </c>
      <c r="BG755" s="17">
        <v>6.7552011264830356E-3</v>
      </c>
      <c r="BH755" s="17">
        <v>5.4787810711584414E-3</v>
      </c>
      <c r="BI755" s="17">
        <v>1.040901607435203E-2</v>
      </c>
      <c r="BJ755" s="17">
        <v>1.334835741153215E-2</v>
      </c>
      <c r="BK755" s="17">
        <v>0</v>
      </c>
      <c r="BL755" s="17">
        <v>3.5598352587024669E-3</v>
      </c>
      <c r="BM755" s="17">
        <v>8.6952134949205631E-3</v>
      </c>
      <c r="BN755" s="17">
        <v>1.5006045607891771E-2</v>
      </c>
      <c r="BP755" s="17">
        <v>1.3724382665961789E-2</v>
      </c>
      <c r="BQ755" s="17">
        <v>1.7331063003579981E-2</v>
      </c>
      <c r="BR755" s="17">
        <v>1.486101526486398E-2</v>
      </c>
      <c r="BS755" s="17">
        <v>3.9182679515740561E-3</v>
      </c>
      <c r="BT755" s="17">
        <v>0</v>
      </c>
      <c r="BU755" s="17">
        <v>0</v>
      </c>
      <c r="BV755" s="17">
        <v>0</v>
      </c>
      <c r="BW755" s="17">
        <v>1.214609271324598E-2</v>
      </c>
      <c r="BX755" s="17">
        <v>0</v>
      </c>
      <c r="BY755" s="17">
        <v>1.056376033019385E-2</v>
      </c>
    </row>
    <row r="757" spans="2:77" ht="111.95">
      <c r="B757" s="14" t="s">
        <v>352</v>
      </c>
    </row>
    <row r="758" spans="2:77" ht="15.95">
      <c r="B758" s="15" t="s">
        <v>16</v>
      </c>
    </row>
    <row r="759" spans="2:77" ht="15.95">
      <c r="B759" s="16" t="s">
        <v>311</v>
      </c>
      <c r="C759" s="17">
        <v>0.40974682019234032</v>
      </c>
      <c r="D759" s="17">
        <v>0.42698403705123122</v>
      </c>
      <c r="E759" s="17">
        <v>0.36353373352010521</v>
      </c>
      <c r="F759" s="17">
        <v>0.36995597625948118</v>
      </c>
      <c r="H759" s="17">
        <v>0.3677867104428762</v>
      </c>
      <c r="I759" s="17">
        <v>0.35443039041400021</v>
      </c>
      <c r="J759" s="17">
        <v>0.48973932635013723</v>
      </c>
      <c r="K759" s="17">
        <v>0.41663411949961549</v>
      </c>
      <c r="L759" s="17">
        <v>0.29854561062717561</v>
      </c>
      <c r="M759" s="17">
        <v>0.41573140524755392</v>
      </c>
      <c r="N759" s="17">
        <v>0.38678121161976359</v>
      </c>
      <c r="O759" s="17">
        <v>0.32881072063043848</v>
      </c>
      <c r="P759" s="17">
        <v>0.3976595433900017</v>
      </c>
      <c r="Q759" s="17">
        <v>0.45228611808998032</v>
      </c>
      <c r="R759" s="17">
        <v>0.51520443363359791</v>
      </c>
      <c r="S759" s="17">
        <v>0.44166363719769619</v>
      </c>
      <c r="U759" s="17">
        <v>0.41453134083149251</v>
      </c>
      <c r="V759" s="17">
        <v>0.31211687730307441</v>
      </c>
      <c r="W759" s="17">
        <v>0.346158759845136</v>
      </c>
      <c r="X759" s="17">
        <v>0.34712855917718638</v>
      </c>
      <c r="Y759" s="17">
        <v>0.47289316350234289</v>
      </c>
      <c r="Z759" s="17">
        <v>0.40937532058358539</v>
      </c>
      <c r="AA759" s="17">
        <v>0.49678917090024771</v>
      </c>
      <c r="AB759" s="17">
        <v>0.48549922459009232</v>
      </c>
      <c r="AC759" s="17">
        <v>0.4352333683334359</v>
      </c>
      <c r="AD759" s="17">
        <v>0.33013233233422962</v>
      </c>
      <c r="AE759" s="17">
        <v>0</v>
      </c>
      <c r="AG759" s="17">
        <v>0.43849844972079971</v>
      </c>
      <c r="AH759" s="17">
        <v>0.38728693975851652</v>
      </c>
      <c r="AJ759" s="17">
        <v>0.45982705874490931</v>
      </c>
      <c r="AK759" s="17">
        <v>0.3982553654562021</v>
      </c>
      <c r="AL759" s="17">
        <v>0.42512973446246799</v>
      </c>
      <c r="AM759" s="17">
        <v>0.43483817270647118</v>
      </c>
      <c r="AN759" s="17">
        <v>0.34694784917242</v>
      </c>
      <c r="AO759" s="17">
        <v>0.38425327563960487</v>
      </c>
      <c r="AP759" s="17">
        <v>0.40658939449361597</v>
      </c>
      <c r="AQ759" s="17">
        <v>0.36937354738294498</v>
      </c>
      <c r="AR759" s="17">
        <v>0.41535926576276672</v>
      </c>
      <c r="AS759" s="17">
        <v>0.43062900724680248</v>
      </c>
      <c r="AT759" s="17">
        <v>0.46972258408824302</v>
      </c>
      <c r="AU759" s="17">
        <v>0.40700012275234221</v>
      </c>
      <c r="AV759" s="17">
        <v>0.48764676535861939</v>
      </c>
      <c r="AX759" s="17">
        <v>0.4138351706005105</v>
      </c>
      <c r="AY759" s="17">
        <v>0.43062900724680248</v>
      </c>
      <c r="AZ759" s="17">
        <v>0.46972258408824302</v>
      </c>
      <c r="BA759" s="17">
        <v>0.40700012275234221</v>
      </c>
      <c r="BC759" s="17">
        <v>0.51319980261895948</v>
      </c>
      <c r="BD759" s="17">
        <v>0.33980700801941971</v>
      </c>
      <c r="BE759" s="17">
        <v>0.44336112998248839</v>
      </c>
      <c r="BF759" s="17">
        <v>0.49449595745494851</v>
      </c>
      <c r="BG759" s="17">
        <v>0.54943509726869821</v>
      </c>
      <c r="BH759" s="17">
        <v>0.51145014373938336</v>
      </c>
      <c r="BI759" s="17">
        <v>0.50509799604231154</v>
      </c>
      <c r="BJ759" s="17">
        <v>0.41464729561429031</v>
      </c>
      <c r="BK759" s="17">
        <v>0.3928424737830315</v>
      </c>
      <c r="BL759" s="17">
        <v>0.41529323697277443</v>
      </c>
      <c r="BM759" s="17">
        <v>0.42458888601815331</v>
      </c>
      <c r="BN759" s="17">
        <v>0.34853773992435122</v>
      </c>
      <c r="BP759" s="17">
        <v>0.44564589142396038</v>
      </c>
      <c r="BQ759" s="17">
        <v>0.45715870247761459</v>
      </c>
      <c r="BR759" s="17">
        <v>0.27380721078586368</v>
      </c>
      <c r="BS759" s="17">
        <v>0.42642707090390769</v>
      </c>
      <c r="BT759" s="17">
        <v>0.56825601236474965</v>
      </c>
      <c r="BU759" s="17">
        <v>0.3667031391737966</v>
      </c>
      <c r="BV759" s="17">
        <v>0.4206873671885854</v>
      </c>
      <c r="BW759" s="17">
        <v>0.34273359505623358</v>
      </c>
      <c r="BX759" s="17">
        <v>0.37662859647485092</v>
      </c>
      <c r="BY759" s="17">
        <v>0.41764639699830802</v>
      </c>
    </row>
    <row r="760" spans="2:77" ht="15.95">
      <c r="B760" s="16" t="s">
        <v>312</v>
      </c>
      <c r="C760" s="17">
        <v>0.34461929463416041</v>
      </c>
      <c r="D760" s="17">
        <v>0.34196224076578208</v>
      </c>
      <c r="E760" s="17">
        <v>0.35533391626418181</v>
      </c>
      <c r="F760" s="17">
        <v>0.32640365401546612</v>
      </c>
      <c r="H760" s="17">
        <v>0.32336362035165878</v>
      </c>
      <c r="I760" s="17">
        <v>0.41561464459366582</v>
      </c>
      <c r="J760" s="17">
        <v>0.27844980690412152</v>
      </c>
      <c r="K760" s="17">
        <v>0.37469325495067152</v>
      </c>
      <c r="L760" s="17">
        <v>0.38625514108022141</v>
      </c>
      <c r="M760" s="17">
        <v>0.34588316170108602</v>
      </c>
      <c r="N760" s="17">
        <v>0.33488438644100982</v>
      </c>
      <c r="O760" s="17">
        <v>0.40279375963830211</v>
      </c>
      <c r="P760" s="17">
        <v>0.38464158540910171</v>
      </c>
      <c r="Q760" s="17">
        <v>0.34472836748882879</v>
      </c>
      <c r="R760" s="17">
        <v>0.3179873866978159</v>
      </c>
      <c r="S760" s="17">
        <v>0.30352551840902392</v>
      </c>
      <c r="U760" s="17">
        <v>0.34800894101711399</v>
      </c>
      <c r="V760" s="17">
        <v>0.40694613691089992</v>
      </c>
      <c r="W760" s="17">
        <v>0.39177802105402021</v>
      </c>
      <c r="X760" s="17">
        <v>0.35552532363874367</v>
      </c>
      <c r="Y760" s="17">
        <v>0.31450298558501572</v>
      </c>
      <c r="Z760" s="17">
        <v>0.33122750311008797</v>
      </c>
      <c r="AA760" s="17">
        <v>0.32741687624943627</v>
      </c>
      <c r="AB760" s="17">
        <v>0.26226380744579142</v>
      </c>
      <c r="AC760" s="17">
        <v>0.36394152008849412</v>
      </c>
      <c r="AD760" s="17">
        <v>0.3642796468587377</v>
      </c>
      <c r="AE760" s="17">
        <v>0.38522429947649101</v>
      </c>
      <c r="AG760" s="17">
        <v>0.33786312251479261</v>
      </c>
      <c r="AH760" s="17">
        <v>0.3498970065579709</v>
      </c>
      <c r="AJ760" s="17">
        <v>0.34511633076005649</v>
      </c>
      <c r="AK760" s="17">
        <v>0.36609902770127029</v>
      </c>
      <c r="AL760" s="17">
        <v>0.30285718603807688</v>
      </c>
      <c r="AM760" s="17">
        <v>0.33636576835444071</v>
      </c>
      <c r="AN760" s="17">
        <v>0.36239472756387342</v>
      </c>
      <c r="AO760" s="17">
        <v>0.32904454989337328</v>
      </c>
      <c r="AP760" s="17">
        <v>0.36521837901390319</v>
      </c>
      <c r="AQ760" s="17">
        <v>0.34066953878919098</v>
      </c>
      <c r="AR760" s="17">
        <v>0.32796437546982699</v>
      </c>
      <c r="AS760" s="17">
        <v>0.34625051916058919</v>
      </c>
      <c r="AT760" s="17">
        <v>0.30950194243028162</v>
      </c>
      <c r="AU760" s="17">
        <v>0.30936411695922678</v>
      </c>
      <c r="AV760" s="17">
        <v>0.3165181032477643</v>
      </c>
      <c r="AX760" s="17">
        <v>0.34301194565580118</v>
      </c>
      <c r="AY760" s="17">
        <v>0.34625051916058919</v>
      </c>
      <c r="AZ760" s="17">
        <v>0.30950194243028162</v>
      </c>
      <c r="BA760" s="17">
        <v>0.30936411695922678</v>
      </c>
      <c r="BC760" s="17">
        <v>0.32716401545831841</v>
      </c>
      <c r="BD760" s="17">
        <v>0.37353448892481061</v>
      </c>
      <c r="BE760" s="17">
        <v>0.31393410582598957</v>
      </c>
      <c r="BF760" s="17">
        <v>0.35969017164506262</v>
      </c>
      <c r="BG760" s="17">
        <v>0.19547241262978679</v>
      </c>
      <c r="BH760" s="17">
        <v>0.31385342305244479</v>
      </c>
      <c r="BI760" s="17">
        <v>0.31253962251876261</v>
      </c>
      <c r="BJ760" s="17">
        <v>0.32216857938093341</v>
      </c>
      <c r="BK760" s="17">
        <v>0.35564585766297618</v>
      </c>
      <c r="BL760" s="17">
        <v>0.36635570205812751</v>
      </c>
      <c r="BM760" s="17">
        <v>0.36785883020902482</v>
      </c>
      <c r="BN760" s="17">
        <v>0.33152231396682552</v>
      </c>
      <c r="BP760" s="17">
        <v>0.33046269508515658</v>
      </c>
      <c r="BQ760" s="17">
        <v>0.34428382721786382</v>
      </c>
      <c r="BR760" s="17">
        <v>0.4375649571721909</v>
      </c>
      <c r="BS760" s="17">
        <v>0.34229206824419472</v>
      </c>
      <c r="BT760" s="17">
        <v>0.31402749283761289</v>
      </c>
      <c r="BU760" s="17">
        <v>0.36535520593895737</v>
      </c>
      <c r="BV760" s="17">
        <v>0.26289167600630281</v>
      </c>
      <c r="BW760" s="17">
        <v>0.40740029039411307</v>
      </c>
      <c r="BX760" s="17">
        <v>0.38018067055508209</v>
      </c>
      <c r="BY760" s="17">
        <v>0.32309721535671138</v>
      </c>
    </row>
    <row r="761" spans="2:77" ht="15.95">
      <c r="B761" s="16" t="s">
        <v>313</v>
      </c>
      <c r="C761" s="17">
        <v>0.18779752694542801</v>
      </c>
      <c r="D761" s="17">
        <v>0.1799544307443218</v>
      </c>
      <c r="E761" s="17">
        <v>0.20248135330903311</v>
      </c>
      <c r="F761" s="17">
        <v>0.25106586768484379</v>
      </c>
      <c r="H761" s="17">
        <v>0.1885617673071612</v>
      </c>
      <c r="I761" s="17">
        <v>0.17839128904450011</v>
      </c>
      <c r="J761" s="17">
        <v>0.16967223012985061</v>
      </c>
      <c r="K761" s="17">
        <v>0.13740760607928099</v>
      </c>
      <c r="L761" s="17">
        <v>0.2323612692793964</v>
      </c>
      <c r="M761" s="17">
        <v>0.1760697717195352</v>
      </c>
      <c r="N761" s="17">
        <v>0.20447226624246101</v>
      </c>
      <c r="O761" s="17">
        <v>0.17764581633360851</v>
      </c>
      <c r="P761" s="17">
        <v>0.1855908002494232</v>
      </c>
      <c r="Q761" s="17">
        <v>0.1773432218809588</v>
      </c>
      <c r="R761" s="17">
        <v>0.1533442548524947</v>
      </c>
      <c r="S761" s="17">
        <v>0.22761164100356679</v>
      </c>
      <c r="U761" s="17">
        <v>0.1462866797395925</v>
      </c>
      <c r="V761" s="17">
        <v>0.18374199814216591</v>
      </c>
      <c r="W761" s="17">
        <v>0.1829194999290818</v>
      </c>
      <c r="X761" s="17">
        <v>0.24812586494330291</v>
      </c>
      <c r="Y761" s="17">
        <v>0.14003771711086799</v>
      </c>
      <c r="Z761" s="17">
        <v>0.20965251328023171</v>
      </c>
      <c r="AA761" s="17">
        <v>0.13458659463159811</v>
      </c>
      <c r="AB761" s="17">
        <v>0.22290762915415649</v>
      </c>
      <c r="AC761" s="17">
        <v>0.14914417601525051</v>
      </c>
      <c r="AD761" s="17">
        <v>0.28546946005252721</v>
      </c>
      <c r="AE761" s="17">
        <v>0.30238273200263022</v>
      </c>
      <c r="AG761" s="17">
        <v>0.19188153570832969</v>
      </c>
      <c r="AH761" s="17">
        <v>0.18460722608214411</v>
      </c>
      <c r="AJ761" s="17">
        <v>0.15499591250367509</v>
      </c>
      <c r="AK761" s="17">
        <v>0.20702386988163679</v>
      </c>
      <c r="AL761" s="17">
        <v>0.21975908146347389</v>
      </c>
      <c r="AM761" s="17">
        <v>0.18146465480945609</v>
      </c>
      <c r="AN761" s="17">
        <v>0.2407467731318719</v>
      </c>
      <c r="AO761" s="17">
        <v>0.21524787354610089</v>
      </c>
      <c r="AP761" s="17">
        <v>0.19003538411933321</v>
      </c>
      <c r="AQ761" s="17">
        <v>0.23120658904916261</v>
      </c>
      <c r="AR761" s="17">
        <v>0.2147675167418229</v>
      </c>
      <c r="AS761" s="17">
        <v>0.19956799433532091</v>
      </c>
      <c r="AT761" s="17">
        <v>0.1972708601168657</v>
      </c>
      <c r="AU761" s="17">
        <v>0.25980972965083138</v>
      </c>
      <c r="AV761" s="17">
        <v>0.1864887935534717</v>
      </c>
      <c r="AX761" s="17">
        <v>0.1857946043218392</v>
      </c>
      <c r="AY761" s="17">
        <v>0.19956799433532091</v>
      </c>
      <c r="AZ761" s="17">
        <v>0.1972708601168657</v>
      </c>
      <c r="BA761" s="17">
        <v>0.25980972965083138</v>
      </c>
      <c r="BC761" s="17">
        <v>0.1135072502744858</v>
      </c>
      <c r="BD761" s="17">
        <v>0.19592603502707109</v>
      </c>
      <c r="BE761" s="17">
        <v>0.17496715667048651</v>
      </c>
      <c r="BF761" s="17">
        <v>9.1124223628542736E-2</v>
      </c>
      <c r="BG761" s="17">
        <v>0.1978551692062788</v>
      </c>
      <c r="BH761" s="17">
        <v>0.13490402305033611</v>
      </c>
      <c r="BI761" s="17">
        <v>0.13837586275293021</v>
      </c>
      <c r="BJ761" s="17">
        <v>0.19526075941539731</v>
      </c>
      <c r="BK761" s="17">
        <v>0.19882390398659469</v>
      </c>
      <c r="BL761" s="17">
        <v>0.1439395114312795</v>
      </c>
      <c r="BM761" s="17">
        <v>0.1621255953780478</v>
      </c>
      <c r="BN761" s="17">
        <v>0.249004792336743</v>
      </c>
      <c r="BP761" s="17">
        <v>0.1744837088955053</v>
      </c>
      <c r="BQ761" s="17">
        <v>0.1535613062282131</v>
      </c>
      <c r="BR761" s="17">
        <v>0.24866419018289679</v>
      </c>
      <c r="BS761" s="17">
        <v>0.17806902720700921</v>
      </c>
      <c r="BT761" s="17">
        <v>0.1017663313038593</v>
      </c>
      <c r="BU761" s="17">
        <v>0.2070548281809397</v>
      </c>
      <c r="BV761" s="17">
        <v>0.25710221061047178</v>
      </c>
      <c r="BW761" s="17">
        <v>0.18094851688781599</v>
      </c>
      <c r="BX761" s="17">
        <v>0.18057759748897609</v>
      </c>
      <c r="BY761" s="17">
        <v>0.18354967607757719</v>
      </c>
    </row>
    <row r="762" spans="2:77" ht="15.95">
      <c r="B762" s="16" t="s">
        <v>314</v>
      </c>
      <c r="C762" s="17">
        <v>3.6285670949073742E-2</v>
      </c>
      <c r="D762" s="17">
        <v>2.879373917878782E-2</v>
      </c>
      <c r="E762" s="17">
        <v>5.8110840295358873E-2</v>
      </c>
      <c r="F762" s="17">
        <v>3.6553668398441361E-2</v>
      </c>
      <c r="H762" s="17">
        <v>6.1341872585444747E-2</v>
      </c>
      <c r="I762" s="17">
        <v>2.9779285544679152E-2</v>
      </c>
      <c r="J762" s="17">
        <v>2.1117344718583592E-2</v>
      </c>
      <c r="K762" s="17">
        <v>3.5594981303717618E-2</v>
      </c>
      <c r="L762" s="17">
        <v>6.2736628555715698E-2</v>
      </c>
      <c r="M762" s="17">
        <v>4.2384087512746943E-2</v>
      </c>
      <c r="N762" s="17">
        <v>3.9862956369896563E-2</v>
      </c>
      <c r="O762" s="17">
        <v>9.0749703397650872E-2</v>
      </c>
      <c r="P762" s="17">
        <v>2.371020791348712E-2</v>
      </c>
      <c r="Q762" s="17">
        <v>1.896922202153704E-2</v>
      </c>
      <c r="R762" s="17">
        <v>1.141903818678227E-2</v>
      </c>
      <c r="S762" s="17">
        <v>2.0137262924162371E-2</v>
      </c>
      <c r="U762" s="17">
        <v>4.3227287772025683E-2</v>
      </c>
      <c r="V762" s="17">
        <v>6.9323157166397739E-2</v>
      </c>
      <c r="W762" s="17">
        <v>5.5401094286549067E-2</v>
      </c>
      <c r="X762" s="17">
        <v>1.9149515309786751E-2</v>
      </c>
      <c r="Y762" s="17">
        <v>3.2887212299226337E-2</v>
      </c>
      <c r="Z762" s="17">
        <v>3.5386820670918452E-2</v>
      </c>
      <c r="AA762" s="17">
        <v>3.1333831226810563E-2</v>
      </c>
      <c r="AB762" s="17">
        <v>2.271778548440739E-2</v>
      </c>
      <c r="AC762" s="17">
        <v>3.6597738798964857E-2</v>
      </c>
      <c r="AD762" s="17">
        <v>2.0118560754505431E-2</v>
      </c>
      <c r="AE762" s="17">
        <v>9.080847130335315E-2</v>
      </c>
      <c r="AG762" s="17">
        <v>2.623952704401902E-2</v>
      </c>
      <c r="AH762" s="17">
        <v>4.4133406699326583E-2</v>
      </c>
      <c r="AJ762" s="17">
        <v>2.4916458317112949E-2</v>
      </c>
      <c r="AK762" s="17">
        <v>1.8643517330638772E-2</v>
      </c>
      <c r="AL762" s="17">
        <v>3.3371483059343378E-2</v>
      </c>
      <c r="AM762" s="17">
        <v>3.920569798066454E-2</v>
      </c>
      <c r="AN762" s="17">
        <v>2.5547599649994961E-2</v>
      </c>
      <c r="AO762" s="17">
        <v>4.1761630752061032E-2</v>
      </c>
      <c r="AP762" s="17">
        <v>1.8277155916349579E-2</v>
      </c>
      <c r="AQ762" s="17">
        <v>3.3404629247799238E-2</v>
      </c>
      <c r="AR762" s="17">
        <v>2.384683746784827E-2</v>
      </c>
      <c r="AS762" s="17">
        <v>3.3441989131524912E-3</v>
      </c>
      <c r="AT762" s="17">
        <v>1.8277835432737661E-2</v>
      </c>
      <c r="AU762" s="17">
        <v>1.4304547394597539E-2</v>
      </c>
      <c r="AV762" s="17">
        <v>4.6731689200723266E-3</v>
      </c>
      <c r="AX762" s="17">
        <v>3.6309128573592787E-2</v>
      </c>
      <c r="AY762" s="17">
        <v>3.3441989131524912E-3</v>
      </c>
      <c r="AZ762" s="17">
        <v>1.8277835432737661E-2</v>
      </c>
      <c r="BA762" s="17">
        <v>1.4304547394597539E-2</v>
      </c>
      <c r="BC762" s="17">
        <v>2.601256572996365E-2</v>
      </c>
      <c r="BD762" s="17">
        <v>3.9790416421823169E-2</v>
      </c>
      <c r="BE762" s="17">
        <v>5.5614454455510699E-2</v>
      </c>
      <c r="BF762" s="17">
        <v>4.2786515436304712E-2</v>
      </c>
      <c r="BG762" s="17">
        <v>2.2169367046054839E-2</v>
      </c>
      <c r="BH762" s="17">
        <v>1.251569931840351E-2</v>
      </c>
      <c r="BI762" s="17">
        <v>2.0851896447627891E-2</v>
      </c>
      <c r="BJ762" s="17">
        <v>3.7021108886353342E-2</v>
      </c>
      <c r="BK762" s="17">
        <v>3.4841011721430407E-2</v>
      </c>
      <c r="BL762" s="17">
        <v>7.4411549537818353E-2</v>
      </c>
      <c r="BM762" s="17">
        <v>3.6723322321015543E-2</v>
      </c>
      <c r="BN762" s="17">
        <v>4.4339099693253468E-2</v>
      </c>
      <c r="BP762" s="17">
        <v>2.691051148101006E-2</v>
      </c>
      <c r="BQ762" s="17">
        <v>3.921914307511512E-2</v>
      </c>
      <c r="BR762" s="17">
        <v>2.5073376646692281E-2</v>
      </c>
      <c r="BS762" s="17">
        <v>4.3124714130585252E-2</v>
      </c>
      <c r="BT762" s="17">
        <v>1.320907224730462E-2</v>
      </c>
      <c r="BU762" s="17">
        <v>4.8709461365045052E-2</v>
      </c>
      <c r="BV762" s="17">
        <v>3.7201086140482571E-2</v>
      </c>
      <c r="BW762" s="17">
        <v>5.9151134589094122E-2</v>
      </c>
      <c r="BX762" s="17">
        <v>2.0106707575638691E-2</v>
      </c>
      <c r="BY762" s="17">
        <v>3.4235755584374222E-2</v>
      </c>
    </row>
    <row r="763" spans="2:77" ht="15.95">
      <c r="B763" s="16" t="s">
        <v>315</v>
      </c>
      <c r="C763" s="17">
        <v>1.251095540300254E-2</v>
      </c>
      <c r="D763" s="17">
        <v>1.3104906870390679E-2</v>
      </c>
      <c r="E763" s="17">
        <v>1.3008051469043861E-2</v>
      </c>
      <c r="F763" s="17">
        <v>0</v>
      </c>
      <c r="H763" s="17">
        <v>3.0596008803260341E-2</v>
      </c>
      <c r="I763" s="17">
        <v>1.7863570492400709E-2</v>
      </c>
      <c r="J763" s="17">
        <v>2.3457325952675499E-2</v>
      </c>
      <c r="K763" s="17">
        <v>1.8790277054186878E-2</v>
      </c>
      <c r="L763" s="17">
        <v>1.6125701760779241E-2</v>
      </c>
      <c r="M763" s="17">
        <v>8.1078446046788065E-3</v>
      </c>
      <c r="N763" s="17">
        <v>2.2437518997709491E-2</v>
      </c>
      <c r="O763" s="17">
        <v>0</v>
      </c>
      <c r="P763" s="17">
        <v>8.3978630379861422E-3</v>
      </c>
      <c r="Q763" s="17">
        <v>0</v>
      </c>
      <c r="R763" s="17">
        <v>0</v>
      </c>
      <c r="S763" s="17">
        <v>5.0794263322555674E-3</v>
      </c>
      <c r="U763" s="17">
        <v>1.6703008908255771E-2</v>
      </c>
      <c r="V763" s="17">
        <v>2.0748340371630959E-2</v>
      </c>
      <c r="W763" s="17">
        <v>7.3777454174744914E-3</v>
      </c>
      <c r="X763" s="17">
        <v>2.589881204223533E-2</v>
      </c>
      <c r="Y763" s="17">
        <v>3.9678921502547072E-2</v>
      </c>
      <c r="Z763" s="17">
        <v>7.1789211775883741E-3</v>
      </c>
      <c r="AA763" s="17">
        <v>4.7013210173119909E-3</v>
      </c>
      <c r="AB763" s="17">
        <v>6.6115533255524011E-3</v>
      </c>
      <c r="AC763" s="17">
        <v>6.7991497589512759E-3</v>
      </c>
      <c r="AD763" s="17">
        <v>0</v>
      </c>
      <c r="AE763" s="17">
        <v>0</v>
      </c>
      <c r="AG763" s="17">
        <v>3.195190022805021E-3</v>
      </c>
      <c r="AH763" s="17">
        <v>1.978814212320865E-2</v>
      </c>
      <c r="AJ763" s="17">
        <v>8.0116315822789663E-3</v>
      </c>
      <c r="AK763" s="17">
        <v>9.9782196302522323E-3</v>
      </c>
      <c r="AL763" s="17">
        <v>1.8882514976637659E-2</v>
      </c>
      <c r="AM763" s="17">
        <v>8.1257061489675864E-3</v>
      </c>
      <c r="AN763" s="17">
        <v>1.986766339582887E-2</v>
      </c>
      <c r="AO763" s="17">
        <v>1.6195042587025879E-2</v>
      </c>
      <c r="AP763" s="17">
        <v>1.226497116645508E-2</v>
      </c>
      <c r="AQ763" s="17">
        <v>1.7448897487226771E-2</v>
      </c>
      <c r="AR763" s="17">
        <v>1.251832478940006E-2</v>
      </c>
      <c r="AS763" s="17">
        <v>0</v>
      </c>
      <c r="AT763" s="17">
        <v>5.2267779318722427E-3</v>
      </c>
      <c r="AU763" s="17">
        <v>3.4780826552584022E-3</v>
      </c>
      <c r="AV763" s="17">
        <v>0</v>
      </c>
      <c r="AX763" s="17">
        <v>1.2808607247797209E-2</v>
      </c>
      <c r="AY763" s="17">
        <v>0</v>
      </c>
      <c r="AZ763" s="17">
        <v>5.2267779318722427E-3</v>
      </c>
      <c r="BA763" s="17">
        <v>3.4780826552584022E-3</v>
      </c>
      <c r="BC763" s="17">
        <v>1.36350430796885E-2</v>
      </c>
      <c r="BD763" s="17">
        <v>3.2675511791466931E-2</v>
      </c>
      <c r="BE763" s="17">
        <v>1.212315306552483E-2</v>
      </c>
      <c r="BF763" s="17">
        <v>0</v>
      </c>
      <c r="BG763" s="17">
        <v>2.8312752722698391E-2</v>
      </c>
      <c r="BH763" s="17">
        <v>1.8278145338263659E-2</v>
      </c>
      <c r="BI763" s="17">
        <v>1.04475859809767E-2</v>
      </c>
      <c r="BJ763" s="17">
        <v>2.4183647249591531E-2</v>
      </c>
      <c r="BK763" s="17">
        <v>1.784675284596722E-2</v>
      </c>
      <c r="BL763" s="17">
        <v>0</v>
      </c>
      <c r="BM763" s="17">
        <v>2.5140460084952789E-3</v>
      </c>
      <c r="BN763" s="17">
        <v>7.1633888882471604E-3</v>
      </c>
      <c r="BP763" s="17">
        <v>1.4844067489350609E-2</v>
      </c>
      <c r="BQ763" s="17">
        <v>0</v>
      </c>
      <c r="BR763" s="17">
        <v>9.0053078845561078E-3</v>
      </c>
      <c r="BS763" s="17">
        <v>1.0087119514302989E-2</v>
      </c>
      <c r="BT763" s="17">
        <v>2.741091246473544E-3</v>
      </c>
      <c r="BU763" s="17">
        <v>1.217736534126126E-2</v>
      </c>
      <c r="BV763" s="17">
        <v>2.2117660054157589E-2</v>
      </c>
      <c r="BW763" s="17">
        <v>0</v>
      </c>
      <c r="BX763" s="17">
        <v>1.279761805095163E-2</v>
      </c>
      <c r="BY763" s="17">
        <v>1.8966761741037539E-2</v>
      </c>
    </row>
    <row r="764" spans="2:77" ht="15.95">
      <c r="B764" s="16" t="s">
        <v>131</v>
      </c>
      <c r="C764" s="17">
        <v>9.039731875995145E-3</v>
      </c>
      <c r="D764" s="17">
        <v>9.2006453894862804E-3</v>
      </c>
      <c r="E764" s="17">
        <v>7.5321051422773374E-3</v>
      </c>
      <c r="F764" s="17">
        <v>1.602083364176754E-2</v>
      </c>
      <c r="H764" s="17">
        <v>2.8350020509598801E-2</v>
      </c>
      <c r="I764" s="17">
        <v>3.9208199107539912E-3</v>
      </c>
      <c r="J764" s="17">
        <v>1.7563965944631561E-2</v>
      </c>
      <c r="K764" s="17">
        <v>1.6879761112527491E-2</v>
      </c>
      <c r="L764" s="17">
        <v>3.9756486967114802E-3</v>
      </c>
      <c r="M764" s="17">
        <v>1.182372921439926E-2</v>
      </c>
      <c r="N764" s="17">
        <v>1.156166032915946E-2</v>
      </c>
      <c r="O764" s="17">
        <v>0</v>
      </c>
      <c r="P764" s="17">
        <v>0</v>
      </c>
      <c r="Q764" s="17">
        <v>6.6730705186949209E-3</v>
      </c>
      <c r="R764" s="17">
        <v>2.04488662930935E-3</v>
      </c>
      <c r="S764" s="17">
        <v>1.982514133295029E-3</v>
      </c>
      <c r="U764" s="17">
        <v>3.1242741731519742E-2</v>
      </c>
      <c r="V764" s="17">
        <v>7.1234901058311014E-3</v>
      </c>
      <c r="W764" s="17">
        <v>1.6364879467738389E-2</v>
      </c>
      <c r="X764" s="17">
        <v>4.1719248887449774E-3</v>
      </c>
      <c r="Y764" s="17">
        <v>0</v>
      </c>
      <c r="Z764" s="17">
        <v>7.1789211775883741E-3</v>
      </c>
      <c r="AA764" s="17">
        <v>5.1722059745954842E-3</v>
      </c>
      <c r="AB764" s="17">
        <v>0</v>
      </c>
      <c r="AC764" s="17">
        <v>8.2840470049036444E-3</v>
      </c>
      <c r="AD764" s="17">
        <v>0</v>
      </c>
      <c r="AE764" s="17">
        <v>0.22158449721752571</v>
      </c>
      <c r="AG764" s="17">
        <v>2.3221749892539871E-3</v>
      </c>
      <c r="AH764" s="17">
        <v>1.428727877883324E-2</v>
      </c>
      <c r="AJ764" s="17">
        <v>7.1326080919672788E-3</v>
      </c>
      <c r="AK764" s="17">
        <v>0</v>
      </c>
      <c r="AL764" s="17">
        <v>0</v>
      </c>
      <c r="AM764" s="17">
        <v>0</v>
      </c>
      <c r="AN764" s="17">
        <v>4.4953870860108261E-3</v>
      </c>
      <c r="AO764" s="17">
        <v>1.349762758183388E-2</v>
      </c>
      <c r="AP764" s="17">
        <v>7.6147152903430528E-3</v>
      </c>
      <c r="AQ764" s="17">
        <v>7.8967980436755458E-3</v>
      </c>
      <c r="AR764" s="17">
        <v>5.5436797683353356E-3</v>
      </c>
      <c r="AS764" s="17">
        <v>2.0208280344134751E-2</v>
      </c>
      <c r="AT764" s="17">
        <v>0</v>
      </c>
      <c r="AU764" s="17">
        <v>6.0434005877436211E-3</v>
      </c>
      <c r="AV764" s="17">
        <v>4.6731689200723266E-3</v>
      </c>
      <c r="AX764" s="17">
        <v>8.240543600459161E-3</v>
      </c>
      <c r="AY764" s="17">
        <v>2.0208280344134751E-2</v>
      </c>
      <c r="AZ764" s="17">
        <v>0</v>
      </c>
      <c r="BA764" s="17">
        <v>6.0434005877436211E-3</v>
      </c>
      <c r="BC764" s="17">
        <v>6.4813228385843724E-3</v>
      </c>
      <c r="BD764" s="17">
        <v>1.8266539815408239E-2</v>
      </c>
      <c r="BE764" s="17">
        <v>0</v>
      </c>
      <c r="BF764" s="17">
        <v>1.1903131835141471E-2</v>
      </c>
      <c r="BG764" s="17">
        <v>6.7552011264830356E-3</v>
      </c>
      <c r="BH764" s="17">
        <v>8.9985655011686327E-3</v>
      </c>
      <c r="BI764" s="17">
        <v>1.2687036257390941E-2</v>
      </c>
      <c r="BJ764" s="17">
        <v>6.7186094534341153E-3</v>
      </c>
      <c r="BK764" s="17">
        <v>0</v>
      </c>
      <c r="BL764" s="17">
        <v>0</v>
      </c>
      <c r="BM764" s="17">
        <v>6.1893200652633866E-3</v>
      </c>
      <c r="BN764" s="17">
        <v>1.9432665190579661E-2</v>
      </c>
      <c r="BP764" s="17">
        <v>7.6531256250168588E-3</v>
      </c>
      <c r="BQ764" s="17">
        <v>5.7770210011933261E-3</v>
      </c>
      <c r="BR764" s="17">
        <v>5.8849573278001704E-3</v>
      </c>
      <c r="BS764" s="17">
        <v>0</v>
      </c>
      <c r="BT764" s="17">
        <v>0</v>
      </c>
      <c r="BU764" s="17">
        <v>0</v>
      </c>
      <c r="BV764" s="17">
        <v>0</v>
      </c>
      <c r="BW764" s="17">
        <v>9.7664630727431912E-3</v>
      </c>
      <c r="BX764" s="17">
        <v>2.9708809854500761E-2</v>
      </c>
      <c r="BY764" s="17">
        <v>2.2504194241991762E-2</v>
      </c>
    </row>
    <row r="766" spans="2:77" ht="111.95">
      <c r="B766" s="14" t="s">
        <v>353</v>
      </c>
    </row>
    <row r="767" spans="2:77" ht="15.95">
      <c r="B767" s="15" t="s">
        <v>16</v>
      </c>
    </row>
    <row r="768" spans="2:77" ht="15.95">
      <c r="B768" s="16" t="s">
        <v>311</v>
      </c>
      <c r="C768" s="17">
        <v>0.30706694266603879</v>
      </c>
      <c r="D768" s="17">
        <v>0.31258054213505482</v>
      </c>
      <c r="E768" s="17">
        <v>0.28478895516091102</v>
      </c>
      <c r="F768" s="17">
        <v>0.33135518557886201</v>
      </c>
      <c r="H768" s="17">
        <v>0.23212338606738381</v>
      </c>
      <c r="I768" s="17">
        <v>0.36414119215443608</v>
      </c>
      <c r="J768" s="17">
        <v>0.28737729224242919</v>
      </c>
      <c r="K768" s="17">
        <v>0.27361219631301059</v>
      </c>
      <c r="L768" s="17">
        <v>0.28753621317633749</v>
      </c>
      <c r="M768" s="17">
        <v>0.30357533484063098</v>
      </c>
      <c r="N768" s="17">
        <v>0.19813399532937589</v>
      </c>
      <c r="O768" s="17">
        <v>0.24594095922581999</v>
      </c>
      <c r="P768" s="17">
        <v>0.30966042199768451</v>
      </c>
      <c r="Q768" s="17">
        <v>0.39871414938183708</v>
      </c>
      <c r="R768" s="17">
        <v>0.44434804160860097</v>
      </c>
      <c r="S768" s="17">
        <v>0.31156460422458321</v>
      </c>
      <c r="U768" s="17">
        <v>0.24839787414539019</v>
      </c>
      <c r="V768" s="17">
        <v>0.24793549858883129</v>
      </c>
      <c r="W768" s="17">
        <v>0.25826359373611701</v>
      </c>
      <c r="X768" s="17">
        <v>0.22238288517783281</v>
      </c>
      <c r="Y768" s="17">
        <v>0.34354700121352022</v>
      </c>
      <c r="Z768" s="17">
        <v>0.31638927049019999</v>
      </c>
      <c r="AA768" s="17">
        <v>0.4033651509328493</v>
      </c>
      <c r="AB768" s="17">
        <v>0.39351723575383118</v>
      </c>
      <c r="AC768" s="17">
        <v>0.34752649927924451</v>
      </c>
      <c r="AD768" s="17">
        <v>0.25410843983755449</v>
      </c>
      <c r="AE768" s="17">
        <v>0</v>
      </c>
      <c r="AG768" s="17">
        <v>0.34584161926714058</v>
      </c>
      <c r="AH768" s="17">
        <v>0.27677736901043393</v>
      </c>
      <c r="AJ768" s="17">
        <v>0.3861497793318866</v>
      </c>
      <c r="AK768" s="17">
        <v>0.38272163003311338</v>
      </c>
      <c r="AL768" s="17">
        <v>0.3792515677554788</v>
      </c>
      <c r="AM768" s="17">
        <v>0.3163617919814023</v>
      </c>
      <c r="AN768" s="17">
        <v>0.23871446360426429</v>
      </c>
      <c r="AO768" s="17">
        <v>0.3428872089413873</v>
      </c>
      <c r="AP768" s="17">
        <v>0.33434008325234937</v>
      </c>
      <c r="AQ768" s="17">
        <v>0.30093499971485882</v>
      </c>
      <c r="AR768" s="17">
        <v>0.33965555093199662</v>
      </c>
      <c r="AS768" s="17">
        <v>0.35745650449348132</v>
      </c>
      <c r="AT768" s="17">
        <v>0.3706511856788835</v>
      </c>
      <c r="AU768" s="17">
        <v>0.34944064662221258</v>
      </c>
      <c r="AV768" s="17">
        <v>0.38983360678726042</v>
      </c>
      <c r="AX768" s="17">
        <v>0.310493551737822</v>
      </c>
      <c r="AY768" s="17">
        <v>0.35745650449348132</v>
      </c>
      <c r="AZ768" s="17">
        <v>0.3706511856788835</v>
      </c>
      <c r="BA768" s="17">
        <v>0.34944064662221258</v>
      </c>
      <c r="BC768" s="17">
        <v>0.3459989747333545</v>
      </c>
      <c r="BD768" s="17">
        <v>0.33956648543868512</v>
      </c>
      <c r="BE768" s="17">
        <v>0.34901444376515811</v>
      </c>
      <c r="BF768" s="17">
        <v>0.37296865524684197</v>
      </c>
      <c r="BG768" s="17">
        <v>0.25691429912312752</v>
      </c>
      <c r="BH768" s="17">
        <v>0.48348959705400091</v>
      </c>
      <c r="BI768" s="17">
        <v>0.45155147758769182</v>
      </c>
      <c r="BJ768" s="17">
        <v>0.32309793732672792</v>
      </c>
      <c r="BK768" s="17">
        <v>0.28163835599969311</v>
      </c>
      <c r="BL768" s="17">
        <v>0.31923073339493879</v>
      </c>
      <c r="BM768" s="17">
        <v>0.3132924113548422</v>
      </c>
      <c r="BN768" s="17">
        <v>0.23527559026367331</v>
      </c>
      <c r="BP768" s="17">
        <v>0.3293996316399298</v>
      </c>
      <c r="BQ768" s="17">
        <v>0.40648203946648231</v>
      </c>
      <c r="BR768" s="17">
        <v>0.18225503133561161</v>
      </c>
      <c r="BS768" s="17">
        <v>0.26804930124399978</v>
      </c>
      <c r="BT768" s="17">
        <v>0.45384664427665039</v>
      </c>
      <c r="BU768" s="17">
        <v>0.23014086038761969</v>
      </c>
      <c r="BV768" s="17">
        <v>0.34777722259637772</v>
      </c>
      <c r="BW768" s="17">
        <v>0.32981873433376718</v>
      </c>
      <c r="BX768" s="17">
        <v>0.36250330422062199</v>
      </c>
      <c r="BY768" s="17">
        <v>0.32566655111211218</v>
      </c>
    </row>
    <row r="769" spans="2:77" ht="15.95">
      <c r="B769" s="16" t="s">
        <v>312</v>
      </c>
      <c r="C769" s="17">
        <v>0.37110690753862802</v>
      </c>
      <c r="D769" s="17">
        <v>0.37510190225215462</v>
      </c>
      <c r="E769" s="17">
        <v>0.37207309959749352</v>
      </c>
      <c r="F769" s="17">
        <v>0.29232318879757319</v>
      </c>
      <c r="H769" s="17">
        <v>0.40733443838477468</v>
      </c>
      <c r="I769" s="17">
        <v>0.30840064129700828</v>
      </c>
      <c r="J769" s="17">
        <v>0.33026442729331817</v>
      </c>
      <c r="K769" s="17">
        <v>0.41213085795377158</v>
      </c>
      <c r="L769" s="17">
        <v>0.41743781071307329</v>
      </c>
      <c r="M769" s="17">
        <v>0.34752563103186318</v>
      </c>
      <c r="N769" s="17">
        <v>0.48757757073897301</v>
      </c>
      <c r="O769" s="17">
        <v>0.41832910713395632</v>
      </c>
      <c r="P769" s="17">
        <v>0.36953232101180977</v>
      </c>
      <c r="Q769" s="17">
        <v>0.282728913460078</v>
      </c>
      <c r="R769" s="17">
        <v>0.33015121563242072</v>
      </c>
      <c r="S769" s="17">
        <v>0.36655973975065148</v>
      </c>
      <c r="U769" s="17">
        <v>0.39921092564597438</v>
      </c>
      <c r="V769" s="17">
        <v>0.4290423135466826</v>
      </c>
      <c r="W769" s="17">
        <v>0.3852074289970201</v>
      </c>
      <c r="X769" s="17">
        <v>0.41217584611163782</v>
      </c>
      <c r="Y769" s="17">
        <v>0.38337171221951172</v>
      </c>
      <c r="Z769" s="17">
        <v>0.32080275784443762</v>
      </c>
      <c r="AA769" s="17">
        <v>0.32589869471727478</v>
      </c>
      <c r="AB769" s="17">
        <v>0.36792494141286142</v>
      </c>
      <c r="AC769" s="17">
        <v>0.34922324776317087</v>
      </c>
      <c r="AD769" s="17">
        <v>0.35186362095955892</v>
      </c>
      <c r="AE769" s="17">
        <v>0.47603277077984413</v>
      </c>
      <c r="AG769" s="17">
        <v>0.35002556465310952</v>
      </c>
      <c r="AH769" s="17">
        <v>0.38757499816022262</v>
      </c>
      <c r="AJ769" s="17">
        <v>0.3530807518548435</v>
      </c>
      <c r="AK769" s="17">
        <v>0.29243907332105151</v>
      </c>
      <c r="AL769" s="17">
        <v>0.3021246615609719</v>
      </c>
      <c r="AM769" s="17">
        <v>0.31215589860544818</v>
      </c>
      <c r="AN769" s="17">
        <v>0.38108747087530731</v>
      </c>
      <c r="AO769" s="17">
        <v>0.3028099229976704</v>
      </c>
      <c r="AP769" s="17">
        <v>0.36670487871657759</v>
      </c>
      <c r="AQ769" s="17">
        <v>0.33460735167699351</v>
      </c>
      <c r="AR769" s="17">
        <v>0.31407485222107417</v>
      </c>
      <c r="AS769" s="17">
        <v>0.3530056265028606</v>
      </c>
      <c r="AT769" s="17">
        <v>0.30213872577351308</v>
      </c>
      <c r="AU769" s="17">
        <v>0.24376873114086811</v>
      </c>
      <c r="AV769" s="17">
        <v>0.24487320331556051</v>
      </c>
      <c r="AX769" s="17">
        <v>0.37019982966491172</v>
      </c>
      <c r="AY769" s="17">
        <v>0.3530056265028606</v>
      </c>
      <c r="AZ769" s="17">
        <v>0.30213872577351308</v>
      </c>
      <c r="BA769" s="17">
        <v>0.24376873114086811</v>
      </c>
      <c r="BC769" s="17">
        <v>0.36938724516534432</v>
      </c>
      <c r="BD769" s="17">
        <v>0.4542897709137676</v>
      </c>
      <c r="BE769" s="17">
        <v>0.35050071647533249</v>
      </c>
      <c r="BF769" s="17">
        <v>0.34606767005019651</v>
      </c>
      <c r="BG769" s="17">
        <v>0.37512707127799871</v>
      </c>
      <c r="BH769" s="17">
        <v>0.33828438802625199</v>
      </c>
      <c r="BI769" s="17">
        <v>0.34671338509239119</v>
      </c>
      <c r="BJ769" s="17">
        <v>0.35375331539993649</v>
      </c>
      <c r="BK769" s="17">
        <v>0.37720987331661188</v>
      </c>
      <c r="BL769" s="17">
        <v>0.39402367950346218</v>
      </c>
      <c r="BM769" s="17">
        <v>0.38391714129096949</v>
      </c>
      <c r="BN769" s="17">
        <v>0.39509473460964017</v>
      </c>
      <c r="BP769" s="17">
        <v>0.34937322826937162</v>
      </c>
      <c r="BQ769" s="17">
        <v>0.31037089690620467</v>
      </c>
      <c r="BR769" s="17">
        <v>0.40160420851359713</v>
      </c>
      <c r="BS769" s="17">
        <v>0.3907581655396245</v>
      </c>
      <c r="BT769" s="17">
        <v>0.41765383108740328</v>
      </c>
      <c r="BU769" s="17">
        <v>0.38141252978836432</v>
      </c>
      <c r="BV769" s="17">
        <v>0.32217012303499681</v>
      </c>
      <c r="BW769" s="17">
        <v>0.35218056375116752</v>
      </c>
      <c r="BX769" s="17">
        <v>0.33850903005776162</v>
      </c>
      <c r="BY769" s="17">
        <v>0.37278374042085449</v>
      </c>
    </row>
    <row r="770" spans="2:77" ht="15.95">
      <c r="B770" s="16" t="s">
        <v>313</v>
      </c>
      <c r="C770" s="17">
        <v>0.26724913639417369</v>
      </c>
      <c r="D770" s="17">
        <v>0.26001509447288518</v>
      </c>
      <c r="E770" s="17">
        <v>0.27977512433883822</v>
      </c>
      <c r="F770" s="17">
        <v>0.32197864268726029</v>
      </c>
      <c r="H770" s="17">
        <v>0.2560348273406029</v>
      </c>
      <c r="I770" s="17">
        <v>0.22609961607634391</v>
      </c>
      <c r="J770" s="17">
        <v>0.31469841873938759</v>
      </c>
      <c r="K770" s="17">
        <v>0.26314080990161393</v>
      </c>
      <c r="L770" s="17">
        <v>0.25496238594047838</v>
      </c>
      <c r="M770" s="17">
        <v>0.28717379367386958</v>
      </c>
      <c r="N770" s="17">
        <v>0.26100772234875391</v>
      </c>
      <c r="O770" s="17">
        <v>0.25457505668110769</v>
      </c>
      <c r="P770" s="17">
        <v>0.26083511355442413</v>
      </c>
      <c r="Q770" s="17">
        <v>0.28978378409244532</v>
      </c>
      <c r="R770" s="17">
        <v>0.21146858672543381</v>
      </c>
      <c r="S770" s="17">
        <v>0.2931671883454065</v>
      </c>
      <c r="U770" s="17">
        <v>0.27852826375407252</v>
      </c>
      <c r="V770" s="17">
        <v>0.26020039085805702</v>
      </c>
      <c r="W770" s="17">
        <v>0.32143307370479252</v>
      </c>
      <c r="X770" s="17">
        <v>0.31034290442995971</v>
      </c>
      <c r="Y770" s="17">
        <v>0.2166575873209439</v>
      </c>
      <c r="Z770" s="17">
        <v>0.26789497899623238</v>
      </c>
      <c r="AA770" s="17">
        <v>0.23633860833093129</v>
      </c>
      <c r="AB770" s="17">
        <v>0.17920867198901649</v>
      </c>
      <c r="AC770" s="17">
        <v>0.26144440367177552</v>
      </c>
      <c r="AD770" s="17">
        <v>0.35837620217584759</v>
      </c>
      <c r="AE770" s="17">
        <v>0.21157426069927701</v>
      </c>
      <c r="AG770" s="17">
        <v>0.26749573154327289</v>
      </c>
      <c r="AH770" s="17">
        <v>0.26705650391889618</v>
      </c>
      <c r="AJ770" s="17">
        <v>0.22246057641445921</v>
      </c>
      <c r="AK770" s="17">
        <v>0.3020811469760572</v>
      </c>
      <c r="AL770" s="17">
        <v>0.29302400026199249</v>
      </c>
      <c r="AM770" s="17">
        <v>0.30479464007921009</v>
      </c>
      <c r="AN770" s="17">
        <v>0.33469283146259821</v>
      </c>
      <c r="AO770" s="17">
        <v>0.28772194877604218</v>
      </c>
      <c r="AP770" s="17">
        <v>0.25183080447372952</v>
      </c>
      <c r="AQ770" s="17">
        <v>0.3253249336824881</v>
      </c>
      <c r="AR770" s="17">
        <v>0.30630589567525029</v>
      </c>
      <c r="AS770" s="17">
        <v>0.27415061540000779</v>
      </c>
      <c r="AT770" s="17">
        <v>0.29361605763402487</v>
      </c>
      <c r="AU770" s="17">
        <v>0.35815863509294121</v>
      </c>
      <c r="AV770" s="17">
        <v>0.36062002097710688</v>
      </c>
      <c r="AX770" s="17">
        <v>0.26457351310655403</v>
      </c>
      <c r="AY770" s="17">
        <v>0.27415061540000779</v>
      </c>
      <c r="AZ770" s="17">
        <v>0.29361605763402487</v>
      </c>
      <c r="BA770" s="17">
        <v>0.35815863509294121</v>
      </c>
      <c r="BC770" s="17">
        <v>0.25722954442131601</v>
      </c>
      <c r="BD770" s="17">
        <v>0.16961066401673061</v>
      </c>
      <c r="BE770" s="17">
        <v>0.23685699852940059</v>
      </c>
      <c r="BF770" s="17">
        <v>0.24803180781003589</v>
      </c>
      <c r="BG770" s="17">
        <v>0.33287791789913002</v>
      </c>
      <c r="BH770" s="17">
        <v>0.13146751416968591</v>
      </c>
      <c r="BI770" s="17">
        <v>0.14105751752798321</v>
      </c>
      <c r="BJ770" s="17">
        <v>0.27327116714626359</v>
      </c>
      <c r="BK770" s="17">
        <v>0.26101823671395658</v>
      </c>
      <c r="BL770" s="17">
        <v>0.24960729205192669</v>
      </c>
      <c r="BM770" s="17">
        <v>0.24018089642692089</v>
      </c>
      <c r="BN770" s="17">
        <v>0.30809321577630522</v>
      </c>
      <c r="BP770" s="17">
        <v>0.27336557145097251</v>
      </c>
      <c r="BQ770" s="17">
        <v>0.2265968575486178</v>
      </c>
      <c r="BR770" s="17">
        <v>0.36223935485703568</v>
      </c>
      <c r="BS770" s="17">
        <v>0.29795515375190912</v>
      </c>
      <c r="BT770" s="17">
        <v>0.11253800909777351</v>
      </c>
      <c r="BU770" s="17">
        <v>0.34230879111177581</v>
      </c>
      <c r="BV770" s="17">
        <v>0.27608660319766509</v>
      </c>
      <c r="BW770" s="17">
        <v>0.25195058135908338</v>
      </c>
      <c r="BX770" s="17">
        <v>0.26329744054570592</v>
      </c>
      <c r="BY770" s="17">
        <v>0.22843605402093861</v>
      </c>
    </row>
    <row r="771" spans="2:77" ht="15.95">
      <c r="B771" s="16" t="s">
        <v>314</v>
      </c>
      <c r="C771" s="17">
        <v>3.6910682306349737E-2</v>
      </c>
      <c r="D771" s="17">
        <v>3.3764102151899227E-2</v>
      </c>
      <c r="E771" s="17">
        <v>4.5103658570583981E-2</v>
      </c>
      <c r="F771" s="17">
        <v>5.4342982936304247E-2</v>
      </c>
      <c r="H771" s="17">
        <v>6.0603828754056357E-2</v>
      </c>
      <c r="I771" s="17">
        <v>7.5112421253661604E-2</v>
      </c>
      <c r="J771" s="17">
        <v>4.9334505326856973E-2</v>
      </c>
      <c r="K771" s="17">
        <v>1.418348633013816E-2</v>
      </c>
      <c r="L771" s="17">
        <v>3.1297535190097557E-2</v>
      </c>
      <c r="M771" s="17">
        <v>6.1725240453636331E-2</v>
      </c>
      <c r="N771" s="17">
        <v>2.2437518997709491E-2</v>
      </c>
      <c r="O771" s="17">
        <v>6.4729097190127607E-2</v>
      </c>
      <c r="P771" s="17">
        <v>5.9972143436081572E-2</v>
      </c>
      <c r="Q771" s="17">
        <v>7.6062733289338691E-3</v>
      </c>
      <c r="R771" s="17">
        <v>1.4032156033544499E-2</v>
      </c>
      <c r="S771" s="17">
        <v>1.545305308596872E-2</v>
      </c>
      <c r="U771" s="17">
        <v>4.4442000108646303E-2</v>
      </c>
      <c r="V771" s="17">
        <v>3.4949966528966911E-2</v>
      </c>
      <c r="W771" s="17">
        <v>3.1238591704732789E-2</v>
      </c>
      <c r="X771" s="17">
        <v>3.1778684531949701E-2</v>
      </c>
      <c r="Y771" s="17">
        <v>2.511414252718238E-2</v>
      </c>
      <c r="Z771" s="17">
        <v>7.8575383167839116E-2</v>
      </c>
      <c r="AA771" s="17">
        <v>3.2955817788713232E-2</v>
      </c>
      <c r="AB771" s="17">
        <v>4.4577849558546698E-2</v>
      </c>
      <c r="AC771" s="17">
        <v>2.8684326887595889E-2</v>
      </c>
      <c r="AD771" s="17">
        <v>1.5522844612856881E-2</v>
      </c>
      <c r="AE771" s="17">
        <v>0</v>
      </c>
      <c r="AG771" s="17">
        <v>2.633757769314447E-2</v>
      </c>
      <c r="AH771" s="17">
        <v>4.5170063403057431E-2</v>
      </c>
      <c r="AJ771" s="17">
        <v>2.643444317923492E-2</v>
      </c>
      <c r="AK771" s="17">
        <v>2.2758149669777902E-2</v>
      </c>
      <c r="AL771" s="17">
        <v>2.35433763521605E-2</v>
      </c>
      <c r="AM771" s="17">
        <v>6.1904015909265857E-2</v>
      </c>
      <c r="AN771" s="17">
        <v>2.1829955256227111E-2</v>
      </c>
      <c r="AO771" s="17">
        <v>4.4226389211106908E-2</v>
      </c>
      <c r="AP771" s="17">
        <v>2.2271962191867011E-2</v>
      </c>
      <c r="AQ771" s="17">
        <v>3.1505619220424143E-2</v>
      </c>
      <c r="AR771" s="17">
        <v>2.8549534805109949E-2</v>
      </c>
      <c r="AS771" s="17">
        <v>1.538725360365018E-2</v>
      </c>
      <c r="AT771" s="17">
        <v>2.9235085167992399E-2</v>
      </c>
      <c r="AU771" s="17">
        <v>3.4939997308249197E-2</v>
      </c>
      <c r="AV771" s="17">
        <v>0</v>
      </c>
      <c r="AX771" s="17">
        <v>3.6773716546237407E-2</v>
      </c>
      <c r="AY771" s="17">
        <v>1.538725360365018E-2</v>
      </c>
      <c r="AZ771" s="17">
        <v>2.9235085167992399E-2</v>
      </c>
      <c r="BA771" s="17">
        <v>3.4939997308249197E-2</v>
      </c>
      <c r="BC771" s="17">
        <v>1.9489070710558359E-2</v>
      </c>
      <c r="BD771" s="17">
        <v>1.8266539815408239E-2</v>
      </c>
      <c r="BE771" s="17">
        <v>4.3788482917048059E-2</v>
      </c>
      <c r="BF771" s="17">
        <v>2.4492217816489959E-2</v>
      </c>
      <c r="BG771" s="17">
        <v>2.832551057326084E-2</v>
      </c>
      <c r="BH771" s="17">
        <v>2.9418679166604879E-2</v>
      </c>
      <c r="BI771" s="17">
        <v>3.7557263677849471E-2</v>
      </c>
      <c r="BJ771" s="17">
        <v>2.7002132694452841E-2</v>
      </c>
      <c r="BK771" s="17">
        <v>4.9619005334318199E-2</v>
      </c>
      <c r="BL771" s="17">
        <v>1.6318965930147152E-2</v>
      </c>
      <c r="BM771" s="17">
        <v>3.7529163539505937E-2</v>
      </c>
      <c r="BN771" s="17">
        <v>4.3141869525301572E-2</v>
      </c>
      <c r="BP771" s="17">
        <v>2.1573545341271028E-2</v>
      </c>
      <c r="BQ771" s="17">
        <v>2.1869285330065189E-2</v>
      </c>
      <c r="BR771" s="17">
        <v>3.5494384616355477E-2</v>
      </c>
      <c r="BS771" s="17">
        <v>3.9319111512892593E-2</v>
      </c>
      <c r="BT771" s="17">
        <v>9.7310972914222398E-3</v>
      </c>
      <c r="BU771" s="17">
        <v>4.613781871224034E-2</v>
      </c>
      <c r="BV771" s="17">
        <v>2.2117660054157589E-2</v>
      </c>
      <c r="BW771" s="17">
        <v>5.0408505179905798E-2</v>
      </c>
      <c r="BX771" s="17">
        <v>3.5690225175910632E-2</v>
      </c>
      <c r="BY771" s="17">
        <v>4.7413100115121842E-2</v>
      </c>
    </row>
    <row r="772" spans="2:77" ht="15.95">
      <c r="B772" s="16" t="s">
        <v>315</v>
      </c>
      <c r="C772" s="17">
        <v>1.0934855984971299E-2</v>
      </c>
      <c r="D772" s="17">
        <v>1.223587607136393E-2</v>
      </c>
      <c r="E772" s="17">
        <v>8.8096820647379347E-3</v>
      </c>
      <c r="F772" s="17">
        <v>0</v>
      </c>
      <c r="H772" s="17">
        <v>2.4532897194391438E-2</v>
      </c>
      <c r="I772" s="17">
        <v>2.6246129218550181E-2</v>
      </c>
      <c r="J772" s="17">
        <v>0</v>
      </c>
      <c r="K772" s="17">
        <v>2.7463371679899599E-2</v>
      </c>
      <c r="L772" s="17">
        <v>1.752739733517888E-3</v>
      </c>
      <c r="M772" s="17">
        <v>0</v>
      </c>
      <c r="N772" s="17">
        <v>3.084319258518789E-2</v>
      </c>
      <c r="O772" s="17">
        <v>1.6425779768988569E-2</v>
      </c>
      <c r="P772" s="17">
        <v>0</v>
      </c>
      <c r="Q772" s="17">
        <v>4.7753731817338748E-3</v>
      </c>
      <c r="R772" s="17">
        <v>0</v>
      </c>
      <c r="S772" s="17">
        <v>1.016463876385152E-2</v>
      </c>
      <c r="U772" s="17">
        <v>8.3515044541278873E-3</v>
      </c>
      <c r="V772" s="17">
        <v>1.362485026579986E-2</v>
      </c>
      <c r="W772" s="17">
        <v>3.8573118573376939E-3</v>
      </c>
      <c r="X772" s="17">
        <v>1.9147754859874931E-2</v>
      </c>
      <c r="Y772" s="17">
        <v>2.2940191935136699E-2</v>
      </c>
      <c r="Z772" s="17">
        <v>1.279701333161604E-2</v>
      </c>
      <c r="AA772" s="17">
        <v>0</v>
      </c>
      <c r="AB772" s="17">
        <v>1.477130128574424E-2</v>
      </c>
      <c r="AC772" s="17">
        <v>4.83747539330981E-3</v>
      </c>
      <c r="AD772" s="17">
        <v>1.8149980196389252E-2</v>
      </c>
      <c r="AE772" s="17">
        <v>0</v>
      </c>
      <c r="AG772" s="17">
        <v>6.1810352148623177E-3</v>
      </c>
      <c r="AH772" s="17">
        <v>1.4648393194915879E-2</v>
      </c>
      <c r="AJ772" s="17">
        <v>9.1194090791691333E-3</v>
      </c>
      <c r="AK772" s="17">
        <v>0</v>
      </c>
      <c r="AL772" s="17">
        <v>2.0563940693963611E-3</v>
      </c>
      <c r="AM772" s="17">
        <v>4.7836534246736223E-3</v>
      </c>
      <c r="AN772" s="17">
        <v>1.6814429880957001E-2</v>
      </c>
      <c r="AO772" s="17">
        <v>1.012262248482629E-2</v>
      </c>
      <c r="AP772" s="17">
        <v>1.4902845421739379E-2</v>
      </c>
      <c r="AQ772" s="17">
        <v>4.7196468805632543E-3</v>
      </c>
      <c r="AR772" s="17">
        <v>5.8704865982338091E-3</v>
      </c>
      <c r="AS772" s="17">
        <v>0</v>
      </c>
      <c r="AT772" s="17">
        <v>2.9075378155990492E-3</v>
      </c>
      <c r="AU772" s="17">
        <v>9.5018856303985318E-3</v>
      </c>
      <c r="AV772" s="17">
        <v>4.6731689200723266E-3</v>
      </c>
      <c r="AX772" s="17">
        <v>1.112795501805172E-2</v>
      </c>
      <c r="AY772" s="17">
        <v>0</v>
      </c>
      <c r="AZ772" s="17">
        <v>2.9075378155990492E-3</v>
      </c>
      <c r="BA772" s="17">
        <v>9.5018856303985318E-3</v>
      </c>
      <c r="BC772" s="17">
        <v>0</v>
      </c>
      <c r="BD772" s="17">
        <v>0</v>
      </c>
      <c r="BE772" s="17">
        <v>1.98393583130606E-2</v>
      </c>
      <c r="BF772" s="17">
        <v>5.8515083640830676E-3</v>
      </c>
      <c r="BG772" s="17">
        <v>0</v>
      </c>
      <c r="BH772" s="17">
        <v>1.087991706091195E-2</v>
      </c>
      <c r="BI772" s="17">
        <v>1.0440707048126739E-2</v>
      </c>
      <c r="BJ772" s="17">
        <v>1.1546465017231999E-2</v>
      </c>
      <c r="BK772" s="17">
        <v>3.051452863542034E-2</v>
      </c>
      <c r="BL772" s="17">
        <v>2.0819329119524849E-2</v>
      </c>
      <c r="BM772" s="17">
        <v>1.6922526528217841E-2</v>
      </c>
      <c r="BN772" s="17">
        <v>7.1633888882471604E-3</v>
      </c>
      <c r="BP772" s="17">
        <v>1.392041971625417E-2</v>
      </c>
      <c r="BQ772" s="17">
        <v>1.7349857745049931E-2</v>
      </c>
      <c r="BR772" s="17">
        <v>8.9906829108099568E-3</v>
      </c>
      <c r="BS772" s="17">
        <v>3.9182679515740561E-3</v>
      </c>
      <c r="BT772" s="17">
        <v>6.2304182467505693E-3</v>
      </c>
      <c r="BU772" s="17">
        <v>0</v>
      </c>
      <c r="BV772" s="17">
        <v>3.1848391116803057E-2</v>
      </c>
      <c r="BW772" s="17">
        <v>1.3354045094345851E-2</v>
      </c>
      <c r="BX772" s="17">
        <v>0</v>
      </c>
      <c r="BY772" s="17">
        <v>1.2854699460583281E-2</v>
      </c>
    </row>
    <row r="773" spans="2:77" ht="15.95">
      <c r="B773" s="16" t="s">
        <v>131</v>
      </c>
      <c r="C773" s="17">
        <v>6.7314751098385712E-3</v>
      </c>
      <c r="D773" s="17">
        <v>6.3024829166423591E-3</v>
      </c>
      <c r="E773" s="17">
        <v>9.449480267435275E-3</v>
      </c>
      <c r="F773" s="17">
        <v>0</v>
      </c>
      <c r="H773" s="17">
        <v>1.937062225879075E-2</v>
      </c>
      <c r="I773" s="17">
        <v>0</v>
      </c>
      <c r="J773" s="17">
        <v>1.8325356398007961E-2</v>
      </c>
      <c r="K773" s="17">
        <v>9.4692778215659974E-3</v>
      </c>
      <c r="L773" s="17">
        <v>7.0133152464953189E-3</v>
      </c>
      <c r="M773" s="17">
        <v>0</v>
      </c>
      <c r="N773" s="17">
        <v>0</v>
      </c>
      <c r="O773" s="17">
        <v>0</v>
      </c>
      <c r="P773" s="17">
        <v>0</v>
      </c>
      <c r="Q773" s="17">
        <v>1.6391506554971791E-2</v>
      </c>
      <c r="R773" s="17">
        <v>0</v>
      </c>
      <c r="S773" s="17">
        <v>3.0907758295384358E-3</v>
      </c>
      <c r="U773" s="17">
        <v>2.1069431891788781E-2</v>
      </c>
      <c r="V773" s="17">
        <v>1.4246980211662199E-2</v>
      </c>
      <c r="W773" s="17">
        <v>0</v>
      </c>
      <c r="X773" s="17">
        <v>4.1719248887449774E-3</v>
      </c>
      <c r="Y773" s="17">
        <v>8.369364783705183E-3</v>
      </c>
      <c r="Z773" s="17">
        <v>3.5405961696749191E-3</v>
      </c>
      <c r="AA773" s="17">
        <v>1.4417282302314281E-3</v>
      </c>
      <c r="AB773" s="17">
        <v>0</v>
      </c>
      <c r="AC773" s="17">
        <v>8.2840470049036444E-3</v>
      </c>
      <c r="AD773" s="17">
        <v>1.9789122177926539E-3</v>
      </c>
      <c r="AE773" s="17">
        <v>0.31239296852087889</v>
      </c>
      <c r="AG773" s="17">
        <v>4.1184716284702067E-3</v>
      </c>
      <c r="AH773" s="17">
        <v>8.7726723124738996E-3</v>
      </c>
      <c r="AJ773" s="17">
        <v>2.755040140406592E-3</v>
      </c>
      <c r="AK773" s="17">
        <v>0</v>
      </c>
      <c r="AL773" s="17">
        <v>0</v>
      </c>
      <c r="AM773" s="17">
        <v>0</v>
      </c>
      <c r="AN773" s="17">
        <v>6.8608489206460873E-3</v>
      </c>
      <c r="AO773" s="17">
        <v>1.223190758896695E-2</v>
      </c>
      <c r="AP773" s="17">
        <v>9.9494259437371158E-3</v>
      </c>
      <c r="AQ773" s="17">
        <v>2.9074488246725091E-3</v>
      </c>
      <c r="AR773" s="17">
        <v>5.5436797683353356E-3</v>
      </c>
      <c r="AS773" s="17">
        <v>0</v>
      </c>
      <c r="AT773" s="17">
        <v>1.4514079299870919E-3</v>
      </c>
      <c r="AU773" s="17">
        <v>4.190104205330474E-3</v>
      </c>
      <c r="AV773" s="17">
        <v>0</v>
      </c>
      <c r="AX773" s="17">
        <v>6.8314339264233309E-3</v>
      </c>
      <c r="AY773" s="17">
        <v>0</v>
      </c>
      <c r="AZ773" s="17">
        <v>1.4514079299870919E-3</v>
      </c>
      <c r="BA773" s="17">
        <v>4.190104205330474E-3</v>
      </c>
      <c r="BC773" s="17">
        <v>7.8951649694269203E-3</v>
      </c>
      <c r="BD773" s="17">
        <v>1.8266539815408239E-2</v>
      </c>
      <c r="BE773" s="17">
        <v>0</v>
      </c>
      <c r="BF773" s="17">
        <v>2.5881407123525368E-3</v>
      </c>
      <c r="BG773" s="17">
        <v>6.7552011264830356E-3</v>
      </c>
      <c r="BH773" s="17">
        <v>6.4599045225445023E-3</v>
      </c>
      <c r="BI773" s="17">
        <v>1.2679649065957581E-2</v>
      </c>
      <c r="BJ773" s="17">
        <v>1.1328982415386929E-2</v>
      </c>
      <c r="BK773" s="17">
        <v>0</v>
      </c>
      <c r="BL773" s="17">
        <v>0</v>
      </c>
      <c r="BM773" s="17">
        <v>8.1578608595436301E-3</v>
      </c>
      <c r="BN773" s="17">
        <v>1.123120093683249E-2</v>
      </c>
      <c r="BP773" s="17">
        <v>1.236760358220106E-2</v>
      </c>
      <c r="BQ773" s="17">
        <v>1.7331063003579981E-2</v>
      </c>
      <c r="BR773" s="17">
        <v>9.4163377665902031E-3</v>
      </c>
      <c r="BS773" s="17">
        <v>0</v>
      </c>
      <c r="BT773" s="17">
        <v>0</v>
      </c>
      <c r="BU773" s="17">
        <v>0</v>
      </c>
      <c r="BV773" s="17">
        <v>0</v>
      </c>
      <c r="BW773" s="17">
        <v>2.2875702817302989E-3</v>
      </c>
      <c r="BX773" s="17">
        <v>0</v>
      </c>
      <c r="BY773" s="17">
        <v>1.2845854870389511E-2</v>
      </c>
    </row>
    <row r="775" spans="2:77" ht="111.95">
      <c r="B775" s="14" t="s">
        <v>354</v>
      </c>
    </row>
    <row r="776" spans="2:77" ht="15.95">
      <c r="B776" s="15" t="s">
        <v>16</v>
      </c>
    </row>
    <row r="777" spans="2:77" ht="15.95">
      <c r="B777" s="16" t="s">
        <v>311</v>
      </c>
      <c r="C777" s="17">
        <v>0.21460314444530321</v>
      </c>
      <c r="D777" s="17">
        <v>0.2228948759939248</v>
      </c>
      <c r="E777" s="17">
        <v>0.1857070548335028</v>
      </c>
      <c r="F777" s="17">
        <v>0.2546536496493717</v>
      </c>
      <c r="H777" s="17">
        <v>0.18345980636255421</v>
      </c>
      <c r="I777" s="17">
        <v>0.2387737894309975</v>
      </c>
      <c r="J777" s="17">
        <v>0.1799472022214815</v>
      </c>
      <c r="K777" s="17">
        <v>0.24952725080378849</v>
      </c>
      <c r="L777" s="17">
        <v>0.16413107951676451</v>
      </c>
      <c r="M777" s="17">
        <v>0.14555608540888171</v>
      </c>
      <c r="N777" s="17">
        <v>0.17037722685962431</v>
      </c>
      <c r="O777" s="17">
        <v>0.21523607953909221</v>
      </c>
      <c r="P777" s="17">
        <v>0.25749347115436488</v>
      </c>
      <c r="Q777" s="17">
        <v>0.29960542734126572</v>
      </c>
      <c r="R777" s="17">
        <v>0.22643259218895551</v>
      </c>
      <c r="S777" s="17">
        <v>0.2400647738069463</v>
      </c>
      <c r="U777" s="17">
        <v>0.17039373472120589</v>
      </c>
      <c r="V777" s="17">
        <v>0.15645945148585291</v>
      </c>
      <c r="W777" s="17">
        <v>0.1561979869199244</v>
      </c>
      <c r="X777" s="17">
        <v>0.19948196618394851</v>
      </c>
      <c r="Y777" s="17">
        <v>0.27363403864633401</v>
      </c>
      <c r="Z777" s="17">
        <v>0.27203706474603617</v>
      </c>
      <c r="AA777" s="17">
        <v>0.2433614899816561</v>
      </c>
      <c r="AB777" s="17">
        <v>0.28276130232859509</v>
      </c>
      <c r="AC777" s="17">
        <v>0.2285703051961587</v>
      </c>
      <c r="AD777" s="17">
        <v>0.16117386564855429</v>
      </c>
      <c r="AE777" s="17">
        <v>3.7888075136727109E-2</v>
      </c>
      <c r="AG777" s="17">
        <v>0.24878856776391789</v>
      </c>
      <c r="AH777" s="17">
        <v>0.18789855298707861</v>
      </c>
      <c r="AJ777" s="17">
        <v>0.26754736468613521</v>
      </c>
      <c r="AK777" s="17">
        <v>0.1908844822005426</v>
      </c>
      <c r="AL777" s="17">
        <v>0.18496100466139859</v>
      </c>
      <c r="AM777" s="17">
        <v>0.2088826410592223</v>
      </c>
      <c r="AN777" s="17">
        <v>0.15882296622848671</v>
      </c>
      <c r="AO777" s="17">
        <v>0.2343909091982046</v>
      </c>
      <c r="AP777" s="17">
        <v>0.2372954736876132</v>
      </c>
      <c r="AQ777" s="17">
        <v>0.25830490860106309</v>
      </c>
      <c r="AR777" s="17">
        <v>0.20421435358136519</v>
      </c>
      <c r="AS777" s="17">
        <v>0.20067530434637371</v>
      </c>
      <c r="AT777" s="17">
        <v>0.23098338982032851</v>
      </c>
      <c r="AU777" s="17">
        <v>0.16487383936828681</v>
      </c>
      <c r="AV777" s="17">
        <v>0.20509744289804141</v>
      </c>
      <c r="AX777" s="17">
        <v>0.21712322148677349</v>
      </c>
      <c r="AY777" s="17">
        <v>0.20067530434637371</v>
      </c>
      <c r="AZ777" s="17">
        <v>0.23098338982032851</v>
      </c>
      <c r="BA777" s="17">
        <v>0.16487383936828681</v>
      </c>
      <c r="BC777" s="17">
        <v>0.25438572028092832</v>
      </c>
      <c r="BD777" s="17">
        <v>0.22450956289462121</v>
      </c>
      <c r="BE777" s="17">
        <v>0.2496406831720977</v>
      </c>
      <c r="BF777" s="17">
        <v>0.2424719861744534</v>
      </c>
      <c r="BG777" s="17">
        <v>0.27548146492935549</v>
      </c>
      <c r="BH777" s="17">
        <v>0.30806730642233082</v>
      </c>
      <c r="BI777" s="17">
        <v>0.29626699174562232</v>
      </c>
      <c r="BJ777" s="17">
        <v>0.1985846593677274</v>
      </c>
      <c r="BK777" s="17">
        <v>0.25500371472874828</v>
      </c>
      <c r="BL777" s="17">
        <v>0.20138583612461661</v>
      </c>
      <c r="BM777" s="17">
        <v>0.2475628191885709</v>
      </c>
      <c r="BN777" s="17">
        <v>0.1680293436933592</v>
      </c>
      <c r="BP777" s="17">
        <v>0.195207116027766</v>
      </c>
      <c r="BQ777" s="17">
        <v>0.25932138007732619</v>
      </c>
      <c r="BR777" s="17">
        <v>0.1462776747186256</v>
      </c>
      <c r="BS777" s="17">
        <v>0.18929192196959779</v>
      </c>
      <c r="BT777" s="17">
        <v>0.33087317109959608</v>
      </c>
      <c r="BU777" s="17">
        <v>0.15581334154258819</v>
      </c>
      <c r="BV777" s="17">
        <v>0.25005292085519948</v>
      </c>
      <c r="BW777" s="17">
        <v>0.24303433203417821</v>
      </c>
      <c r="BX777" s="17">
        <v>0.27679275231038319</v>
      </c>
      <c r="BY777" s="17">
        <v>0.2332585712406845</v>
      </c>
    </row>
    <row r="778" spans="2:77" ht="15.95">
      <c r="B778" s="16" t="s">
        <v>312</v>
      </c>
      <c r="C778" s="17">
        <v>0.33906776063516691</v>
      </c>
      <c r="D778" s="17">
        <v>0.34830009245370841</v>
      </c>
      <c r="E778" s="17">
        <v>0.34101066141203218</v>
      </c>
      <c r="F778" s="17">
        <v>0.15445232749321819</v>
      </c>
      <c r="H778" s="17">
        <v>0.32136443875428428</v>
      </c>
      <c r="I778" s="17">
        <v>0.28745682439950748</v>
      </c>
      <c r="J778" s="17">
        <v>0.34153752388213843</v>
      </c>
      <c r="K778" s="17">
        <v>0.35324311450836893</v>
      </c>
      <c r="L778" s="17">
        <v>0.37718248355955197</v>
      </c>
      <c r="M778" s="17">
        <v>0.38825964344395247</v>
      </c>
      <c r="N778" s="17">
        <v>0.33323960796319108</v>
      </c>
      <c r="O778" s="17">
        <v>0.3486782231610222</v>
      </c>
      <c r="P778" s="17">
        <v>0.36225503601771158</v>
      </c>
      <c r="Q778" s="17">
        <v>0.27627676937333978</v>
      </c>
      <c r="R778" s="17">
        <v>0.34847250655664508</v>
      </c>
      <c r="S778" s="17">
        <v>0.32575086226514832</v>
      </c>
      <c r="U778" s="17">
        <v>0.36954159804081899</v>
      </c>
      <c r="V778" s="17">
        <v>0.29747924645324181</v>
      </c>
      <c r="W778" s="17">
        <v>0.34374089155141369</v>
      </c>
      <c r="X778" s="17">
        <v>0.33260401208856372</v>
      </c>
      <c r="Y778" s="17">
        <v>0.3493117962196029</v>
      </c>
      <c r="Z778" s="17">
        <v>0.31010154785965099</v>
      </c>
      <c r="AA778" s="17">
        <v>0.36062755173102679</v>
      </c>
      <c r="AB778" s="17">
        <v>0.39295736361452083</v>
      </c>
      <c r="AC778" s="17">
        <v>0.31408143888686602</v>
      </c>
      <c r="AD778" s="17">
        <v>0.27991853758129243</v>
      </c>
      <c r="AE778" s="17">
        <v>0.5289531669464701</v>
      </c>
      <c r="AG778" s="17">
        <v>0.32945316109781342</v>
      </c>
      <c r="AH778" s="17">
        <v>0.34657838732205809</v>
      </c>
      <c r="AJ778" s="17">
        <v>0.36200652047690168</v>
      </c>
      <c r="AK778" s="17">
        <v>0.31892303720996862</v>
      </c>
      <c r="AL778" s="17">
        <v>0.2889311887320164</v>
      </c>
      <c r="AM778" s="17">
        <v>0.34139542175763882</v>
      </c>
      <c r="AN778" s="17">
        <v>0.26510149128741262</v>
      </c>
      <c r="AO778" s="17">
        <v>0.29144495230463252</v>
      </c>
      <c r="AP778" s="17">
        <v>0.33351977641491881</v>
      </c>
      <c r="AQ778" s="17">
        <v>0.29550693193820771</v>
      </c>
      <c r="AR778" s="17">
        <v>0.36515547878440979</v>
      </c>
      <c r="AS778" s="17">
        <v>0.31194687709244479</v>
      </c>
      <c r="AT778" s="17">
        <v>0.32958528230954087</v>
      </c>
      <c r="AU778" s="17">
        <v>0.31634882440950579</v>
      </c>
      <c r="AV778" s="17">
        <v>0.28793999325449521</v>
      </c>
      <c r="AX778" s="17">
        <v>0.33774670507758497</v>
      </c>
      <c r="AY778" s="17">
        <v>0.31194687709244479</v>
      </c>
      <c r="AZ778" s="17">
        <v>0.32958528230954087</v>
      </c>
      <c r="BA778" s="17">
        <v>0.31634882440950579</v>
      </c>
      <c r="BC778" s="17">
        <v>0.33951113858811072</v>
      </c>
      <c r="BD778" s="17">
        <v>0.31127157990913362</v>
      </c>
      <c r="BE778" s="17">
        <v>0.33474466739039838</v>
      </c>
      <c r="BF778" s="17">
        <v>0.38599756416809328</v>
      </c>
      <c r="BG778" s="17">
        <v>0.23582166491633491</v>
      </c>
      <c r="BH778" s="17">
        <v>0.39929363881202179</v>
      </c>
      <c r="BI778" s="17">
        <v>0.39234045765067033</v>
      </c>
      <c r="BJ778" s="17">
        <v>0.32218045567124382</v>
      </c>
      <c r="BK778" s="17">
        <v>0.3734658635636065</v>
      </c>
      <c r="BL778" s="17">
        <v>0.33717378058256442</v>
      </c>
      <c r="BM778" s="17">
        <v>0.3606915626423064</v>
      </c>
      <c r="BN778" s="17">
        <v>0.30134403979690261</v>
      </c>
      <c r="BP778" s="17">
        <v>0.31168507042740567</v>
      </c>
      <c r="BQ778" s="17">
        <v>0.40124398394461208</v>
      </c>
      <c r="BR778" s="17">
        <v>0.35689468583673811</v>
      </c>
      <c r="BS778" s="17">
        <v>0.31273902185055341</v>
      </c>
      <c r="BT778" s="17">
        <v>0.42730459892490968</v>
      </c>
      <c r="BU778" s="17">
        <v>0.31673035101128771</v>
      </c>
      <c r="BV778" s="17">
        <v>0.31017966524968987</v>
      </c>
      <c r="BW778" s="17">
        <v>0.29380717263032508</v>
      </c>
      <c r="BX778" s="17">
        <v>0.38175478934873602</v>
      </c>
      <c r="BY778" s="17">
        <v>0.36813517601052459</v>
      </c>
    </row>
    <row r="779" spans="2:77" ht="15.95">
      <c r="B779" s="16" t="s">
        <v>313</v>
      </c>
      <c r="C779" s="17">
        <v>0.3319328732559737</v>
      </c>
      <c r="D779" s="17">
        <v>0.31164259282996659</v>
      </c>
      <c r="E779" s="17">
        <v>0.38282048923443812</v>
      </c>
      <c r="F779" s="17">
        <v>0.40074416548162672</v>
      </c>
      <c r="H779" s="17">
        <v>0.34331307935871208</v>
      </c>
      <c r="I779" s="17">
        <v>0.36870387018476108</v>
      </c>
      <c r="J779" s="17">
        <v>0.31247484432183043</v>
      </c>
      <c r="K779" s="17">
        <v>0.29210054036080851</v>
      </c>
      <c r="L779" s="17">
        <v>0.32163070841329822</v>
      </c>
      <c r="M779" s="17">
        <v>0.35277908313362061</v>
      </c>
      <c r="N779" s="17">
        <v>0.38761050729014429</v>
      </c>
      <c r="O779" s="17">
        <v>0.32743653513697057</v>
      </c>
      <c r="P779" s="17">
        <v>0.27242607032781968</v>
      </c>
      <c r="Q779" s="17">
        <v>0.32150295986605371</v>
      </c>
      <c r="R779" s="17">
        <v>0.32284063093289622</v>
      </c>
      <c r="S779" s="17">
        <v>0.35676225778169501</v>
      </c>
      <c r="U779" s="17">
        <v>0.3211595591840764</v>
      </c>
      <c r="V779" s="17">
        <v>0.32644348472897228</v>
      </c>
      <c r="W779" s="17">
        <v>0.40217038353498169</v>
      </c>
      <c r="X779" s="17">
        <v>0.35349782657618739</v>
      </c>
      <c r="Y779" s="17">
        <v>0.2702402099396749</v>
      </c>
      <c r="Z779" s="17">
        <v>0.34126058347836019</v>
      </c>
      <c r="AA779" s="17">
        <v>0.2711396327128453</v>
      </c>
      <c r="AB779" s="17">
        <v>0.21717657338596499</v>
      </c>
      <c r="AC779" s="17">
        <v>0.37142764715256948</v>
      </c>
      <c r="AD779" s="17">
        <v>0.47574004325525993</v>
      </c>
      <c r="AE779" s="17">
        <v>0.21157426069927701</v>
      </c>
      <c r="AG779" s="17">
        <v>0.32658336790547099</v>
      </c>
      <c r="AH779" s="17">
        <v>0.33611174076793382</v>
      </c>
      <c r="AJ779" s="17">
        <v>0.28600043193382729</v>
      </c>
      <c r="AK779" s="17">
        <v>0.35279910726052971</v>
      </c>
      <c r="AL779" s="17">
        <v>0.39511497592606748</v>
      </c>
      <c r="AM779" s="17">
        <v>0.33446500590664802</v>
      </c>
      <c r="AN779" s="17">
        <v>0.43009262734435938</v>
      </c>
      <c r="AO779" s="17">
        <v>0.3486845843774517</v>
      </c>
      <c r="AP779" s="17">
        <v>0.30979524568827621</v>
      </c>
      <c r="AQ779" s="17">
        <v>0.32550344967101441</v>
      </c>
      <c r="AR779" s="17">
        <v>0.320091543021229</v>
      </c>
      <c r="AS779" s="17">
        <v>0.42084777804402501</v>
      </c>
      <c r="AT779" s="17">
        <v>0.31235398038141771</v>
      </c>
      <c r="AU779" s="17">
        <v>0.3692596511360926</v>
      </c>
      <c r="AV779" s="17">
        <v>0.38217537115763972</v>
      </c>
      <c r="AX779" s="17">
        <v>0.32805181049673648</v>
      </c>
      <c r="AY779" s="17">
        <v>0.42084777804402501</v>
      </c>
      <c r="AZ779" s="17">
        <v>0.31235398038141771</v>
      </c>
      <c r="BA779" s="17">
        <v>0.3692596511360926</v>
      </c>
      <c r="BC779" s="17">
        <v>0.24283125269724029</v>
      </c>
      <c r="BD779" s="17">
        <v>0.20951920562432991</v>
      </c>
      <c r="BE779" s="17">
        <v>0.26445886288572001</v>
      </c>
      <c r="BF779" s="17">
        <v>0.27943551054032417</v>
      </c>
      <c r="BG779" s="17">
        <v>0.37490546270477221</v>
      </c>
      <c r="BH779" s="17">
        <v>0.20773511127743199</v>
      </c>
      <c r="BI779" s="17">
        <v>0.21439681563705629</v>
      </c>
      <c r="BJ779" s="17">
        <v>0.36977699513122619</v>
      </c>
      <c r="BK779" s="17">
        <v>0.26121843259955507</v>
      </c>
      <c r="BL779" s="17">
        <v>0.26997540822849658</v>
      </c>
      <c r="BM779" s="17">
        <v>0.32242514258271798</v>
      </c>
      <c r="BN779" s="17">
        <v>0.39325417214691538</v>
      </c>
      <c r="BP779" s="17">
        <v>0.40033962083712871</v>
      </c>
      <c r="BQ779" s="17">
        <v>0.25521932882663811</v>
      </c>
      <c r="BR779" s="17">
        <v>0.37632733399849633</v>
      </c>
      <c r="BS779" s="17">
        <v>0.34247748800646372</v>
      </c>
      <c r="BT779" s="17">
        <v>0.1790272352265363</v>
      </c>
      <c r="BU779" s="17">
        <v>0.46269489391005098</v>
      </c>
      <c r="BV779" s="17">
        <v>0.29949479511084909</v>
      </c>
      <c r="BW779" s="17">
        <v>0.32605764721477448</v>
      </c>
      <c r="BX779" s="17">
        <v>0.1892143612169403</v>
      </c>
      <c r="BY779" s="17">
        <v>0.29563153448261759</v>
      </c>
    </row>
    <row r="780" spans="2:77" ht="15.95">
      <c r="B780" s="16" t="s">
        <v>314</v>
      </c>
      <c r="C780" s="17">
        <v>7.474673526857141E-2</v>
      </c>
      <c r="D780" s="17">
        <v>7.1872448361796265E-2</v>
      </c>
      <c r="E780" s="17">
        <v>6.780291089522944E-2</v>
      </c>
      <c r="F780" s="17">
        <v>0.15359545718941109</v>
      </c>
      <c r="H780" s="17">
        <v>0.1055466727705146</v>
      </c>
      <c r="I780" s="17">
        <v>6.9491233898266822E-2</v>
      </c>
      <c r="J780" s="17">
        <v>7.6045945624938577E-2</v>
      </c>
      <c r="K780" s="17">
        <v>5.7415290540785167E-2</v>
      </c>
      <c r="L780" s="17">
        <v>6.8415277885090914E-2</v>
      </c>
      <c r="M780" s="17">
        <v>8.1751445611762702E-2</v>
      </c>
      <c r="N780" s="17">
        <v>8.2493350487040262E-2</v>
      </c>
      <c r="O780" s="17">
        <v>0.10018151087082459</v>
      </c>
      <c r="P780" s="17">
        <v>8.0336575851329736E-2</v>
      </c>
      <c r="Q780" s="17">
        <v>4.7589038522365061E-2</v>
      </c>
      <c r="R780" s="17">
        <v>8.8790345505411636E-2</v>
      </c>
      <c r="S780" s="17">
        <v>5.7863705751528327E-2</v>
      </c>
      <c r="U780" s="17">
        <v>7.823539470727911E-2</v>
      </c>
      <c r="V780" s="17">
        <v>0.12896954390236809</v>
      </c>
      <c r="W780" s="17">
        <v>5.5630414333428628E-2</v>
      </c>
      <c r="X780" s="17">
        <v>6.9889665491524311E-2</v>
      </c>
      <c r="Y780" s="17">
        <v>7.694794289012466E-2</v>
      </c>
      <c r="Z780" s="17">
        <v>5.5064040383187601E-2</v>
      </c>
      <c r="AA780" s="17">
        <v>9.4974446426703718E-2</v>
      </c>
      <c r="AB780" s="17">
        <v>7.4603276862097168E-2</v>
      </c>
      <c r="AC780" s="17">
        <v>5.395737926252174E-2</v>
      </c>
      <c r="AD780" s="17">
        <v>6.9992651226827907E-2</v>
      </c>
      <c r="AE780" s="17">
        <v>0</v>
      </c>
      <c r="AG780" s="17">
        <v>7.0056641623337093E-2</v>
      </c>
      <c r="AH780" s="17">
        <v>7.8410490826882673E-2</v>
      </c>
      <c r="AJ780" s="17">
        <v>6.2727613538540408E-2</v>
      </c>
      <c r="AK780" s="17">
        <v>8.2443082259166606E-2</v>
      </c>
      <c r="AL780" s="17">
        <v>0.119478863614335</v>
      </c>
      <c r="AM780" s="17">
        <v>8.77441989957677E-2</v>
      </c>
      <c r="AN780" s="17">
        <v>0.1041118709515952</v>
      </c>
      <c r="AO780" s="17">
        <v>8.7067354891057186E-2</v>
      </c>
      <c r="AP780" s="17">
        <v>7.8724438653194048E-2</v>
      </c>
      <c r="AQ780" s="17">
        <v>7.2703983350754869E-2</v>
      </c>
      <c r="AR780" s="17">
        <v>8.2161161825997489E-2</v>
      </c>
      <c r="AS780" s="17">
        <v>4.7805518441432313E-2</v>
      </c>
      <c r="AT780" s="17">
        <v>9.2314886710655991E-2</v>
      </c>
      <c r="AU780" s="17">
        <v>0.1092230057501189</v>
      </c>
      <c r="AV780" s="17">
        <v>9.8676119810561555E-2</v>
      </c>
      <c r="AX780" s="17">
        <v>7.5888311523110263E-2</v>
      </c>
      <c r="AY780" s="17">
        <v>4.7805518441432313E-2</v>
      </c>
      <c r="AZ780" s="17">
        <v>9.2314886710655991E-2</v>
      </c>
      <c r="BA780" s="17">
        <v>0.1092230057501189</v>
      </c>
      <c r="BC780" s="17">
        <v>0.1135267073514076</v>
      </c>
      <c r="BD780" s="17">
        <v>0.1815740646410198</v>
      </c>
      <c r="BE780" s="17">
        <v>9.1395409903011704E-2</v>
      </c>
      <c r="BF780" s="17">
        <v>5.9879052008841319E-2</v>
      </c>
      <c r="BG780" s="17">
        <v>2.8312752722698391E-2</v>
      </c>
      <c r="BH780" s="17">
        <v>6.161700955168558E-2</v>
      </c>
      <c r="BI780" s="17">
        <v>4.8491610869256123E-2</v>
      </c>
      <c r="BJ780" s="17">
        <v>7.012079829421243E-2</v>
      </c>
      <c r="BK780" s="17">
        <v>5.4077770543843343E-2</v>
      </c>
      <c r="BL780" s="17">
        <v>0.1502398607071774</v>
      </c>
      <c r="BM780" s="17">
        <v>4.2826833922170932E-2</v>
      </c>
      <c r="BN780" s="17">
        <v>8.6044863482194173E-2</v>
      </c>
      <c r="BP780" s="17">
        <v>5.4098485721969798E-2</v>
      </c>
      <c r="BQ780" s="17">
        <v>4.9534386402793659E-2</v>
      </c>
      <c r="BR780" s="17">
        <v>9.2124015867568756E-2</v>
      </c>
      <c r="BS780" s="17">
        <v>0.1078767059391101</v>
      </c>
      <c r="BT780" s="17">
        <v>5.4706108767910239E-2</v>
      </c>
      <c r="BU780" s="17">
        <v>6.476141353607312E-2</v>
      </c>
      <c r="BV780" s="17">
        <v>5.4006350336906858E-2</v>
      </c>
      <c r="BW780" s="17">
        <v>7.053854855265132E-2</v>
      </c>
      <c r="BX780" s="17">
        <v>8.4094797830396834E-2</v>
      </c>
      <c r="BY780" s="17">
        <v>6.9916214834501972E-2</v>
      </c>
    </row>
    <row r="781" spans="2:77" ht="15.95">
      <c r="B781" s="16" t="s">
        <v>315</v>
      </c>
      <c r="C781" s="17">
        <v>2.917308576457486E-2</v>
      </c>
      <c r="D781" s="17">
        <v>3.328892218268683E-2</v>
      </c>
      <c r="E781" s="17">
        <v>1.5129267754455439E-2</v>
      </c>
      <c r="F781" s="17">
        <v>3.6554400186372342E-2</v>
      </c>
      <c r="H781" s="17">
        <v>2.6945380495144E-2</v>
      </c>
      <c r="I781" s="17">
        <v>1.7600493444023351E-2</v>
      </c>
      <c r="J781" s="17">
        <v>7.213651517946304E-2</v>
      </c>
      <c r="K781" s="17">
        <v>3.3574341133946729E-2</v>
      </c>
      <c r="L781" s="17">
        <v>5.2316895625877713E-2</v>
      </c>
      <c r="M781" s="17">
        <v>3.1653742401782571E-2</v>
      </c>
      <c r="N781" s="17">
        <v>2.6279307399999979E-2</v>
      </c>
      <c r="O781" s="17">
        <v>8.467651292090381E-3</v>
      </c>
      <c r="P781" s="17">
        <v>1.9090983610787871E-2</v>
      </c>
      <c r="Q781" s="17">
        <v>3.1028025013069969E-2</v>
      </c>
      <c r="R781" s="17">
        <v>1.346392481609162E-2</v>
      </c>
      <c r="S781" s="17">
        <v>1.5070225516509481E-2</v>
      </c>
      <c r="U781" s="17">
        <v>2.4713042662994931E-2</v>
      </c>
      <c r="V781" s="17">
        <v>7.286222519215016E-2</v>
      </c>
      <c r="W781" s="17">
        <v>4.2260323660251543E-2</v>
      </c>
      <c r="X781" s="17">
        <v>4.4526529659776097E-2</v>
      </c>
      <c r="Y781" s="17">
        <v>1.3127282736853291E-2</v>
      </c>
      <c r="Z781" s="17">
        <v>1.435784235517675E-2</v>
      </c>
      <c r="AA781" s="17">
        <v>2.3287721094129989E-2</v>
      </c>
      <c r="AB781" s="17">
        <v>2.9240709689566921E-2</v>
      </c>
      <c r="AC781" s="17">
        <v>2.5162664440013801E-2</v>
      </c>
      <c r="AD781" s="17">
        <v>6.7218819435648624E-3</v>
      </c>
      <c r="AE781" s="17">
        <v>0</v>
      </c>
      <c r="AG781" s="17">
        <v>1.7695743698207859E-2</v>
      </c>
      <c r="AH781" s="17">
        <v>3.8138829088915437E-2</v>
      </c>
      <c r="AJ781" s="17">
        <v>1.7275988419749869E-2</v>
      </c>
      <c r="AK781" s="17">
        <v>4.446107887197151E-2</v>
      </c>
      <c r="AL781" s="17">
        <v>1.15139670661824E-2</v>
      </c>
      <c r="AM781" s="17">
        <v>2.751273228072338E-2</v>
      </c>
      <c r="AN781" s="17">
        <v>2.8373712078895871E-2</v>
      </c>
      <c r="AO781" s="17">
        <v>2.018230455342232E-2</v>
      </c>
      <c r="AP781" s="17">
        <v>2.9175094898998489E-2</v>
      </c>
      <c r="AQ781" s="17">
        <v>4.5073277614287761E-2</v>
      </c>
      <c r="AR781" s="17">
        <v>2.4166605195020029E-2</v>
      </c>
      <c r="AS781" s="17">
        <v>1.872452207572433E-2</v>
      </c>
      <c r="AT781" s="17">
        <v>2.8108929128719429E-2</v>
      </c>
      <c r="AU781" s="17">
        <v>3.1826364621881938E-2</v>
      </c>
      <c r="AV781" s="17">
        <v>2.6111072879262381E-2</v>
      </c>
      <c r="AX781" s="17">
        <v>2.9594021227219078E-2</v>
      </c>
      <c r="AY781" s="17">
        <v>1.872452207572433E-2</v>
      </c>
      <c r="AZ781" s="17">
        <v>2.8108929128719429E-2</v>
      </c>
      <c r="BA781" s="17">
        <v>3.1826364621881938E-2</v>
      </c>
      <c r="BC781" s="17">
        <v>2.659954178087133E-2</v>
      </c>
      <c r="BD781" s="17">
        <v>3.6592507300078847E-2</v>
      </c>
      <c r="BE781" s="17">
        <v>4.9589033825082743E-2</v>
      </c>
      <c r="BF781" s="17">
        <v>2.962774639593525E-2</v>
      </c>
      <c r="BG781" s="17">
        <v>7.8723453600355972E-2</v>
      </c>
      <c r="BH781" s="17">
        <v>1.7808152865371591E-2</v>
      </c>
      <c r="BI781" s="17">
        <v>3.5824475031437472E-2</v>
      </c>
      <c r="BJ781" s="17">
        <v>2.632397553008917E-2</v>
      </c>
      <c r="BK781" s="17">
        <v>5.6234218564246923E-2</v>
      </c>
      <c r="BL781" s="17">
        <v>2.4390745811521241E-2</v>
      </c>
      <c r="BM781" s="17">
        <v>2.1412686212429932E-2</v>
      </c>
      <c r="BN781" s="17">
        <v>3.6995624127697031E-2</v>
      </c>
      <c r="BP781" s="17">
        <v>3.1016581360712898E-2</v>
      </c>
      <c r="BQ781" s="17">
        <v>2.8903899747436589E-2</v>
      </c>
      <c r="BR781" s="17">
        <v>1.8010615769112219E-2</v>
      </c>
      <c r="BS781" s="17">
        <v>3.7540490264622417E-2</v>
      </c>
      <c r="BT781" s="17">
        <v>8.0888859810476915E-3</v>
      </c>
      <c r="BU781" s="17">
        <v>0</v>
      </c>
      <c r="BV781" s="17">
        <v>6.9938073789028235E-2</v>
      </c>
      <c r="BW781" s="17">
        <v>4.4557684423309381E-2</v>
      </c>
      <c r="BX781" s="17">
        <v>6.8143299293543666E-2</v>
      </c>
      <c r="BY781" s="17">
        <v>2.0212648561281771E-2</v>
      </c>
    </row>
    <row r="782" spans="2:77" ht="15.95">
      <c r="B782" s="16" t="s">
        <v>131</v>
      </c>
      <c r="C782" s="17">
        <v>1.0476400630409969E-2</v>
      </c>
      <c r="D782" s="17">
        <v>1.200106817791719E-2</v>
      </c>
      <c r="E782" s="17">
        <v>7.5296158703420778E-3</v>
      </c>
      <c r="F782" s="17">
        <v>0</v>
      </c>
      <c r="H782" s="17">
        <v>1.937062225879075E-2</v>
      </c>
      <c r="I782" s="17">
        <v>1.797378864244371E-2</v>
      </c>
      <c r="J782" s="17">
        <v>1.7857968770147972E-2</v>
      </c>
      <c r="K782" s="17">
        <v>1.4139462652302219E-2</v>
      </c>
      <c r="L782" s="17">
        <v>1.632355499941646E-2</v>
      </c>
      <c r="M782" s="17">
        <v>0</v>
      </c>
      <c r="N782" s="17">
        <v>0</v>
      </c>
      <c r="O782" s="17">
        <v>0</v>
      </c>
      <c r="P782" s="17">
        <v>8.3978630379861422E-3</v>
      </c>
      <c r="Q782" s="17">
        <v>2.3997779883905661E-2</v>
      </c>
      <c r="R782" s="17">
        <v>0</v>
      </c>
      <c r="S782" s="17">
        <v>4.4881748781725843E-3</v>
      </c>
      <c r="U782" s="17">
        <v>3.5956670683624618E-2</v>
      </c>
      <c r="V782" s="17">
        <v>1.7786048237414621E-2</v>
      </c>
      <c r="W782" s="17">
        <v>0</v>
      </c>
      <c r="X782" s="17">
        <v>0</v>
      </c>
      <c r="Y782" s="17">
        <v>1.6738729567410369E-2</v>
      </c>
      <c r="Z782" s="17">
        <v>7.1789211775883741E-3</v>
      </c>
      <c r="AA782" s="17">
        <v>6.6091580536380276E-3</v>
      </c>
      <c r="AB782" s="17">
        <v>3.260774119255073E-3</v>
      </c>
      <c r="AC782" s="17">
        <v>6.8005650618704824E-3</v>
      </c>
      <c r="AD782" s="17">
        <v>6.4530203445004892E-3</v>
      </c>
      <c r="AE782" s="17">
        <v>0.22158449721752571</v>
      </c>
      <c r="AG782" s="17">
        <v>7.4225179112528553E-3</v>
      </c>
      <c r="AH782" s="17">
        <v>1.2861999007131419E-2</v>
      </c>
      <c r="AJ782" s="17">
        <v>4.442080944845524E-3</v>
      </c>
      <c r="AK782" s="17">
        <v>1.0489212197821099E-2</v>
      </c>
      <c r="AL782" s="17">
        <v>0</v>
      </c>
      <c r="AM782" s="17">
        <v>0</v>
      </c>
      <c r="AN782" s="17">
        <v>1.3497332109250221E-2</v>
      </c>
      <c r="AO782" s="17">
        <v>1.822989467523169E-2</v>
      </c>
      <c r="AP782" s="17">
        <v>1.148997065699944E-2</v>
      </c>
      <c r="AQ782" s="17">
        <v>2.9074488246725091E-3</v>
      </c>
      <c r="AR782" s="17">
        <v>4.2108575919785523E-3</v>
      </c>
      <c r="AS782" s="17">
        <v>0</v>
      </c>
      <c r="AT782" s="17">
        <v>6.6535316493375957E-3</v>
      </c>
      <c r="AU782" s="17">
        <v>8.4683147141139097E-3</v>
      </c>
      <c r="AV782" s="17">
        <v>0</v>
      </c>
      <c r="AX782" s="17">
        <v>1.159593018857567E-2</v>
      </c>
      <c r="AY782" s="17">
        <v>0</v>
      </c>
      <c r="AZ782" s="17">
        <v>6.6535316493375957E-3</v>
      </c>
      <c r="BA782" s="17">
        <v>8.4683147141139097E-3</v>
      </c>
      <c r="BC782" s="17">
        <v>2.314563930144194E-2</v>
      </c>
      <c r="BD782" s="17">
        <v>3.6533079630816492E-2</v>
      </c>
      <c r="BE782" s="17">
        <v>1.017134282368928E-2</v>
      </c>
      <c r="BF782" s="17">
        <v>2.5881407123525368E-3</v>
      </c>
      <c r="BG782" s="17">
        <v>6.7552011264830356E-3</v>
      </c>
      <c r="BH782" s="17">
        <v>5.4787810711584414E-3</v>
      </c>
      <c r="BI782" s="17">
        <v>1.2679649065957581E-2</v>
      </c>
      <c r="BJ782" s="17">
        <v>1.3013116005500879E-2</v>
      </c>
      <c r="BK782" s="17">
        <v>0</v>
      </c>
      <c r="BL782" s="17">
        <v>1.6834368545623469E-2</v>
      </c>
      <c r="BM782" s="17">
        <v>5.0809554518038017E-3</v>
      </c>
      <c r="BN782" s="17">
        <v>1.433195675293154E-2</v>
      </c>
      <c r="BP782" s="17">
        <v>7.6531256250168588E-3</v>
      </c>
      <c r="BQ782" s="17">
        <v>5.7770210011933261E-3</v>
      </c>
      <c r="BR782" s="17">
        <v>1.0365673809459E-2</v>
      </c>
      <c r="BS782" s="17">
        <v>1.007437196965247E-2</v>
      </c>
      <c r="BT782" s="17">
        <v>0</v>
      </c>
      <c r="BU782" s="17">
        <v>0</v>
      </c>
      <c r="BV782" s="17">
        <v>1.632819465832664E-2</v>
      </c>
      <c r="BW782" s="17">
        <v>2.200461514476167E-2</v>
      </c>
      <c r="BX782" s="17">
        <v>0</v>
      </c>
      <c r="BY782" s="17">
        <v>1.2845854870389511E-2</v>
      </c>
    </row>
    <row r="784" spans="2:77" ht="144">
      <c r="B784" s="14" t="s">
        <v>355</v>
      </c>
    </row>
    <row r="785" spans="2:77" ht="15.95">
      <c r="B785" s="15" t="s">
        <v>16</v>
      </c>
    </row>
    <row r="786" spans="2:77" ht="15.95">
      <c r="B786" s="16" t="s">
        <v>311</v>
      </c>
      <c r="C786" s="17">
        <v>0.28651469872416191</v>
      </c>
      <c r="D786" s="17">
        <v>0.2993103214376242</v>
      </c>
      <c r="E786" s="17">
        <v>0.25877507950501588</v>
      </c>
      <c r="F786" s="17">
        <v>0.2437554010550286</v>
      </c>
      <c r="H786" s="17">
        <v>0.25624632027668132</v>
      </c>
      <c r="I786" s="17">
        <v>0.33342612870243182</v>
      </c>
      <c r="J786" s="17">
        <v>0.3091733004202788</v>
      </c>
      <c r="K786" s="17">
        <v>0.26752738974240708</v>
      </c>
      <c r="L786" s="17">
        <v>0.2474096867604188</v>
      </c>
      <c r="M786" s="17">
        <v>0.2268361108662878</v>
      </c>
      <c r="N786" s="17">
        <v>0.1899177585657511</v>
      </c>
      <c r="O786" s="17">
        <v>0.2713603711563401</v>
      </c>
      <c r="P786" s="17">
        <v>0.3016880076579152</v>
      </c>
      <c r="Q786" s="17">
        <v>0.27379664137906717</v>
      </c>
      <c r="R786" s="17">
        <v>0.33631788934473011</v>
      </c>
      <c r="S786" s="17">
        <v>0.35790221023769048</v>
      </c>
      <c r="U786" s="17">
        <v>0.27536988512814958</v>
      </c>
      <c r="V786" s="17">
        <v>0.1734350550028925</v>
      </c>
      <c r="W786" s="17">
        <v>0.2347710515959312</v>
      </c>
      <c r="X786" s="17">
        <v>0.2741662296610054</v>
      </c>
      <c r="Y786" s="17">
        <v>0.30215747968654122</v>
      </c>
      <c r="Z786" s="17">
        <v>0.34398596054007802</v>
      </c>
      <c r="AA786" s="17">
        <v>0.33106772912310728</v>
      </c>
      <c r="AB786" s="17">
        <v>0.33568111709845061</v>
      </c>
      <c r="AC786" s="17">
        <v>0.31919323629298052</v>
      </c>
      <c r="AD786" s="17">
        <v>0.24083657898047731</v>
      </c>
      <c r="AE786" s="17">
        <v>0</v>
      </c>
      <c r="AG786" s="17">
        <v>0.31977469028573191</v>
      </c>
      <c r="AH786" s="17">
        <v>0.26053302582581622</v>
      </c>
      <c r="AJ786" s="17">
        <v>0.36407048682637672</v>
      </c>
      <c r="AK786" s="17">
        <v>0.2617303973494049</v>
      </c>
      <c r="AL786" s="17">
        <v>0.27403838937498548</v>
      </c>
      <c r="AM786" s="17">
        <v>0.30666283241573938</v>
      </c>
      <c r="AN786" s="17">
        <v>0.24033413698054079</v>
      </c>
      <c r="AO786" s="17">
        <v>0.29206987386479433</v>
      </c>
      <c r="AP786" s="17">
        <v>0.29275431923399758</v>
      </c>
      <c r="AQ786" s="17">
        <v>0.30881019840391982</v>
      </c>
      <c r="AR786" s="17">
        <v>0.27204806969339501</v>
      </c>
      <c r="AS786" s="17">
        <v>0.31101907725098032</v>
      </c>
      <c r="AT786" s="17">
        <v>0.34968884883091228</v>
      </c>
      <c r="AU786" s="17">
        <v>0.29432784839200549</v>
      </c>
      <c r="AV786" s="17">
        <v>0.35711163730506301</v>
      </c>
      <c r="AX786" s="17">
        <v>0.28917946025428398</v>
      </c>
      <c r="AY786" s="17">
        <v>0.31101907725098032</v>
      </c>
      <c r="AZ786" s="17">
        <v>0.34968884883091228</v>
      </c>
      <c r="BA786" s="17">
        <v>0.29432784839200549</v>
      </c>
      <c r="BC786" s="17">
        <v>0.33396253977855128</v>
      </c>
      <c r="BD786" s="17">
        <v>0.28094385888474332</v>
      </c>
      <c r="BE786" s="17">
        <v>0.32019953054211941</v>
      </c>
      <c r="BF786" s="17">
        <v>0.33848653667855538</v>
      </c>
      <c r="BG786" s="17">
        <v>0.26489631838148231</v>
      </c>
      <c r="BH786" s="17">
        <v>0.37954138863877163</v>
      </c>
      <c r="BI786" s="17">
        <v>0.312459829991591</v>
      </c>
      <c r="BJ786" s="17">
        <v>0.29427539654446938</v>
      </c>
      <c r="BK786" s="17">
        <v>0.2485812241662553</v>
      </c>
      <c r="BL786" s="17">
        <v>0.25519260986427639</v>
      </c>
      <c r="BM786" s="17">
        <v>0.28147539360455021</v>
      </c>
      <c r="BN786" s="17">
        <v>0.2573533526258035</v>
      </c>
      <c r="BP786" s="17">
        <v>0.31887120392898022</v>
      </c>
      <c r="BQ786" s="17">
        <v>0.29520096165870452</v>
      </c>
      <c r="BR786" s="17">
        <v>0.22650846562108551</v>
      </c>
      <c r="BS786" s="17">
        <v>0.23868540545214281</v>
      </c>
      <c r="BT786" s="17">
        <v>0.40391989042546239</v>
      </c>
      <c r="BU786" s="17">
        <v>0.23970696569657801</v>
      </c>
      <c r="BV786" s="17">
        <v>0.2970250372242737</v>
      </c>
      <c r="BW786" s="17">
        <v>0.3234557345650817</v>
      </c>
      <c r="BX786" s="17">
        <v>0.34974732145585852</v>
      </c>
      <c r="BY786" s="17">
        <v>0.29623506860097049</v>
      </c>
    </row>
    <row r="787" spans="2:77" ht="15.95">
      <c r="B787" s="16" t="s">
        <v>312</v>
      </c>
      <c r="C787" s="17">
        <v>0.38080284209074478</v>
      </c>
      <c r="D787" s="17">
        <v>0.37648503367027258</v>
      </c>
      <c r="E787" s="17">
        <v>0.39356770371533661</v>
      </c>
      <c r="F787" s="17">
        <v>0.3707382534805278</v>
      </c>
      <c r="H787" s="17">
        <v>0.34598111491406042</v>
      </c>
      <c r="I787" s="17">
        <v>0.31171303309948489</v>
      </c>
      <c r="J787" s="17">
        <v>0.30451848350798821</v>
      </c>
      <c r="K787" s="17">
        <v>0.42482349788394991</v>
      </c>
      <c r="L787" s="17">
        <v>0.38275528133190262</v>
      </c>
      <c r="M787" s="17">
        <v>0.42595802272897382</v>
      </c>
      <c r="N787" s="17">
        <v>0.49604098775325323</v>
      </c>
      <c r="O787" s="17">
        <v>0.40901960116415093</v>
      </c>
      <c r="P787" s="17">
        <v>0.40422666036108013</v>
      </c>
      <c r="Q787" s="17">
        <v>0.41754913157635709</v>
      </c>
      <c r="R787" s="17">
        <v>0.39901941180351203</v>
      </c>
      <c r="S787" s="17">
        <v>0.32909712324939278</v>
      </c>
      <c r="U787" s="17">
        <v>0.31352656975052062</v>
      </c>
      <c r="V787" s="17">
        <v>0.37870411045509778</v>
      </c>
      <c r="W787" s="17">
        <v>0.39614729110037078</v>
      </c>
      <c r="X787" s="17">
        <v>0.38763300261479788</v>
      </c>
      <c r="Y787" s="17">
        <v>0.44125231427162681</v>
      </c>
      <c r="Z787" s="17">
        <v>0.3943189201913741</v>
      </c>
      <c r="AA787" s="17">
        <v>0.41602238048909512</v>
      </c>
      <c r="AB787" s="17">
        <v>0.37636178015903299</v>
      </c>
      <c r="AC787" s="17">
        <v>0.36708238959272399</v>
      </c>
      <c r="AD787" s="17">
        <v>0.36717112912865912</v>
      </c>
      <c r="AE787" s="17">
        <v>0.17365003877721391</v>
      </c>
      <c r="AG787" s="17">
        <v>0.37973085805648282</v>
      </c>
      <c r="AH787" s="17">
        <v>0.38164024274007702</v>
      </c>
      <c r="AJ787" s="17">
        <v>0.3588562245915915</v>
      </c>
      <c r="AK787" s="17">
        <v>0.40105806633311442</v>
      </c>
      <c r="AL787" s="17">
        <v>0.32410570556860951</v>
      </c>
      <c r="AM787" s="17">
        <v>0.36109996882817907</v>
      </c>
      <c r="AN787" s="17">
        <v>0.37014403536453838</v>
      </c>
      <c r="AO787" s="17">
        <v>0.36029156953964903</v>
      </c>
      <c r="AP787" s="17">
        <v>0.39763567901545621</v>
      </c>
      <c r="AQ787" s="17">
        <v>0.33137328662436488</v>
      </c>
      <c r="AR787" s="17">
        <v>0.3903589191030864</v>
      </c>
      <c r="AS787" s="17">
        <v>0.30260862767020352</v>
      </c>
      <c r="AT787" s="17">
        <v>0.34136578320749211</v>
      </c>
      <c r="AU787" s="17">
        <v>0.33896694596651011</v>
      </c>
      <c r="AV787" s="17">
        <v>0.26398521603023412</v>
      </c>
      <c r="AX787" s="17">
        <v>0.37944588783247268</v>
      </c>
      <c r="AY787" s="17">
        <v>0.30260862767020352</v>
      </c>
      <c r="AZ787" s="17">
        <v>0.34136578320749211</v>
      </c>
      <c r="BA787" s="17">
        <v>0.33896694596651011</v>
      </c>
      <c r="BC787" s="17">
        <v>0.39968016424016051</v>
      </c>
      <c r="BD787" s="17">
        <v>0.40077420361977922</v>
      </c>
      <c r="BE787" s="17">
        <v>0.3839110858793689</v>
      </c>
      <c r="BF787" s="17">
        <v>0.38164946534545863</v>
      </c>
      <c r="BG787" s="17">
        <v>0.39913184242831501</v>
      </c>
      <c r="BH787" s="17">
        <v>0.40904631549370513</v>
      </c>
      <c r="BI787" s="17">
        <v>0.4345774084246079</v>
      </c>
      <c r="BJ787" s="17">
        <v>0.37539889146487532</v>
      </c>
      <c r="BK787" s="17">
        <v>0.4244331358265383</v>
      </c>
      <c r="BL787" s="17">
        <v>0.39112350829672532</v>
      </c>
      <c r="BM787" s="17">
        <v>0.34716515603788828</v>
      </c>
      <c r="BN787" s="17">
        <v>0.35262331447935091</v>
      </c>
      <c r="BP787" s="17">
        <v>0.36223445609681681</v>
      </c>
      <c r="BQ787" s="17">
        <v>0.40989423156707921</v>
      </c>
      <c r="BR787" s="17">
        <v>0.42502082196709651</v>
      </c>
      <c r="BS787" s="17">
        <v>0.38893757081788732</v>
      </c>
      <c r="BT787" s="17">
        <v>0.40718585008657221</v>
      </c>
      <c r="BU787" s="17">
        <v>0.34100584693481367</v>
      </c>
      <c r="BV787" s="17">
        <v>0.37999684154087948</v>
      </c>
      <c r="BW787" s="17">
        <v>0.31636550873704639</v>
      </c>
      <c r="BX787" s="17">
        <v>0.40310590055527601</v>
      </c>
      <c r="BY787" s="17">
        <v>0.39057544660814381</v>
      </c>
    </row>
    <row r="788" spans="2:77" ht="15.95">
      <c r="B788" s="16" t="s">
        <v>313</v>
      </c>
      <c r="C788" s="17">
        <v>0.25310130378782758</v>
      </c>
      <c r="D788" s="17">
        <v>0.24822247971594499</v>
      </c>
      <c r="E788" s="17">
        <v>0.26349516114502769</v>
      </c>
      <c r="F788" s="17">
        <v>0.27330829359353748</v>
      </c>
      <c r="H788" s="17">
        <v>0.3156643241194626</v>
      </c>
      <c r="I788" s="17">
        <v>0.2598432459511375</v>
      </c>
      <c r="J788" s="17">
        <v>0.27123292454462983</v>
      </c>
      <c r="K788" s="17">
        <v>0.22212427648089539</v>
      </c>
      <c r="L788" s="17">
        <v>0.24838667705754969</v>
      </c>
      <c r="M788" s="17">
        <v>0.25972284688257258</v>
      </c>
      <c r="N788" s="17">
        <v>0.28136179081478452</v>
      </c>
      <c r="O788" s="17">
        <v>0.20473788506349269</v>
      </c>
      <c r="P788" s="17">
        <v>0.22515945019865349</v>
      </c>
      <c r="Q788" s="17">
        <v>0.28749157620760002</v>
      </c>
      <c r="R788" s="17">
        <v>0.20708011061613349</v>
      </c>
      <c r="S788" s="17">
        <v>0.23908257557519111</v>
      </c>
      <c r="U788" s="17">
        <v>0.3256035685948328</v>
      </c>
      <c r="V788" s="17">
        <v>0.29479456869501958</v>
      </c>
      <c r="W788" s="17">
        <v>0.29470776454286379</v>
      </c>
      <c r="X788" s="17">
        <v>0.24016855853731489</v>
      </c>
      <c r="Y788" s="17">
        <v>0.20509860663942669</v>
      </c>
      <c r="Z788" s="17">
        <v>0.21871562719171569</v>
      </c>
      <c r="AA788" s="17">
        <v>0.19331338555536409</v>
      </c>
      <c r="AB788" s="17">
        <v>0.20598357341635859</v>
      </c>
      <c r="AC788" s="17">
        <v>0.24970642980386321</v>
      </c>
      <c r="AD788" s="17">
        <v>0.3000297081065938</v>
      </c>
      <c r="AE788" s="17">
        <v>0.34737237112509978</v>
      </c>
      <c r="AG788" s="17">
        <v>0.23599789636905741</v>
      </c>
      <c r="AH788" s="17">
        <v>0.26646195471219758</v>
      </c>
      <c r="AJ788" s="17">
        <v>0.22335315853686791</v>
      </c>
      <c r="AK788" s="17">
        <v>0.25921331861452063</v>
      </c>
      <c r="AL788" s="17">
        <v>0.34082015925115039</v>
      </c>
      <c r="AM788" s="17">
        <v>0.2474624032967338</v>
      </c>
      <c r="AN788" s="17">
        <v>0.29369289008637828</v>
      </c>
      <c r="AO788" s="17">
        <v>0.26326997101046629</v>
      </c>
      <c r="AP788" s="17">
        <v>0.23039316763032019</v>
      </c>
      <c r="AQ788" s="17">
        <v>0.2837345034871217</v>
      </c>
      <c r="AR788" s="17">
        <v>0.26108310248856931</v>
      </c>
      <c r="AS788" s="17">
        <v>0.34051671564923308</v>
      </c>
      <c r="AT788" s="17">
        <v>0.25282681820322001</v>
      </c>
      <c r="AU788" s="17">
        <v>0.27585713681179108</v>
      </c>
      <c r="AV788" s="17">
        <v>0.3220382390078842</v>
      </c>
      <c r="AX788" s="17">
        <v>0.25039297626023632</v>
      </c>
      <c r="AY788" s="17">
        <v>0.34051671564923308</v>
      </c>
      <c r="AZ788" s="17">
        <v>0.25282681820322001</v>
      </c>
      <c r="BA788" s="17">
        <v>0.27585713681179108</v>
      </c>
      <c r="BC788" s="17">
        <v>0.22417885294038631</v>
      </c>
      <c r="BD788" s="17">
        <v>0.20789951234220169</v>
      </c>
      <c r="BE788" s="17">
        <v>0.24303553407939099</v>
      </c>
      <c r="BF788" s="17">
        <v>0.21734816619373781</v>
      </c>
      <c r="BG788" s="17">
        <v>0.14993302657461541</v>
      </c>
      <c r="BH788" s="17">
        <v>0.15033287382213051</v>
      </c>
      <c r="BI788" s="17">
        <v>0.17690179848128329</v>
      </c>
      <c r="BJ788" s="17">
        <v>0.23596156493096501</v>
      </c>
      <c r="BK788" s="17">
        <v>0.22909538290371381</v>
      </c>
      <c r="BL788" s="17">
        <v>0.24434130598066761</v>
      </c>
      <c r="BM788" s="17">
        <v>0.30956300781988449</v>
      </c>
      <c r="BN788" s="17">
        <v>0.29719493032844341</v>
      </c>
      <c r="BP788" s="17">
        <v>0.2195327162204937</v>
      </c>
      <c r="BQ788" s="17">
        <v>0.24356581243688219</v>
      </c>
      <c r="BR788" s="17">
        <v>0.24809781766268241</v>
      </c>
      <c r="BS788" s="17">
        <v>0.2875889533160213</v>
      </c>
      <c r="BT788" s="17">
        <v>0.15274501770193391</v>
      </c>
      <c r="BU788" s="17">
        <v>0.37057772600356342</v>
      </c>
      <c r="BV788" s="17">
        <v>0.27600600486577259</v>
      </c>
      <c r="BW788" s="17">
        <v>0.19350234128260249</v>
      </c>
      <c r="BX788" s="17">
        <v>0.22038139641748419</v>
      </c>
      <c r="BY788" s="17">
        <v>0.25230806133447198</v>
      </c>
    </row>
    <row r="789" spans="2:77" ht="15.95">
      <c r="B789" s="16" t="s">
        <v>314</v>
      </c>
      <c r="C789" s="17">
        <v>5.6530819718258032E-2</v>
      </c>
      <c r="D789" s="17">
        <v>5.1813649329629348E-2</v>
      </c>
      <c r="E789" s="17">
        <v>6.3781568780278394E-2</v>
      </c>
      <c r="F789" s="17">
        <v>0.11219805187090599</v>
      </c>
      <c r="H789" s="17">
        <v>5.7673840359599222E-2</v>
      </c>
      <c r="I789" s="17">
        <v>6.0594813008802879E-2</v>
      </c>
      <c r="J789" s="17">
        <v>6.2054186026232853E-2</v>
      </c>
      <c r="K789" s="17">
        <v>3.9003418087559909E-2</v>
      </c>
      <c r="L789" s="17">
        <v>8.6635964982880967E-2</v>
      </c>
      <c r="M789" s="17">
        <v>6.7526758392858002E-2</v>
      </c>
      <c r="N789" s="17">
        <v>1.024194386850164E-2</v>
      </c>
      <c r="O789" s="17">
        <v>0.1148821426160163</v>
      </c>
      <c r="P789" s="17">
        <v>5.3705982754582098E-2</v>
      </c>
      <c r="Q789" s="17">
        <v>1.448958031828082E-2</v>
      </c>
      <c r="R789" s="17">
        <v>3.8834285120678547E-2</v>
      </c>
      <c r="S789" s="17">
        <v>6.7310985932189316E-2</v>
      </c>
      <c r="U789" s="17">
        <v>4.9161964329934277E-2</v>
      </c>
      <c r="V789" s="17">
        <v>0.1038693191063608</v>
      </c>
      <c r="W789" s="17">
        <v>6.1411225451187053E-2</v>
      </c>
      <c r="X789" s="17">
        <v>7.6556024601366568E-2</v>
      </c>
      <c r="Y789" s="17">
        <v>3.8746473706415742E-2</v>
      </c>
      <c r="Z789" s="17">
        <v>2.1535269488078101E-2</v>
      </c>
      <c r="AA789" s="17">
        <v>4.637818872515731E-2</v>
      </c>
      <c r="AB789" s="17">
        <v>6.3851448834116142E-2</v>
      </c>
      <c r="AC789" s="17">
        <v>5.0416814186691521E-2</v>
      </c>
      <c r="AD789" s="17">
        <v>5.95902501425968E-2</v>
      </c>
      <c r="AE789" s="17">
        <v>7.5776150273454218E-2</v>
      </c>
      <c r="AG789" s="17">
        <v>5.4808394831008217E-2</v>
      </c>
      <c r="AH789" s="17">
        <v>5.7876324569924982E-2</v>
      </c>
      <c r="AJ789" s="17">
        <v>3.6545845903717747E-2</v>
      </c>
      <c r="AK789" s="17">
        <v>7.3440030622926103E-2</v>
      </c>
      <c r="AL789" s="17">
        <v>5.4599536334776252E-2</v>
      </c>
      <c r="AM789" s="17">
        <v>6.8773872650311471E-2</v>
      </c>
      <c r="AN789" s="17">
        <v>8.0071534114475748E-2</v>
      </c>
      <c r="AO789" s="17">
        <v>4.4791644282786952E-2</v>
      </c>
      <c r="AP789" s="17">
        <v>5.1428861694862653E-2</v>
      </c>
      <c r="AQ789" s="17">
        <v>5.4189541401417962E-2</v>
      </c>
      <c r="AR789" s="17">
        <v>5.9350635543291612E-2</v>
      </c>
      <c r="AS789" s="17">
        <v>3.538873115554924E-2</v>
      </c>
      <c r="AT789" s="17">
        <v>4.840099648910335E-2</v>
      </c>
      <c r="AU789" s="17">
        <v>6.3093600916766676E-2</v>
      </c>
      <c r="AV789" s="17">
        <v>5.6864907656818883E-2</v>
      </c>
      <c r="AX789" s="17">
        <v>5.6853562388783432E-2</v>
      </c>
      <c r="AY789" s="17">
        <v>3.538873115554924E-2</v>
      </c>
      <c r="AZ789" s="17">
        <v>4.840099648910335E-2</v>
      </c>
      <c r="BA789" s="17">
        <v>6.3093600916766676E-2</v>
      </c>
      <c r="BC789" s="17">
        <v>2.779735549241498E-2</v>
      </c>
      <c r="BD789" s="17">
        <v>5.5582805707050847E-2</v>
      </c>
      <c r="BE789" s="17">
        <v>3.1359862471286908E-2</v>
      </c>
      <c r="BF789" s="17">
        <v>6.2515831782248218E-2</v>
      </c>
      <c r="BG789" s="17">
        <v>0.15711424444304931</v>
      </c>
      <c r="BH789" s="17">
        <v>4.2301390094864243E-2</v>
      </c>
      <c r="BI789" s="17">
        <v>5.5242930953813787E-2</v>
      </c>
      <c r="BJ789" s="17">
        <v>5.5296006170499283E-2</v>
      </c>
      <c r="BK789" s="17">
        <v>8.6707706540655155E-2</v>
      </c>
      <c r="BL789" s="17">
        <v>9.250820731270705E-2</v>
      </c>
      <c r="BM789" s="17">
        <v>5.2778405497312733E-2</v>
      </c>
      <c r="BN789" s="17">
        <v>6.7894976219284836E-2</v>
      </c>
      <c r="BP789" s="17">
        <v>5.2911455293997142E-2</v>
      </c>
      <c r="BQ789" s="17">
        <v>4.5543178594670782E-2</v>
      </c>
      <c r="BR789" s="17">
        <v>8.2915210114604204E-2</v>
      </c>
      <c r="BS789" s="17">
        <v>5.5109611141775122E-2</v>
      </c>
      <c r="BT789" s="17">
        <v>2.9918823539280909E-2</v>
      </c>
      <c r="BU789" s="17">
        <v>4.8709461365045052E-2</v>
      </c>
      <c r="BV789" s="17">
        <v>3.4585187377562117E-2</v>
      </c>
      <c r="BW789" s="17">
        <v>0.12893812553565909</v>
      </c>
      <c r="BX789" s="17">
        <v>2.6765381571381589E-2</v>
      </c>
      <c r="BY789" s="17">
        <v>4.3583263985964002E-2</v>
      </c>
    </row>
    <row r="790" spans="2:77" ht="15.95">
      <c r="B790" s="16" t="s">
        <v>315</v>
      </c>
      <c r="C790" s="17">
        <v>1.417173967889827E-2</v>
      </c>
      <c r="D790" s="17">
        <v>1.5029989144983521E-2</v>
      </c>
      <c r="E790" s="17">
        <v>1.0620174101199569E-2</v>
      </c>
      <c r="F790" s="17">
        <v>0</v>
      </c>
      <c r="H790" s="17">
        <v>5.0637780714057239E-3</v>
      </c>
      <c r="I790" s="17">
        <v>2.0787466315849872E-2</v>
      </c>
      <c r="J790" s="17">
        <v>2.9737247823732351E-2</v>
      </c>
      <c r="K790" s="17">
        <v>2.2897483528753589E-2</v>
      </c>
      <c r="L790" s="17">
        <v>2.126315364547323E-2</v>
      </c>
      <c r="M790" s="17">
        <v>1.8419172039327261E-2</v>
      </c>
      <c r="N790" s="17">
        <v>2.2437518997709491E-2</v>
      </c>
      <c r="O790" s="17">
        <v>0</v>
      </c>
      <c r="P790" s="17">
        <v>1.5219899027768959E-2</v>
      </c>
      <c r="Q790" s="17">
        <v>0</v>
      </c>
      <c r="R790" s="17">
        <v>1.8748303114945838E-2</v>
      </c>
      <c r="S790" s="17">
        <v>4.6245908722410741E-3</v>
      </c>
      <c r="U790" s="17">
        <v>8.7328459670660222E-3</v>
      </c>
      <c r="V790" s="17">
        <v>3.1410898503214477E-2</v>
      </c>
      <c r="W790" s="17">
        <v>9.3240123474647926E-3</v>
      </c>
      <c r="X790" s="17">
        <v>1.7304259696770161E-2</v>
      </c>
      <c r="Y790" s="17">
        <v>1.2745125695989609E-2</v>
      </c>
      <c r="Z790" s="17">
        <v>1.987820567096588E-2</v>
      </c>
      <c r="AA790" s="17">
        <v>1.321831610727606E-2</v>
      </c>
      <c r="AB790" s="17">
        <v>1.8122080492041569E-2</v>
      </c>
      <c r="AC790" s="17">
        <v>6.8005650618704824E-3</v>
      </c>
      <c r="AD790" s="17">
        <v>9.4859394515444152E-3</v>
      </c>
      <c r="AE790" s="17">
        <v>9.080847130335315E-2</v>
      </c>
      <c r="AG790" s="17">
        <v>7.7563847835937956E-3</v>
      </c>
      <c r="AH790" s="17">
        <v>1.9183215767460848E-2</v>
      </c>
      <c r="AJ790" s="17">
        <v>9.7379285847354995E-3</v>
      </c>
      <c r="AK790" s="17">
        <v>4.5581870800339916E-3</v>
      </c>
      <c r="AL790" s="17">
        <v>6.4362094704781348E-3</v>
      </c>
      <c r="AM790" s="17">
        <v>1.6000922809036391E-2</v>
      </c>
      <c r="AN790" s="17">
        <v>9.3292693071116376E-3</v>
      </c>
      <c r="AO790" s="17">
        <v>2.0100242827414131E-2</v>
      </c>
      <c r="AP790" s="17">
        <v>1.7813715401368758E-2</v>
      </c>
      <c r="AQ790" s="17">
        <v>2.0371296099952731E-2</v>
      </c>
      <c r="AR790" s="17">
        <v>1.294841557967941E-2</v>
      </c>
      <c r="AS790" s="17">
        <v>1.046684827403385E-2</v>
      </c>
      <c r="AT790" s="17">
        <v>7.717553269272209E-3</v>
      </c>
      <c r="AU790" s="17">
        <v>2.3564363707596091E-2</v>
      </c>
      <c r="AV790" s="17">
        <v>0</v>
      </c>
      <c r="AX790" s="17">
        <v>1.47305982452051E-2</v>
      </c>
      <c r="AY790" s="17">
        <v>1.046684827403385E-2</v>
      </c>
      <c r="AZ790" s="17">
        <v>7.717553269272209E-3</v>
      </c>
      <c r="BA790" s="17">
        <v>2.3564363707596091E-2</v>
      </c>
      <c r="BC790" s="17">
        <v>7.8997647099026836E-3</v>
      </c>
      <c r="BD790" s="17">
        <v>3.6533079630816492E-2</v>
      </c>
      <c r="BE790" s="17">
        <v>1.377778178029818E-2</v>
      </c>
      <c r="BF790" s="17">
        <v>0</v>
      </c>
      <c r="BG790" s="17">
        <v>2.2169367046054839E-2</v>
      </c>
      <c r="BH790" s="17">
        <v>1.3509638626108661E-2</v>
      </c>
      <c r="BI790" s="17">
        <v>1.040901607435203E-2</v>
      </c>
      <c r="BJ790" s="17">
        <v>2.6200626239531961E-2</v>
      </c>
      <c r="BK790" s="17">
        <v>1.1182550562837521E-2</v>
      </c>
      <c r="BL790" s="17">
        <v>0</v>
      </c>
      <c r="BM790" s="17">
        <v>3.9370815885604836E-3</v>
      </c>
      <c r="BN790" s="17">
        <v>1.147271470646963E-2</v>
      </c>
      <c r="BP790" s="17">
        <v>3.5006212650607549E-2</v>
      </c>
      <c r="BQ790" s="17">
        <v>5.7958157426632826E-3</v>
      </c>
      <c r="BR790" s="17">
        <v>7.0627608775800672E-3</v>
      </c>
      <c r="BS790" s="17">
        <v>2.5760191320599219E-2</v>
      </c>
      <c r="BT790" s="17">
        <v>3.489327000277024E-3</v>
      </c>
      <c r="BU790" s="17">
        <v>0</v>
      </c>
      <c r="BV790" s="17">
        <v>0</v>
      </c>
      <c r="BW790" s="17">
        <v>1.573367473484865E-2</v>
      </c>
      <c r="BX790" s="17">
        <v>0</v>
      </c>
      <c r="BY790" s="17">
        <v>6.7343991402558142E-3</v>
      </c>
    </row>
    <row r="791" spans="2:77" ht="15.95">
      <c r="B791" s="16" t="s">
        <v>131</v>
      </c>
      <c r="C791" s="17">
        <v>8.8785960001094167E-3</v>
      </c>
      <c r="D791" s="17">
        <v>9.1385267015453749E-3</v>
      </c>
      <c r="E791" s="17">
        <v>9.7603127531417973E-3</v>
      </c>
      <c r="F791" s="17">
        <v>0</v>
      </c>
      <c r="H791" s="17">
        <v>1.937062225879075E-2</v>
      </c>
      <c r="I791" s="17">
        <v>1.3635312922293041E-2</v>
      </c>
      <c r="J791" s="17">
        <v>2.328385767713792E-2</v>
      </c>
      <c r="K791" s="17">
        <v>2.3623934276434E-2</v>
      </c>
      <c r="L791" s="17">
        <v>1.354923622177462E-2</v>
      </c>
      <c r="M791" s="17">
        <v>1.5370890899806811E-3</v>
      </c>
      <c r="N791" s="17">
        <v>0</v>
      </c>
      <c r="O791" s="17">
        <v>0</v>
      </c>
      <c r="P791" s="17">
        <v>0</v>
      </c>
      <c r="Q791" s="17">
        <v>6.6730705186949209E-3</v>
      </c>
      <c r="R791" s="17">
        <v>0</v>
      </c>
      <c r="S791" s="17">
        <v>1.982514133295029E-3</v>
      </c>
      <c r="U791" s="17">
        <v>2.7605166229496721E-2</v>
      </c>
      <c r="V791" s="17">
        <v>1.7786048237414621E-2</v>
      </c>
      <c r="W791" s="17">
        <v>3.638654962182217E-3</v>
      </c>
      <c r="X791" s="17">
        <v>4.1719248887449774E-3</v>
      </c>
      <c r="Y791" s="17">
        <v>0</v>
      </c>
      <c r="Z791" s="17">
        <v>1.566016917788525E-3</v>
      </c>
      <c r="AA791" s="17">
        <v>0</v>
      </c>
      <c r="AB791" s="17">
        <v>0</v>
      </c>
      <c r="AC791" s="17">
        <v>6.8005650618704824E-3</v>
      </c>
      <c r="AD791" s="17">
        <v>2.2886394190128521E-2</v>
      </c>
      <c r="AE791" s="17">
        <v>0.31239296852087889</v>
      </c>
      <c r="AG791" s="17">
        <v>1.931775674125956E-3</v>
      </c>
      <c r="AH791" s="17">
        <v>1.430523638452332E-2</v>
      </c>
      <c r="AJ791" s="17">
        <v>7.4363555567108098E-3</v>
      </c>
      <c r="AK791" s="17">
        <v>0</v>
      </c>
      <c r="AL791" s="17">
        <v>0</v>
      </c>
      <c r="AM791" s="17">
        <v>0</v>
      </c>
      <c r="AN791" s="17">
        <v>6.4281341469551003E-3</v>
      </c>
      <c r="AO791" s="17">
        <v>1.947669847488926E-2</v>
      </c>
      <c r="AP791" s="17">
        <v>9.9742570239946225E-3</v>
      </c>
      <c r="AQ791" s="17">
        <v>1.521173983223183E-3</v>
      </c>
      <c r="AR791" s="17">
        <v>4.2108575919785523E-3</v>
      </c>
      <c r="AS791" s="17">
        <v>0</v>
      </c>
      <c r="AT791" s="17">
        <v>0</v>
      </c>
      <c r="AU791" s="17">
        <v>4.190104205330474E-3</v>
      </c>
      <c r="AV791" s="17">
        <v>0</v>
      </c>
      <c r="AX791" s="17">
        <v>9.3975150190185111E-3</v>
      </c>
      <c r="AY791" s="17">
        <v>0</v>
      </c>
      <c r="AZ791" s="17">
        <v>0</v>
      </c>
      <c r="BA791" s="17">
        <v>4.190104205330474E-3</v>
      </c>
      <c r="BC791" s="17">
        <v>6.4813228385843724E-3</v>
      </c>
      <c r="BD791" s="17">
        <v>1.8266539815408239E-2</v>
      </c>
      <c r="BE791" s="17">
        <v>7.7162052475357708E-3</v>
      </c>
      <c r="BF791" s="17">
        <v>0</v>
      </c>
      <c r="BG791" s="17">
        <v>6.7552011264830356E-3</v>
      </c>
      <c r="BH791" s="17">
        <v>5.2683933244199316E-3</v>
      </c>
      <c r="BI791" s="17">
        <v>1.040901607435203E-2</v>
      </c>
      <c r="BJ791" s="17">
        <v>1.286751464965892E-2</v>
      </c>
      <c r="BK791" s="17">
        <v>0</v>
      </c>
      <c r="BL791" s="17">
        <v>1.6834368545623469E-2</v>
      </c>
      <c r="BM791" s="17">
        <v>5.0809554518038017E-3</v>
      </c>
      <c r="BN791" s="17">
        <v>1.3460711640647809E-2</v>
      </c>
      <c r="BP791" s="17">
        <v>1.1443955809104621E-2</v>
      </c>
      <c r="BQ791" s="17">
        <v>0</v>
      </c>
      <c r="BR791" s="17">
        <v>1.0394923756951301E-2</v>
      </c>
      <c r="BS791" s="17">
        <v>3.9182679515740561E-3</v>
      </c>
      <c r="BT791" s="17">
        <v>2.741091246473544E-3</v>
      </c>
      <c r="BU791" s="17">
        <v>0</v>
      </c>
      <c r="BV791" s="17">
        <v>1.238692899151213E-2</v>
      </c>
      <c r="BW791" s="17">
        <v>2.200461514476167E-2</v>
      </c>
      <c r="BX791" s="17">
        <v>0</v>
      </c>
      <c r="BY791" s="17">
        <v>1.056376033019385E-2</v>
      </c>
    </row>
    <row r="793" spans="2:77" ht="144">
      <c r="B793" s="14" t="s">
        <v>356</v>
      </c>
    </row>
    <row r="794" spans="2:77" ht="15.95">
      <c r="B794" s="15" t="s">
        <v>16</v>
      </c>
    </row>
    <row r="795" spans="2:77" ht="15.95">
      <c r="B795" s="16" t="s">
        <v>311</v>
      </c>
      <c r="C795" s="17">
        <v>0.31478483439267002</v>
      </c>
      <c r="D795" s="17">
        <v>0.32466632907321652</v>
      </c>
      <c r="E795" s="17">
        <v>0.29073440951377211</v>
      </c>
      <c r="F795" s="17">
        <v>0.28666346638065798</v>
      </c>
      <c r="H795" s="17">
        <v>0.31414653018295108</v>
      </c>
      <c r="I795" s="17">
        <v>0.32936000318412417</v>
      </c>
      <c r="J795" s="17">
        <v>0.2772766124752527</v>
      </c>
      <c r="K795" s="17">
        <v>0.3561306070722845</v>
      </c>
      <c r="L795" s="17">
        <v>0.27775240216017699</v>
      </c>
      <c r="M795" s="17">
        <v>0.29984804214577637</v>
      </c>
      <c r="N795" s="17">
        <v>0.27364022771033458</v>
      </c>
      <c r="O795" s="17">
        <v>0.32642337857834153</v>
      </c>
      <c r="P795" s="17">
        <v>0.31323913697588818</v>
      </c>
      <c r="Q795" s="17">
        <v>0.30826504680033412</v>
      </c>
      <c r="R795" s="17">
        <v>0.36332343252166882</v>
      </c>
      <c r="S795" s="17">
        <v>0.32644761718995491</v>
      </c>
      <c r="U795" s="17">
        <v>0.34610351393510452</v>
      </c>
      <c r="V795" s="17">
        <v>0.31627296408683919</v>
      </c>
      <c r="W795" s="17">
        <v>0.30966525754647872</v>
      </c>
      <c r="X795" s="17">
        <v>0.23723104099173681</v>
      </c>
      <c r="Y795" s="17">
        <v>0.32073952257876082</v>
      </c>
      <c r="Z795" s="17">
        <v>0.3080182747272972</v>
      </c>
      <c r="AA795" s="17">
        <v>0.34123589139308808</v>
      </c>
      <c r="AB795" s="17">
        <v>0.41094253527353092</v>
      </c>
      <c r="AC795" s="17">
        <v>0.29152697306448322</v>
      </c>
      <c r="AD795" s="17">
        <v>0.2244683925371784</v>
      </c>
      <c r="AE795" s="17">
        <v>0.21157426069927701</v>
      </c>
      <c r="AG795" s="17">
        <v>0.32791321991139583</v>
      </c>
      <c r="AH795" s="17">
        <v>0.30452934717766328</v>
      </c>
      <c r="AJ795" s="17">
        <v>0.34284415922433698</v>
      </c>
      <c r="AK795" s="17">
        <v>0.28257643102866731</v>
      </c>
      <c r="AL795" s="17">
        <v>0.28391579425156821</v>
      </c>
      <c r="AM795" s="17">
        <v>0.31682170227018652</v>
      </c>
      <c r="AN795" s="17">
        <v>0.25587660580478438</v>
      </c>
      <c r="AO795" s="17">
        <v>0.350211056811494</v>
      </c>
      <c r="AP795" s="17">
        <v>0.28090144207758538</v>
      </c>
      <c r="AQ795" s="17">
        <v>0.3175782731928477</v>
      </c>
      <c r="AR795" s="17">
        <v>0.29552690109914181</v>
      </c>
      <c r="AS795" s="17">
        <v>0.2826376107076618</v>
      </c>
      <c r="AT795" s="17">
        <v>0.30984338939878742</v>
      </c>
      <c r="AU795" s="17">
        <v>0.2337581943048618</v>
      </c>
      <c r="AV795" s="17">
        <v>0.3026884233049642</v>
      </c>
      <c r="AX795" s="17">
        <v>0.31829896052323547</v>
      </c>
      <c r="AY795" s="17">
        <v>0.2826376107076618</v>
      </c>
      <c r="AZ795" s="17">
        <v>0.30984338939878742</v>
      </c>
      <c r="BA795" s="17">
        <v>0.2337581943048618</v>
      </c>
      <c r="BC795" s="17">
        <v>0.31034525190398737</v>
      </c>
      <c r="BD795" s="17">
        <v>0.36713313950880783</v>
      </c>
      <c r="BE795" s="17">
        <v>0.32066620179629862</v>
      </c>
      <c r="BF795" s="17">
        <v>0.36036721301087699</v>
      </c>
      <c r="BG795" s="17">
        <v>0.38729920959653091</v>
      </c>
      <c r="BH795" s="17">
        <v>0.38064503134488648</v>
      </c>
      <c r="BI795" s="17">
        <v>0.39498014749820032</v>
      </c>
      <c r="BJ795" s="17">
        <v>0.32095405324904069</v>
      </c>
      <c r="BK795" s="17">
        <v>0.25880783611051039</v>
      </c>
      <c r="BL795" s="17">
        <v>0.37498768002986088</v>
      </c>
      <c r="BM795" s="17">
        <v>0.33684553820519558</v>
      </c>
      <c r="BN795" s="17">
        <v>0.29760307852514611</v>
      </c>
      <c r="BP795" s="17">
        <v>0.32059597198896672</v>
      </c>
      <c r="BQ795" s="17">
        <v>0.37729671124962949</v>
      </c>
      <c r="BR795" s="17">
        <v>0.26035155094135032</v>
      </c>
      <c r="BS795" s="17">
        <v>0.27175395442327199</v>
      </c>
      <c r="BT795" s="17">
        <v>0.47641192633265872</v>
      </c>
      <c r="BU795" s="17">
        <v>0.28146158178496777</v>
      </c>
      <c r="BV795" s="17">
        <v>0.38192563960178832</v>
      </c>
      <c r="BW795" s="17">
        <v>0.30663049835464218</v>
      </c>
      <c r="BX795" s="17">
        <v>0.34493605160392687</v>
      </c>
      <c r="BY795" s="17">
        <v>0.31797339852810269</v>
      </c>
    </row>
    <row r="796" spans="2:77" ht="15.95">
      <c r="B796" s="16" t="s">
        <v>312</v>
      </c>
      <c r="C796" s="17">
        <v>0.38532947865020939</v>
      </c>
      <c r="D796" s="17">
        <v>0.38122968423036518</v>
      </c>
      <c r="E796" s="17">
        <v>0.40141969172637892</v>
      </c>
      <c r="F796" s="17">
        <v>0.35528672856897531</v>
      </c>
      <c r="H796" s="17">
        <v>0.30327498149556581</v>
      </c>
      <c r="I796" s="17">
        <v>0.29162854151535911</v>
      </c>
      <c r="J796" s="17">
        <v>0.36586160256600547</v>
      </c>
      <c r="K796" s="17">
        <v>0.41903354841475371</v>
      </c>
      <c r="L796" s="17">
        <v>0.40303364133364611</v>
      </c>
      <c r="M796" s="17">
        <v>0.40701422545662058</v>
      </c>
      <c r="N796" s="17">
        <v>0.44057595577506792</v>
      </c>
      <c r="O796" s="17">
        <v>0.36940119136347582</v>
      </c>
      <c r="P796" s="17">
        <v>0.37367567184028339</v>
      </c>
      <c r="Q796" s="17">
        <v>0.4644163888380311</v>
      </c>
      <c r="R796" s="17">
        <v>0.36355350635755412</v>
      </c>
      <c r="S796" s="17">
        <v>0.40645103475099542</v>
      </c>
      <c r="U796" s="17">
        <v>0.32329589835411898</v>
      </c>
      <c r="V796" s="17">
        <v>0.24181331335583089</v>
      </c>
      <c r="W796" s="17">
        <v>0.36672198243948601</v>
      </c>
      <c r="X796" s="17">
        <v>0.4814045295767222</v>
      </c>
      <c r="Y796" s="17">
        <v>0.44152444615208319</v>
      </c>
      <c r="Z796" s="17">
        <v>0.39881753122488389</v>
      </c>
      <c r="AA796" s="17">
        <v>0.38849712737216052</v>
      </c>
      <c r="AB796" s="17">
        <v>0.40529692335732381</v>
      </c>
      <c r="AC796" s="17">
        <v>0.41177745192830789</v>
      </c>
      <c r="AD796" s="17">
        <v>0.39336408744602153</v>
      </c>
      <c r="AE796" s="17">
        <v>0.26445851008056698</v>
      </c>
      <c r="AG796" s="17">
        <v>0.39961368891550841</v>
      </c>
      <c r="AH796" s="17">
        <v>0.3741710970241296</v>
      </c>
      <c r="AJ796" s="17">
        <v>0.40380649425114817</v>
      </c>
      <c r="AK796" s="17">
        <v>0.40421391899794412</v>
      </c>
      <c r="AL796" s="17">
        <v>0.40306619713616382</v>
      </c>
      <c r="AM796" s="17">
        <v>0.36945494774676813</v>
      </c>
      <c r="AN796" s="17">
        <v>0.36566881715238342</v>
      </c>
      <c r="AO796" s="17">
        <v>0.36151101684921488</v>
      </c>
      <c r="AP796" s="17">
        <v>0.41310771672765251</v>
      </c>
      <c r="AQ796" s="17">
        <v>0.3805245140880662</v>
      </c>
      <c r="AR796" s="17">
        <v>0.37886997379022119</v>
      </c>
      <c r="AS796" s="17">
        <v>0.42416595463134488</v>
      </c>
      <c r="AT796" s="17">
        <v>0.46463757658546773</v>
      </c>
      <c r="AU796" s="17">
        <v>0.39310439652632878</v>
      </c>
      <c r="AV796" s="17">
        <v>0.39126944288502291</v>
      </c>
      <c r="AX796" s="17">
        <v>0.38250594734576798</v>
      </c>
      <c r="AY796" s="17">
        <v>0.42416595463134488</v>
      </c>
      <c r="AZ796" s="17">
        <v>0.46463757658546773</v>
      </c>
      <c r="BA796" s="17">
        <v>0.39310439652632878</v>
      </c>
      <c r="BC796" s="17">
        <v>0.4261747543936254</v>
      </c>
      <c r="BD796" s="17">
        <v>0.39424529532200459</v>
      </c>
      <c r="BE796" s="17">
        <v>0.36862584966802359</v>
      </c>
      <c r="BF796" s="17">
        <v>0.38803967654560229</v>
      </c>
      <c r="BG796" s="17">
        <v>0.31357596170657731</v>
      </c>
      <c r="BH796" s="17">
        <v>0.42512657048084501</v>
      </c>
      <c r="BI796" s="17">
        <v>0.4397466436573329</v>
      </c>
      <c r="BJ796" s="17">
        <v>0.36728995177072848</v>
      </c>
      <c r="BK796" s="17">
        <v>0.46501424577629119</v>
      </c>
      <c r="BL796" s="17">
        <v>0.3248698685549169</v>
      </c>
      <c r="BM796" s="17">
        <v>0.37370066564043669</v>
      </c>
      <c r="BN796" s="17">
        <v>0.34975586690833083</v>
      </c>
      <c r="BP796" s="17">
        <v>0.38337747522003718</v>
      </c>
      <c r="BQ796" s="17">
        <v>0.32316373758329953</v>
      </c>
      <c r="BR796" s="17">
        <v>0.4149555105572415</v>
      </c>
      <c r="BS796" s="17">
        <v>0.39032244339720629</v>
      </c>
      <c r="BT796" s="17">
        <v>0.34678130240179228</v>
      </c>
      <c r="BU796" s="17">
        <v>0.34803992697046537</v>
      </c>
      <c r="BV796" s="17">
        <v>0.32256659424120188</v>
      </c>
      <c r="BW796" s="17">
        <v>0.41915059500077922</v>
      </c>
      <c r="BX796" s="17">
        <v>0.44158202528050688</v>
      </c>
      <c r="BY796" s="17">
        <v>0.39757369963807632</v>
      </c>
    </row>
    <row r="797" spans="2:77" ht="15.95">
      <c r="B797" s="16" t="s">
        <v>313</v>
      </c>
      <c r="C797" s="17">
        <v>0.2357604266374671</v>
      </c>
      <c r="D797" s="17">
        <v>0.23409164451630071</v>
      </c>
      <c r="E797" s="17">
        <v>0.24657298866854691</v>
      </c>
      <c r="F797" s="17">
        <v>0.23730414978950379</v>
      </c>
      <c r="H797" s="17">
        <v>0.25227022166918078</v>
      </c>
      <c r="I797" s="17">
        <v>0.31880243020613419</v>
      </c>
      <c r="J797" s="17">
        <v>0.22463564264427671</v>
      </c>
      <c r="K797" s="17">
        <v>0.15227820507425041</v>
      </c>
      <c r="L797" s="17">
        <v>0.24809258197701631</v>
      </c>
      <c r="M797" s="17">
        <v>0.22968872143224481</v>
      </c>
      <c r="N797" s="17">
        <v>0.25217436664405563</v>
      </c>
      <c r="O797" s="17">
        <v>0.27354287617743223</v>
      </c>
      <c r="P797" s="17">
        <v>0.2857011969201072</v>
      </c>
      <c r="Q797" s="17">
        <v>0.1939507227112906</v>
      </c>
      <c r="R797" s="17">
        <v>0.2439051133916631</v>
      </c>
      <c r="S797" s="17">
        <v>0.21618781205874341</v>
      </c>
      <c r="U797" s="17">
        <v>0.23575613825258601</v>
      </c>
      <c r="V797" s="17">
        <v>0.327740295854063</v>
      </c>
      <c r="W797" s="17">
        <v>0.28776465930608958</v>
      </c>
      <c r="X797" s="17">
        <v>0.18974176383152891</v>
      </c>
      <c r="Y797" s="17">
        <v>0.1800829255793511</v>
      </c>
      <c r="Z797" s="17">
        <v>0.23987374695782121</v>
      </c>
      <c r="AA797" s="17">
        <v>0.19974927398037409</v>
      </c>
      <c r="AB797" s="17">
        <v>0.13811033067215259</v>
      </c>
      <c r="AC797" s="17">
        <v>0.26196834771548771</v>
      </c>
      <c r="AD797" s="17">
        <v>0.33256417910736358</v>
      </c>
      <c r="AE797" s="17">
        <v>0.21157426069927701</v>
      </c>
      <c r="AG797" s="17">
        <v>0.23500464378566499</v>
      </c>
      <c r="AH797" s="17">
        <v>0.2363508207390817</v>
      </c>
      <c r="AJ797" s="17">
        <v>0.2050255206486335</v>
      </c>
      <c r="AK797" s="17">
        <v>0.22511299608538149</v>
      </c>
      <c r="AL797" s="17">
        <v>0.2350474493219343</v>
      </c>
      <c r="AM797" s="17">
        <v>0.24874796903033261</v>
      </c>
      <c r="AN797" s="17">
        <v>0.31745757276288927</v>
      </c>
      <c r="AO797" s="17">
        <v>0.24093658158684331</v>
      </c>
      <c r="AP797" s="17">
        <v>0.22530699076217819</v>
      </c>
      <c r="AQ797" s="17">
        <v>0.2249875188800578</v>
      </c>
      <c r="AR797" s="17">
        <v>0.2771714763676591</v>
      </c>
      <c r="AS797" s="17">
        <v>0.27382177814650771</v>
      </c>
      <c r="AT797" s="17">
        <v>0.18080006502636539</v>
      </c>
      <c r="AU797" s="17">
        <v>0.28429332471342139</v>
      </c>
      <c r="AV797" s="17">
        <v>0.26011258919705121</v>
      </c>
      <c r="AX797" s="17">
        <v>0.23399807556700361</v>
      </c>
      <c r="AY797" s="17">
        <v>0.27382177814650771</v>
      </c>
      <c r="AZ797" s="17">
        <v>0.18080006502636539</v>
      </c>
      <c r="BA797" s="17">
        <v>0.28429332471342139</v>
      </c>
      <c r="BC797" s="17">
        <v>0.2157744680760767</v>
      </c>
      <c r="BD797" s="17">
        <v>0.1686215297247477</v>
      </c>
      <c r="BE797" s="17">
        <v>0.21463680226790949</v>
      </c>
      <c r="BF797" s="17">
        <v>0.18129733071608489</v>
      </c>
      <c r="BG797" s="17">
        <v>0.2481150702199571</v>
      </c>
      <c r="BH797" s="17">
        <v>0.13434853835853619</v>
      </c>
      <c r="BI797" s="17">
        <v>0.12357614316224109</v>
      </c>
      <c r="BJ797" s="17">
        <v>0.23913971258876299</v>
      </c>
      <c r="BK797" s="17">
        <v>0.19747451735623489</v>
      </c>
      <c r="BL797" s="17">
        <v>0.2383044658426097</v>
      </c>
      <c r="BM797" s="17">
        <v>0.23916244247338339</v>
      </c>
      <c r="BN797" s="17">
        <v>0.2735382181720854</v>
      </c>
      <c r="BP797" s="17">
        <v>0.23318822519352661</v>
      </c>
      <c r="BQ797" s="17">
        <v>0.24996757528133751</v>
      </c>
      <c r="BR797" s="17">
        <v>0.25135059237968721</v>
      </c>
      <c r="BS797" s="17">
        <v>0.27913856378729057</v>
      </c>
      <c r="BT797" s="17">
        <v>0.12486599704453551</v>
      </c>
      <c r="BU797" s="17">
        <v>0.33396639522078297</v>
      </c>
      <c r="BV797" s="17">
        <v>0.2061485294086369</v>
      </c>
      <c r="BW797" s="17">
        <v>0.16436265927137381</v>
      </c>
      <c r="BX797" s="17">
        <v>0.17504743367652351</v>
      </c>
      <c r="BY797" s="17">
        <v>0.22678923335122669</v>
      </c>
    </row>
    <row r="798" spans="2:77" ht="15.95">
      <c r="B798" s="16" t="s">
        <v>314</v>
      </c>
      <c r="C798" s="17">
        <v>4.3876244019792468E-2</v>
      </c>
      <c r="D798" s="17">
        <v>4.0128424602228423E-2</v>
      </c>
      <c r="E798" s="17">
        <v>4.3245637499430549E-2</v>
      </c>
      <c r="F798" s="17">
        <v>0.1047248216190952</v>
      </c>
      <c r="H798" s="17">
        <v>7.7417515488972868E-2</v>
      </c>
      <c r="I798" s="17">
        <v>4.6529351561113007E-2</v>
      </c>
      <c r="J798" s="17">
        <v>6.8214995565536493E-2</v>
      </c>
      <c r="K798" s="17">
        <v>3.9123439030310507E-2</v>
      </c>
      <c r="L798" s="17">
        <v>5.0874097630701942E-2</v>
      </c>
      <c r="M798" s="17">
        <v>5.6402700485210247E-2</v>
      </c>
      <c r="N798" s="17">
        <v>3.3609449870541909E-2</v>
      </c>
      <c r="O798" s="17">
        <v>1.718891145471535E-2</v>
      </c>
      <c r="P798" s="17">
        <v>2.7383994263721019E-2</v>
      </c>
      <c r="Q798" s="17">
        <v>2.6694771131649329E-2</v>
      </c>
      <c r="R798" s="17">
        <v>1.522052698156327E-2</v>
      </c>
      <c r="S798" s="17">
        <v>4.2660866559038509E-2</v>
      </c>
      <c r="U798" s="17">
        <v>4.8339162691079907E-2</v>
      </c>
      <c r="V798" s="17">
        <v>7.5639038094221192E-2</v>
      </c>
      <c r="W798" s="17">
        <v>2.5251578024892231E-2</v>
      </c>
      <c r="X798" s="17">
        <v>5.7515551342422207E-2</v>
      </c>
      <c r="Y798" s="17">
        <v>2.816925042640497E-2</v>
      </c>
      <c r="Z798" s="17">
        <v>4.0493433758381887E-2</v>
      </c>
      <c r="AA798" s="17">
        <v>5.8630437710674319E-2</v>
      </c>
      <c r="AB798" s="17">
        <v>4.565021069699287E-2</v>
      </c>
      <c r="AC798" s="17">
        <v>1.9533642592954401E-2</v>
      </c>
      <c r="AD798" s="17">
        <v>4.5129232782728498E-2</v>
      </c>
      <c r="AE798" s="17">
        <v>0</v>
      </c>
      <c r="AG798" s="17">
        <v>2.9249716119060021E-2</v>
      </c>
      <c r="AH798" s="17">
        <v>5.5302033555904392E-2</v>
      </c>
      <c r="AJ798" s="17">
        <v>3.6070687855097441E-2</v>
      </c>
      <c r="AK798" s="17">
        <v>6.9360182392363134E-2</v>
      </c>
      <c r="AL798" s="17">
        <v>7.797055929033371E-2</v>
      </c>
      <c r="AM798" s="17">
        <v>5.3591131556948113E-2</v>
      </c>
      <c r="AN798" s="17">
        <v>4.5114779811476637E-2</v>
      </c>
      <c r="AO798" s="17">
        <v>3.0629186610831749E-2</v>
      </c>
      <c r="AP798" s="17">
        <v>5.2139811444672328E-2</v>
      </c>
      <c r="AQ798" s="17">
        <v>6.570019870714254E-2</v>
      </c>
      <c r="AR798" s="17">
        <v>4.2887968974642733E-2</v>
      </c>
      <c r="AS798" s="17">
        <v>1.937465651448558E-2</v>
      </c>
      <c r="AT798" s="17">
        <v>3.9986083510091773E-2</v>
      </c>
      <c r="AU798" s="17">
        <v>5.6299807525714327E-2</v>
      </c>
      <c r="AV798" s="17">
        <v>1.769058213351548E-2</v>
      </c>
      <c r="AX798" s="17">
        <v>4.4788180326897208E-2</v>
      </c>
      <c r="AY798" s="17">
        <v>1.937465651448558E-2</v>
      </c>
      <c r="AZ798" s="17">
        <v>3.9986083510091773E-2</v>
      </c>
      <c r="BA798" s="17">
        <v>5.6299807525714327E-2</v>
      </c>
      <c r="BC798" s="17">
        <v>4.2614028814174199E-2</v>
      </c>
      <c r="BD798" s="17">
        <v>3.7324523652972688E-2</v>
      </c>
      <c r="BE798" s="17">
        <v>7.3776650378554284E-2</v>
      </c>
      <c r="BF798" s="17">
        <v>5.4656197739776757E-2</v>
      </c>
      <c r="BG798" s="17">
        <v>2.2085190304396742E-2</v>
      </c>
      <c r="BH798" s="17">
        <v>3.11556698618758E-2</v>
      </c>
      <c r="BI798" s="17">
        <v>2.083307643546347E-2</v>
      </c>
      <c r="BJ798" s="17">
        <v>4.073103318123935E-2</v>
      </c>
      <c r="BK798" s="17">
        <v>5.4192445627866612E-2</v>
      </c>
      <c r="BL798" s="17">
        <v>4.5465928136366893E-2</v>
      </c>
      <c r="BM798" s="17">
        <v>4.6665337147546733E-2</v>
      </c>
      <c r="BN798" s="17">
        <v>5.575739889133402E-2</v>
      </c>
      <c r="BP798" s="17">
        <v>2.8906622907913571E-2</v>
      </c>
      <c r="BQ798" s="17">
        <v>3.7999139141876963E-2</v>
      </c>
      <c r="BR798" s="17">
        <v>4.9461397998554861E-2</v>
      </c>
      <c r="BS798" s="17">
        <v>4.0848635430129329E-2</v>
      </c>
      <c r="BT798" s="17">
        <v>5.194077422101355E-2</v>
      </c>
      <c r="BU798" s="17">
        <v>3.6532096023783787E-2</v>
      </c>
      <c r="BV798" s="17">
        <v>7.303104209004635E-2</v>
      </c>
      <c r="BW798" s="17">
        <v>8.435610956561318E-2</v>
      </c>
      <c r="BX798" s="17">
        <v>2.5595236101903261E-2</v>
      </c>
      <c r="BY798" s="17">
        <v>3.4867545551618848E-2</v>
      </c>
    </row>
    <row r="799" spans="2:77" ht="15.95">
      <c r="B799" s="16" t="s">
        <v>315</v>
      </c>
      <c r="C799" s="17">
        <v>1.539690914830274E-2</v>
      </c>
      <c r="D799" s="17">
        <v>1.510057023164567E-2</v>
      </c>
      <c r="E799" s="17">
        <v>1.662675833473316E-2</v>
      </c>
      <c r="F799" s="17">
        <v>1.602083364176754E-2</v>
      </c>
      <c r="H799" s="17">
        <v>2.383481777514343E-2</v>
      </c>
      <c r="I799" s="17">
        <v>1.3679673533269361E-2</v>
      </c>
      <c r="J799" s="17">
        <v>5.6858851750830587E-2</v>
      </c>
      <c r="K799" s="17">
        <v>3.3434200408400817E-2</v>
      </c>
      <c r="L799" s="17">
        <v>1.4986701385481169E-2</v>
      </c>
      <c r="M799" s="17">
        <v>7.0463104801480022E-3</v>
      </c>
      <c r="N799" s="17">
        <v>0</v>
      </c>
      <c r="O799" s="17">
        <v>1.344364242603509E-2</v>
      </c>
      <c r="P799" s="17">
        <v>0</v>
      </c>
      <c r="Q799" s="17">
        <v>6.6730705186949209E-3</v>
      </c>
      <c r="R799" s="17">
        <v>1.3997420747550639E-2</v>
      </c>
      <c r="S799" s="17">
        <v>3.7644945630952061E-3</v>
      </c>
      <c r="U799" s="17">
        <v>1.7084350421193911E-2</v>
      </c>
      <c r="V799" s="17">
        <v>3.8534388609045588E-2</v>
      </c>
      <c r="W799" s="17">
        <v>1.05965226830533E-2</v>
      </c>
      <c r="X799" s="17">
        <v>2.9935189368844931E-2</v>
      </c>
      <c r="Y799" s="17">
        <v>2.9483855263399979E-2</v>
      </c>
      <c r="Z799" s="17">
        <v>1.279701333161604E-2</v>
      </c>
      <c r="AA799" s="17">
        <v>1.1887269543703069E-2</v>
      </c>
      <c r="AB799" s="17">
        <v>0</v>
      </c>
      <c r="AC799" s="17">
        <v>1.5193584698766969E-2</v>
      </c>
      <c r="AD799" s="17">
        <v>0</v>
      </c>
      <c r="AE799" s="17">
        <v>0</v>
      </c>
      <c r="AG799" s="17">
        <v>6.6377144340323858E-3</v>
      </c>
      <c r="AH799" s="17">
        <v>2.2239320142238311E-2</v>
      </c>
      <c r="AJ799" s="17">
        <v>1.184031639041941E-2</v>
      </c>
      <c r="AK799" s="17">
        <v>1.8736471495644159E-2</v>
      </c>
      <c r="AL799" s="17">
        <v>0</v>
      </c>
      <c r="AM799" s="17">
        <v>1.138424939576493E-2</v>
      </c>
      <c r="AN799" s="17">
        <v>8.217506332040091E-3</v>
      </c>
      <c r="AO799" s="17">
        <v>9.0477989007982582E-3</v>
      </c>
      <c r="AP799" s="17">
        <v>2.2010531426052211E-2</v>
      </c>
      <c r="AQ799" s="17">
        <v>9.6883211486627364E-3</v>
      </c>
      <c r="AR799" s="17">
        <v>1.3328221763567829E-3</v>
      </c>
      <c r="AS799" s="17">
        <v>0</v>
      </c>
      <c r="AT799" s="17">
        <v>4.7328854792877866E-3</v>
      </c>
      <c r="AU799" s="17">
        <v>1.7191414693295309E-2</v>
      </c>
      <c r="AV799" s="17">
        <v>0</v>
      </c>
      <c r="AX799" s="17">
        <v>1.546808888476482E-2</v>
      </c>
      <c r="AY799" s="17">
        <v>0</v>
      </c>
      <c r="AZ799" s="17">
        <v>4.7328854792877866E-3</v>
      </c>
      <c r="BA799" s="17">
        <v>1.7191414693295309E-2</v>
      </c>
      <c r="BC799" s="17">
        <v>5.0914968121366019E-3</v>
      </c>
      <c r="BD799" s="17">
        <v>3.2675511791466931E-2</v>
      </c>
      <c r="BE799" s="17">
        <v>2.229449588921411E-2</v>
      </c>
      <c r="BF799" s="17">
        <v>0</v>
      </c>
      <c r="BG799" s="17">
        <v>2.2169367046054839E-2</v>
      </c>
      <c r="BH799" s="17">
        <v>2.2795470319436181E-2</v>
      </c>
      <c r="BI799" s="17">
        <v>2.0863989246762089E-2</v>
      </c>
      <c r="BJ799" s="17">
        <v>2.7064993432327131E-2</v>
      </c>
      <c r="BK799" s="17">
        <v>2.4510955129096922E-2</v>
      </c>
      <c r="BL799" s="17">
        <v>1.637205743624523E-2</v>
      </c>
      <c r="BM799" s="17">
        <v>3.6260165334376371E-3</v>
      </c>
      <c r="BN799" s="17">
        <v>1.30333197208403E-2</v>
      </c>
      <c r="BP799" s="17">
        <v>2.9217226732371541E-2</v>
      </c>
      <c r="BQ799" s="17">
        <v>1.157283674385661E-2</v>
      </c>
      <c r="BR799" s="17">
        <v>1.3500649339961091E-2</v>
      </c>
      <c r="BS799" s="17">
        <v>1.7936402962101632E-2</v>
      </c>
      <c r="BT799" s="17">
        <v>0</v>
      </c>
      <c r="BU799" s="17">
        <v>0</v>
      </c>
      <c r="BV799" s="17">
        <v>1.632819465832664E-2</v>
      </c>
      <c r="BW799" s="17">
        <v>2.3212567525861542E-2</v>
      </c>
      <c r="BX799" s="17">
        <v>1.283925333713965E-2</v>
      </c>
      <c r="BY799" s="17">
        <v>1.1308039361161461E-2</v>
      </c>
    </row>
    <row r="800" spans="2:77" ht="15.95">
      <c r="B800" s="16" t="s">
        <v>131</v>
      </c>
      <c r="C800" s="17">
        <v>4.8521071515584139E-3</v>
      </c>
      <c r="D800" s="17">
        <v>4.7833473462434613E-3</v>
      </c>
      <c r="E800" s="17">
        <v>1.4005142571384471E-3</v>
      </c>
      <c r="F800" s="17">
        <v>0</v>
      </c>
      <c r="H800" s="17">
        <v>2.9055933388186121E-2</v>
      </c>
      <c r="I800" s="17">
        <v>0</v>
      </c>
      <c r="J800" s="17">
        <v>7.1522949980979706E-3</v>
      </c>
      <c r="K800" s="17">
        <v>0</v>
      </c>
      <c r="L800" s="17">
        <v>5.2605755129774296E-3</v>
      </c>
      <c r="M800" s="17">
        <v>0</v>
      </c>
      <c r="N800" s="17">
        <v>0</v>
      </c>
      <c r="O800" s="17">
        <v>0</v>
      </c>
      <c r="P800" s="17">
        <v>0</v>
      </c>
      <c r="Q800" s="17">
        <v>0</v>
      </c>
      <c r="R800" s="17">
        <v>0</v>
      </c>
      <c r="S800" s="17">
        <v>4.4881748781725843E-3</v>
      </c>
      <c r="U800" s="17">
        <v>2.9420936345916669E-2</v>
      </c>
      <c r="V800" s="17">
        <v>0</v>
      </c>
      <c r="W800" s="17">
        <v>0</v>
      </c>
      <c r="X800" s="17">
        <v>4.1719248887449774E-3</v>
      </c>
      <c r="Y800" s="17">
        <v>0</v>
      </c>
      <c r="Z800" s="17">
        <v>0</v>
      </c>
      <c r="AA800" s="17">
        <v>0</v>
      </c>
      <c r="AB800" s="17">
        <v>0</v>
      </c>
      <c r="AC800" s="17">
        <v>0</v>
      </c>
      <c r="AD800" s="17">
        <v>4.4741081267078353E-3</v>
      </c>
      <c r="AE800" s="17">
        <v>0.31239296852087889</v>
      </c>
      <c r="AG800" s="17">
        <v>1.581016834338539E-3</v>
      </c>
      <c r="AH800" s="17">
        <v>7.4073813609828012E-3</v>
      </c>
      <c r="AJ800" s="17">
        <v>4.1282163036452052E-4</v>
      </c>
      <c r="AK800" s="17">
        <v>0</v>
      </c>
      <c r="AL800" s="17">
        <v>0</v>
      </c>
      <c r="AM800" s="17">
        <v>0</v>
      </c>
      <c r="AN800" s="17">
        <v>7.664718136426182E-3</v>
      </c>
      <c r="AO800" s="17">
        <v>7.6643592408177216E-3</v>
      </c>
      <c r="AP800" s="17">
        <v>6.5335075618593568E-3</v>
      </c>
      <c r="AQ800" s="17">
        <v>1.521173983223183E-3</v>
      </c>
      <c r="AR800" s="17">
        <v>4.2108575919785523E-3</v>
      </c>
      <c r="AS800" s="17">
        <v>0</v>
      </c>
      <c r="AT800" s="17">
        <v>0</v>
      </c>
      <c r="AU800" s="17">
        <v>1.53528622363785E-2</v>
      </c>
      <c r="AV800" s="17">
        <v>2.823896247944652E-2</v>
      </c>
      <c r="AX800" s="17">
        <v>4.9407473523309948E-3</v>
      </c>
      <c r="AY800" s="17">
        <v>0</v>
      </c>
      <c r="AZ800" s="17">
        <v>0</v>
      </c>
      <c r="BA800" s="17">
        <v>1.53528622363785E-2</v>
      </c>
      <c r="BC800" s="17">
        <v>0</v>
      </c>
      <c r="BD800" s="17">
        <v>0</v>
      </c>
      <c r="BE800" s="17">
        <v>0</v>
      </c>
      <c r="BF800" s="17">
        <v>1.5639581987659051E-2</v>
      </c>
      <c r="BG800" s="17">
        <v>6.7552011264830356E-3</v>
      </c>
      <c r="BH800" s="17">
        <v>5.9287196344204179E-3</v>
      </c>
      <c r="BI800" s="17">
        <v>0</v>
      </c>
      <c r="BJ800" s="17">
        <v>4.8202557779012034E-3</v>
      </c>
      <c r="BK800" s="17">
        <v>0</v>
      </c>
      <c r="BL800" s="17">
        <v>0</v>
      </c>
      <c r="BM800" s="17">
        <v>0</v>
      </c>
      <c r="BN800" s="17">
        <v>1.0312117782263311E-2</v>
      </c>
      <c r="BP800" s="17">
        <v>4.7144779571842033E-3</v>
      </c>
      <c r="BQ800" s="17">
        <v>0</v>
      </c>
      <c r="BR800" s="17">
        <v>1.038029878320515E-2</v>
      </c>
      <c r="BS800" s="17">
        <v>0</v>
      </c>
      <c r="BT800" s="17">
        <v>0</v>
      </c>
      <c r="BU800" s="17">
        <v>0</v>
      </c>
      <c r="BV800" s="17">
        <v>0</v>
      </c>
      <c r="BW800" s="17">
        <v>2.2875702817302989E-3</v>
      </c>
      <c r="BX800" s="17">
        <v>0</v>
      </c>
      <c r="BY800" s="17">
        <v>1.1488083569814121E-2</v>
      </c>
    </row>
    <row r="802" spans="2:77" ht="111.95">
      <c r="B802" s="14" t="s">
        <v>357</v>
      </c>
    </row>
    <row r="803" spans="2:77" ht="15.95">
      <c r="B803" s="15" t="s">
        <v>16</v>
      </c>
    </row>
    <row r="804" spans="2:77" ht="15.95">
      <c r="B804" s="16" t="s">
        <v>311</v>
      </c>
      <c r="C804" s="17">
        <v>0.41070517991749111</v>
      </c>
      <c r="D804" s="17">
        <v>0.4172900181671772</v>
      </c>
      <c r="E804" s="17">
        <v>0.39270272898104702</v>
      </c>
      <c r="F804" s="17">
        <v>0.35651798771411269</v>
      </c>
      <c r="H804" s="17">
        <v>0.3885643095306901</v>
      </c>
      <c r="I804" s="17">
        <v>0.42527717752144872</v>
      </c>
      <c r="J804" s="17">
        <v>0.35424349157735968</v>
      </c>
      <c r="K804" s="17">
        <v>0.31529174299607249</v>
      </c>
      <c r="L804" s="17">
        <v>0.32005119849630992</v>
      </c>
      <c r="M804" s="17">
        <v>0.40153074091495572</v>
      </c>
      <c r="N804" s="17">
        <v>0.30411970353976681</v>
      </c>
      <c r="O804" s="17">
        <v>0.46763340584526292</v>
      </c>
      <c r="P804" s="17">
        <v>0.43206868560440459</v>
      </c>
      <c r="Q804" s="17">
        <v>0.42744478528306712</v>
      </c>
      <c r="R804" s="17">
        <v>0.51792964227770233</v>
      </c>
      <c r="S804" s="17">
        <v>0.50477865300787317</v>
      </c>
      <c r="U804" s="17">
        <v>0.41634711094791238</v>
      </c>
      <c r="V804" s="17">
        <v>0.2860609714210231</v>
      </c>
      <c r="W804" s="17">
        <v>0.32528583535348621</v>
      </c>
      <c r="X804" s="17">
        <v>0.33477777725221242</v>
      </c>
      <c r="Y804" s="17">
        <v>0.41861364577762122</v>
      </c>
      <c r="Z804" s="17">
        <v>0.38847834390439417</v>
      </c>
      <c r="AA804" s="17">
        <v>0.49240010703787518</v>
      </c>
      <c r="AB804" s="17">
        <v>0.4971809404375544</v>
      </c>
      <c r="AC804" s="17">
        <v>0.47114853331064399</v>
      </c>
      <c r="AD804" s="17">
        <v>0.40956383793641282</v>
      </c>
      <c r="AE804" s="17">
        <v>0</v>
      </c>
      <c r="AG804" s="17">
        <v>0.47693843648019563</v>
      </c>
      <c r="AH804" s="17">
        <v>0.35896581600878991</v>
      </c>
      <c r="AJ804" s="17">
        <v>0.47776806270812749</v>
      </c>
      <c r="AK804" s="17">
        <v>0.4639268203832409</v>
      </c>
      <c r="AL804" s="17">
        <v>0.49074481810574722</v>
      </c>
      <c r="AM804" s="17">
        <v>0.44874581938385438</v>
      </c>
      <c r="AN804" s="17">
        <v>0.34172154157576218</v>
      </c>
      <c r="AO804" s="17">
        <v>0.4516264119875853</v>
      </c>
      <c r="AP804" s="17">
        <v>0.47969259848394258</v>
      </c>
      <c r="AQ804" s="17">
        <v>0.46380338582483382</v>
      </c>
      <c r="AR804" s="17">
        <v>0.41621527318029922</v>
      </c>
      <c r="AS804" s="17">
        <v>0.51262243056681578</v>
      </c>
      <c r="AT804" s="17">
        <v>0.49732690589226553</v>
      </c>
      <c r="AU804" s="17">
        <v>0.44733982966492092</v>
      </c>
      <c r="AV804" s="17">
        <v>0.45699007008636328</v>
      </c>
      <c r="AX804" s="17">
        <v>0.4102280324813673</v>
      </c>
      <c r="AY804" s="17">
        <v>0.51262243056681578</v>
      </c>
      <c r="AZ804" s="17">
        <v>0.49732690589226553</v>
      </c>
      <c r="BA804" s="17">
        <v>0.44733982966492092</v>
      </c>
      <c r="BC804" s="17">
        <v>0.42838237932527379</v>
      </c>
      <c r="BD804" s="17">
        <v>0.39975727318672988</v>
      </c>
      <c r="BE804" s="17">
        <v>0.43117953463849562</v>
      </c>
      <c r="BF804" s="17">
        <v>0.4905295796795856</v>
      </c>
      <c r="BG804" s="17">
        <v>0.45716341747295269</v>
      </c>
      <c r="BH804" s="17">
        <v>0.49701986941284387</v>
      </c>
      <c r="BI804" s="17">
        <v>0.4311257436522391</v>
      </c>
      <c r="BJ804" s="17">
        <v>0.42011572404155001</v>
      </c>
      <c r="BK804" s="17">
        <v>0.35985768494342812</v>
      </c>
      <c r="BL804" s="17">
        <v>0.41825395832194789</v>
      </c>
      <c r="BM804" s="17">
        <v>0.43859319640311761</v>
      </c>
      <c r="BN804" s="17">
        <v>0.34138642118381768</v>
      </c>
      <c r="BP804" s="17">
        <v>0.4406578222632444</v>
      </c>
      <c r="BQ804" s="17">
        <v>0.5140857430866973</v>
      </c>
      <c r="BR804" s="17">
        <v>0.32247060302251268</v>
      </c>
      <c r="BS804" s="17">
        <v>0.39377047741192611</v>
      </c>
      <c r="BT804" s="17">
        <v>0.59770672771136768</v>
      </c>
      <c r="BU804" s="17">
        <v>0.48590514993360451</v>
      </c>
      <c r="BV804" s="17">
        <v>0.4230276922431393</v>
      </c>
      <c r="BW804" s="17">
        <v>0.30371435815531378</v>
      </c>
      <c r="BX804" s="17">
        <v>0.43870720987460871</v>
      </c>
      <c r="BY804" s="17">
        <v>0.40071927420665088</v>
      </c>
    </row>
    <row r="805" spans="2:77" ht="15.95">
      <c r="B805" s="16" t="s">
        <v>312</v>
      </c>
      <c r="C805" s="17">
        <v>0.391002247776709</v>
      </c>
      <c r="D805" s="17">
        <v>0.38519047478210627</v>
      </c>
      <c r="E805" s="17">
        <v>0.43159025589097322</v>
      </c>
      <c r="F805" s="17">
        <v>0.29157737216506818</v>
      </c>
      <c r="H805" s="17">
        <v>0.38573177714134949</v>
      </c>
      <c r="I805" s="17">
        <v>0.29473571704917079</v>
      </c>
      <c r="J805" s="17">
        <v>0.38371382065806919</v>
      </c>
      <c r="K805" s="17">
        <v>0.47563686325349691</v>
      </c>
      <c r="L805" s="17">
        <v>0.43616939905055352</v>
      </c>
      <c r="M805" s="17">
        <v>0.41227764561066121</v>
      </c>
      <c r="N805" s="17">
        <v>0.50434721861189891</v>
      </c>
      <c r="O805" s="17">
        <v>0.32048117587634101</v>
      </c>
      <c r="P805" s="17">
        <v>0.38808828146044111</v>
      </c>
      <c r="Q805" s="17">
        <v>0.39718709987991913</v>
      </c>
      <c r="R805" s="17">
        <v>0.36345858699803119</v>
      </c>
      <c r="S805" s="17">
        <v>0.34294196483877049</v>
      </c>
      <c r="U805" s="17">
        <v>0.36762391737684919</v>
      </c>
      <c r="V805" s="17">
        <v>0.43797558484166338</v>
      </c>
      <c r="W805" s="17">
        <v>0.44354046037838712</v>
      </c>
      <c r="X805" s="17">
        <v>0.45566137244209581</v>
      </c>
      <c r="Y805" s="17">
        <v>0.34014792937760902</v>
      </c>
      <c r="Z805" s="17">
        <v>0.42964681915058101</v>
      </c>
      <c r="AA805" s="17">
        <v>0.2956257545137409</v>
      </c>
      <c r="AB805" s="17">
        <v>0.35869856537812572</v>
      </c>
      <c r="AC805" s="17">
        <v>0.39018593647639288</v>
      </c>
      <c r="AD805" s="17">
        <v>0.42938301258940609</v>
      </c>
      <c r="AE805" s="17">
        <v>0.43814469564311692</v>
      </c>
      <c r="AG805" s="17">
        <v>0.36209435451154881</v>
      </c>
      <c r="AH805" s="17">
        <v>0.41358419659065587</v>
      </c>
      <c r="AJ805" s="17">
        <v>0.36933235629676919</v>
      </c>
      <c r="AK805" s="17">
        <v>0.35994012906672862</v>
      </c>
      <c r="AL805" s="17">
        <v>0.33417617357232898</v>
      </c>
      <c r="AM805" s="17">
        <v>0.38516716753923319</v>
      </c>
      <c r="AN805" s="17">
        <v>0.41808076031701719</v>
      </c>
      <c r="AO805" s="17">
        <v>0.35603486316983612</v>
      </c>
      <c r="AP805" s="17">
        <v>0.3512618216660347</v>
      </c>
      <c r="AQ805" s="17">
        <v>0.35057728551912137</v>
      </c>
      <c r="AR805" s="17">
        <v>0.42453317001209878</v>
      </c>
      <c r="AS805" s="17">
        <v>0.36291937966875443</v>
      </c>
      <c r="AT805" s="17">
        <v>0.37367929007359979</v>
      </c>
      <c r="AU805" s="17">
        <v>0.330327494193216</v>
      </c>
      <c r="AV805" s="17">
        <v>0.4510136299614233</v>
      </c>
      <c r="AX805" s="17">
        <v>0.39243724498731331</v>
      </c>
      <c r="AY805" s="17">
        <v>0.36291937966875443</v>
      </c>
      <c r="AZ805" s="17">
        <v>0.37367929007359979</v>
      </c>
      <c r="BA805" s="17">
        <v>0.330327494193216</v>
      </c>
      <c r="BC805" s="17">
        <v>0.39451122688796592</v>
      </c>
      <c r="BD805" s="17">
        <v>0.39932874358793002</v>
      </c>
      <c r="BE805" s="17">
        <v>0.38264601850518581</v>
      </c>
      <c r="BF805" s="17">
        <v>0.36743443689767702</v>
      </c>
      <c r="BG805" s="17">
        <v>0.33574159592238112</v>
      </c>
      <c r="BH805" s="17">
        <v>0.35831879398962779</v>
      </c>
      <c r="BI805" s="17">
        <v>0.40574976222517972</v>
      </c>
      <c r="BJ805" s="17">
        <v>0.38621600537582601</v>
      </c>
      <c r="BK805" s="17">
        <v>0.41020909901034042</v>
      </c>
      <c r="BL805" s="17">
        <v>0.40801349725944508</v>
      </c>
      <c r="BM805" s="17">
        <v>0.36319865633154969</v>
      </c>
      <c r="BN805" s="17">
        <v>0.42517088815524801</v>
      </c>
      <c r="BP805" s="17">
        <v>0.35725324014723808</v>
      </c>
      <c r="BQ805" s="17">
        <v>0.36275716682978237</v>
      </c>
      <c r="BR805" s="17">
        <v>0.47096744748525371</v>
      </c>
      <c r="BS805" s="17">
        <v>0.43225516638977263</v>
      </c>
      <c r="BT805" s="17">
        <v>0.29637038175308911</v>
      </c>
      <c r="BU805" s="17">
        <v>0.3923211966537829</v>
      </c>
      <c r="BV805" s="17">
        <v>0.39246436886428399</v>
      </c>
      <c r="BW805" s="17">
        <v>0.4260501053282903</v>
      </c>
      <c r="BX805" s="17">
        <v>0.3533736536975125</v>
      </c>
      <c r="BY805" s="17">
        <v>0.36342525576989321</v>
      </c>
    </row>
    <row r="806" spans="2:77" ht="15.95">
      <c r="B806" s="16" t="s">
        <v>313</v>
      </c>
      <c r="C806" s="17">
        <v>0.154204425743939</v>
      </c>
      <c r="D806" s="17">
        <v>0.1506621832535219</v>
      </c>
      <c r="E806" s="17">
        <v>0.1444075972448621</v>
      </c>
      <c r="F806" s="17">
        <v>0.27995739422581872</v>
      </c>
      <c r="H806" s="17">
        <v>0.14178222612958069</v>
      </c>
      <c r="I806" s="17">
        <v>0.23219573291387699</v>
      </c>
      <c r="J806" s="17">
        <v>0.2011647662766686</v>
      </c>
      <c r="K806" s="17">
        <v>0.16829427879355541</v>
      </c>
      <c r="L806" s="17">
        <v>0.1838768469672391</v>
      </c>
      <c r="M806" s="17">
        <v>0.15892127557708849</v>
      </c>
      <c r="N806" s="17">
        <v>0.1435376723534737</v>
      </c>
      <c r="O806" s="17">
        <v>0.19097552820251359</v>
      </c>
      <c r="P806" s="17">
        <v>0.11298906225099629</v>
      </c>
      <c r="Q806" s="17">
        <v>0.15631339780765091</v>
      </c>
      <c r="R806" s="17">
        <v>9.8257077368685192E-2</v>
      </c>
      <c r="S806" s="17">
        <v>0.1233203102728051</v>
      </c>
      <c r="U806" s="17">
        <v>0.15704723874332821</v>
      </c>
      <c r="V806" s="17">
        <v>0.21668071475663681</v>
      </c>
      <c r="W806" s="17">
        <v>0.1807966651055318</v>
      </c>
      <c r="X806" s="17">
        <v>0.17335777786711021</v>
      </c>
      <c r="Y806" s="17">
        <v>0.19136443710307571</v>
      </c>
      <c r="Z806" s="17">
        <v>0.1342024820090548</v>
      </c>
      <c r="AA806" s="17">
        <v>0.17690505332602041</v>
      </c>
      <c r="AB806" s="17">
        <v>0.1017310576065822</v>
      </c>
      <c r="AC806" s="17">
        <v>0.1030702503285848</v>
      </c>
      <c r="AD806" s="17">
        <v>0.1361812873342271</v>
      </c>
      <c r="AE806" s="17">
        <v>0.34027080713935731</v>
      </c>
      <c r="AG806" s="17">
        <v>0.12997922711608331</v>
      </c>
      <c r="AH806" s="17">
        <v>0.17312839887487769</v>
      </c>
      <c r="AJ806" s="17">
        <v>0.12437825664079</v>
      </c>
      <c r="AK806" s="17">
        <v>0.14696827068537421</v>
      </c>
      <c r="AL806" s="17">
        <v>0.15618771904700091</v>
      </c>
      <c r="AM806" s="17">
        <v>0.12820521553459971</v>
      </c>
      <c r="AN806" s="17">
        <v>0.20654729920413201</v>
      </c>
      <c r="AO806" s="17">
        <v>0.13458089275403681</v>
      </c>
      <c r="AP806" s="17">
        <v>0.1443572436949512</v>
      </c>
      <c r="AQ806" s="17">
        <v>0.13605416283455599</v>
      </c>
      <c r="AR806" s="17">
        <v>0.12782275194973411</v>
      </c>
      <c r="AS806" s="17">
        <v>0.11816171095856121</v>
      </c>
      <c r="AT806" s="17">
        <v>0.1029647039635167</v>
      </c>
      <c r="AU806" s="17">
        <v>0.1930068096561558</v>
      </c>
      <c r="AV806" s="17">
        <v>8.7323131032141163E-2</v>
      </c>
      <c r="AX806" s="17">
        <v>0.15271111779909391</v>
      </c>
      <c r="AY806" s="17">
        <v>0.11816171095856121</v>
      </c>
      <c r="AZ806" s="17">
        <v>0.1029647039635167</v>
      </c>
      <c r="BA806" s="17">
        <v>0.1930068096561558</v>
      </c>
      <c r="BC806" s="17">
        <v>0.13590475897199891</v>
      </c>
      <c r="BD806" s="17">
        <v>0.14246954921436361</v>
      </c>
      <c r="BE806" s="17">
        <v>0.14213481383572879</v>
      </c>
      <c r="BF806" s="17">
        <v>0.10631844529978771</v>
      </c>
      <c r="BG806" s="17">
        <v>0.1277724754050332</v>
      </c>
      <c r="BH806" s="17">
        <v>0.1070036408236443</v>
      </c>
      <c r="BI806" s="17">
        <v>0.1305545297259004</v>
      </c>
      <c r="BJ806" s="17">
        <v>0.14307865239361639</v>
      </c>
      <c r="BK806" s="17">
        <v>0.1579156163132108</v>
      </c>
      <c r="BL806" s="17">
        <v>0.1318717311311651</v>
      </c>
      <c r="BM806" s="17">
        <v>0.16001596985063321</v>
      </c>
      <c r="BN806" s="17">
        <v>0.18663905998228469</v>
      </c>
      <c r="BP806" s="17">
        <v>0.14777276229390801</v>
      </c>
      <c r="BQ806" s="17">
        <v>0.1000302113372771</v>
      </c>
      <c r="BR806" s="17">
        <v>0.1786978818617854</v>
      </c>
      <c r="BS806" s="17">
        <v>0.1403648814299033</v>
      </c>
      <c r="BT806" s="17">
        <v>8.1883841060717596E-2</v>
      </c>
      <c r="BU806" s="17">
        <v>0.12177365341261261</v>
      </c>
      <c r="BV806" s="17">
        <v>0.16504647676728601</v>
      </c>
      <c r="BW806" s="17">
        <v>0.21829101866084641</v>
      </c>
      <c r="BX806" s="17">
        <v>0.16496145701346929</v>
      </c>
      <c r="BY806" s="17">
        <v>0.16427949947548881</v>
      </c>
    </row>
    <row r="807" spans="2:77" ht="15.95">
      <c r="B807" s="16" t="s">
        <v>314</v>
      </c>
      <c r="C807" s="17">
        <v>2.7530181959609219E-2</v>
      </c>
      <c r="D807" s="17">
        <v>2.953644041195079E-2</v>
      </c>
      <c r="E807" s="17">
        <v>1.7515272386661972E-2</v>
      </c>
      <c r="F807" s="17">
        <v>5.1475473848496683E-2</v>
      </c>
      <c r="H807" s="17">
        <v>5.3325678395119501E-2</v>
      </c>
      <c r="I807" s="17">
        <v>1.629248910080975E-2</v>
      </c>
      <c r="J807" s="17">
        <v>3.7422292199967108E-2</v>
      </c>
      <c r="K807" s="17">
        <v>1.8825630153235309E-2</v>
      </c>
      <c r="L807" s="17">
        <v>4.6139272765048749E-2</v>
      </c>
      <c r="M807" s="17">
        <v>1.676350675938066E-2</v>
      </c>
      <c r="N807" s="17">
        <v>3.3277758424020011E-2</v>
      </c>
      <c r="O807" s="17">
        <v>2.09098900758827E-2</v>
      </c>
      <c r="P807" s="17">
        <v>3.6738021818758952E-2</v>
      </c>
      <c r="Q807" s="17">
        <v>4.7753731817338748E-3</v>
      </c>
      <c r="R807" s="17">
        <v>1.8748303114945838E-2</v>
      </c>
      <c r="S807" s="17">
        <v>2.0344431472389669E-2</v>
      </c>
      <c r="U807" s="17">
        <v>3.7912301040121478E-2</v>
      </c>
      <c r="V807" s="17">
        <v>2.787183047746206E-2</v>
      </c>
      <c r="W807" s="17">
        <v>4.299929374512048E-2</v>
      </c>
      <c r="X807" s="17">
        <v>2.3185892636396341E-2</v>
      </c>
      <c r="Y807" s="17">
        <v>2.4765893390578608E-2</v>
      </c>
      <c r="Z807" s="17">
        <v>3.0183972789903479E-2</v>
      </c>
      <c r="AA807" s="17">
        <v>2.040904078485602E-2</v>
      </c>
      <c r="AB807" s="17">
        <v>2.916632992663299E-2</v>
      </c>
      <c r="AC807" s="17">
        <v>2.523917057892126E-2</v>
      </c>
      <c r="AD807" s="17">
        <v>8.7007941613575154E-3</v>
      </c>
      <c r="AE807" s="17">
        <v>0</v>
      </c>
      <c r="AG807" s="17">
        <v>1.9965623308415011E-2</v>
      </c>
      <c r="AH807" s="17">
        <v>3.3439380346862273E-2</v>
      </c>
      <c r="AJ807" s="17">
        <v>2.4158908048168361E-2</v>
      </c>
      <c r="AK807" s="17">
        <v>2.9164779864656491E-2</v>
      </c>
      <c r="AL807" s="17">
        <v>9.4337162781369492E-3</v>
      </c>
      <c r="AM807" s="17">
        <v>2.723183658399882E-2</v>
      </c>
      <c r="AN807" s="17">
        <v>1.617928303208389E-2</v>
      </c>
      <c r="AO807" s="17">
        <v>3.5144974581174063E-2</v>
      </c>
      <c r="AP807" s="17">
        <v>1.341184903227961E-2</v>
      </c>
      <c r="AQ807" s="17">
        <v>2.56457724705056E-2</v>
      </c>
      <c r="AR807" s="17">
        <v>1.7880553288619101E-2</v>
      </c>
      <c r="AS807" s="17">
        <v>6.2964788058686863E-3</v>
      </c>
      <c r="AT807" s="17">
        <v>2.4888925598109669E-2</v>
      </c>
      <c r="AU807" s="17">
        <v>2.5135762280376981E-2</v>
      </c>
      <c r="AV807" s="17">
        <v>4.6731689200723266E-3</v>
      </c>
      <c r="AX807" s="17">
        <v>2.687496394428604E-2</v>
      </c>
      <c r="AY807" s="17">
        <v>6.2964788058686863E-3</v>
      </c>
      <c r="AZ807" s="17">
        <v>2.4888925598109669E-2</v>
      </c>
      <c r="BA807" s="17">
        <v>2.5135762280376981E-2</v>
      </c>
      <c r="BC807" s="17">
        <v>2.312347622106126E-2</v>
      </c>
      <c r="BD807" s="17">
        <v>7.5023824041010731E-3</v>
      </c>
      <c r="BE807" s="17">
        <v>3.1916479955064928E-2</v>
      </c>
      <c r="BF807" s="17">
        <v>3.5717538122949838E-2</v>
      </c>
      <c r="BG807" s="17">
        <v>4.4254557350451577E-2</v>
      </c>
      <c r="BH807" s="17">
        <v>2.4358444894513932E-2</v>
      </c>
      <c r="BI807" s="17">
        <v>1.220026677534467E-2</v>
      </c>
      <c r="BJ807" s="17">
        <v>3.1034506919263061E-2</v>
      </c>
      <c r="BK807" s="17">
        <v>2.1814029803621619E-2</v>
      </c>
      <c r="BL807" s="17">
        <v>2.908988960879428E-2</v>
      </c>
      <c r="BM807" s="17">
        <v>2.9134959338943601E-2</v>
      </c>
      <c r="BN807" s="17">
        <v>2.6816382777135661E-2</v>
      </c>
      <c r="BP807" s="17">
        <v>3.7935416084523853E-2</v>
      </c>
      <c r="BQ807" s="17">
        <v>1.7349857745049931E-2</v>
      </c>
      <c r="BR807" s="17">
        <v>2.197911030264825E-2</v>
      </c>
      <c r="BS807" s="17">
        <v>1.8763871359985949E-2</v>
      </c>
      <c r="BT807" s="17">
        <v>2.1297958228352312E-2</v>
      </c>
      <c r="BU807" s="17">
        <v>0</v>
      </c>
      <c r="BV807" s="17">
        <v>9.7307310626454681E-3</v>
      </c>
      <c r="BW807" s="17">
        <v>3.2319532351290911E-2</v>
      </c>
      <c r="BX807" s="17">
        <v>3.2904325626590319E-2</v>
      </c>
      <c r="BY807" s="17">
        <v>4.1621926495514952E-2</v>
      </c>
    </row>
    <row r="808" spans="2:77" ht="15.95">
      <c r="B808" s="16" t="s">
        <v>315</v>
      </c>
      <c r="C808" s="17">
        <v>9.0222641465210023E-3</v>
      </c>
      <c r="D808" s="17">
        <v>9.8441738815035155E-3</v>
      </c>
      <c r="E808" s="17">
        <v>4.5847527026344152E-3</v>
      </c>
      <c r="F808" s="17">
        <v>2.0471772046503651E-2</v>
      </c>
      <c r="H808" s="17">
        <v>3.853991623011587E-3</v>
      </c>
      <c r="I808" s="17">
        <v>3.1498883414693757E-2</v>
      </c>
      <c r="J808" s="17">
        <v>1.630333428983733E-2</v>
      </c>
      <c r="K808" s="17">
        <v>1.2482206982073781E-2</v>
      </c>
      <c r="L808" s="17">
        <v>8.034894290619269E-3</v>
      </c>
      <c r="M808" s="17">
        <v>8.9697420479332261E-3</v>
      </c>
      <c r="N808" s="17">
        <v>1.471764707084052E-2</v>
      </c>
      <c r="O808" s="17">
        <v>0</v>
      </c>
      <c r="P808" s="17">
        <v>1.9425720920316161E-2</v>
      </c>
      <c r="Q808" s="17">
        <v>0</v>
      </c>
      <c r="R808" s="17">
        <v>1.6063902406354129E-3</v>
      </c>
      <c r="S808" s="17">
        <v>3.9758934080144524E-3</v>
      </c>
      <c r="U808" s="17">
        <v>0</v>
      </c>
      <c r="V808" s="17">
        <v>2.428740839738338E-2</v>
      </c>
      <c r="W808" s="17">
        <v>0</v>
      </c>
      <c r="X808" s="17">
        <v>8.8452549134403827E-3</v>
      </c>
      <c r="Y808" s="17">
        <v>1.6738729567410369E-2</v>
      </c>
      <c r="Z808" s="17">
        <v>1.5922365228278262E-2</v>
      </c>
      <c r="AA808" s="17">
        <v>1.321831610727606E-2</v>
      </c>
      <c r="AB808" s="17">
        <v>6.6115533255524011E-3</v>
      </c>
      <c r="AC808" s="17">
        <v>0</v>
      </c>
      <c r="AD808" s="17">
        <v>1.617106797859659E-2</v>
      </c>
      <c r="AE808" s="17">
        <v>0</v>
      </c>
      <c r="AG808" s="17">
        <v>4.9593285299830356E-3</v>
      </c>
      <c r="AH808" s="17">
        <v>1.219610332205159E-2</v>
      </c>
      <c r="AJ808" s="17">
        <v>2.0201977961029471E-3</v>
      </c>
      <c r="AK808" s="17">
        <v>0</v>
      </c>
      <c r="AL808" s="17">
        <v>0</v>
      </c>
      <c r="AM808" s="17">
        <v>8.270397499013659E-3</v>
      </c>
      <c r="AN808" s="17">
        <v>1.212364077949209E-2</v>
      </c>
      <c r="AO808" s="17">
        <v>1.0380949918400779E-2</v>
      </c>
      <c r="AP808" s="17">
        <v>3.8936212061749971E-3</v>
      </c>
      <c r="AQ808" s="17">
        <v>1.6043270258211541E-2</v>
      </c>
      <c r="AR808" s="17">
        <v>8.0045718009137592E-3</v>
      </c>
      <c r="AS808" s="17">
        <v>0</v>
      </c>
      <c r="AT808" s="17">
        <v>1.1401744725083221E-3</v>
      </c>
      <c r="AU808" s="17">
        <v>0</v>
      </c>
      <c r="AV808" s="17">
        <v>0</v>
      </c>
      <c r="AX808" s="17">
        <v>9.8375258725941928E-3</v>
      </c>
      <c r="AY808" s="17">
        <v>0</v>
      </c>
      <c r="AZ808" s="17">
        <v>1.1401744725083221E-3</v>
      </c>
      <c r="BA808" s="17">
        <v>0</v>
      </c>
      <c r="BC808" s="17">
        <v>1.01829936242732E-2</v>
      </c>
      <c r="BD808" s="17">
        <v>1.434954430679633E-2</v>
      </c>
      <c r="BE808" s="17">
        <v>1.212315306552483E-2</v>
      </c>
      <c r="BF808" s="17">
        <v>0</v>
      </c>
      <c r="BG808" s="17">
        <v>0</v>
      </c>
      <c r="BH808" s="17">
        <v>8.0308575549502201E-3</v>
      </c>
      <c r="BI808" s="17">
        <v>9.960681546984089E-3</v>
      </c>
      <c r="BJ808" s="17">
        <v>6.5803775509691749E-3</v>
      </c>
      <c r="BK808" s="17">
        <v>5.0203569929399262E-2</v>
      </c>
      <c r="BL808" s="17">
        <v>1.277092367864713E-2</v>
      </c>
      <c r="BM808" s="17">
        <v>3.9762626239521334E-3</v>
      </c>
      <c r="BN808" s="17">
        <v>5.6124970471025199E-3</v>
      </c>
      <c r="BP808" s="17">
        <v>5.8247185466566752E-3</v>
      </c>
      <c r="BQ808" s="17">
        <v>0</v>
      </c>
      <c r="BR808" s="17">
        <v>0</v>
      </c>
      <c r="BS808" s="17">
        <v>1.091458791218732E-2</v>
      </c>
      <c r="BT808" s="17">
        <v>0</v>
      </c>
      <c r="BU808" s="17">
        <v>0</v>
      </c>
      <c r="BV808" s="17">
        <v>9.7307310626454681E-3</v>
      </c>
      <c r="BW808" s="17">
        <v>1.7337415222528581E-2</v>
      </c>
      <c r="BX808" s="17">
        <v>1.0053353787819351E-2</v>
      </c>
      <c r="BY808" s="17">
        <v>1.420315123174511E-2</v>
      </c>
    </row>
    <row r="809" spans="2:77" ht="15.95">
      <c r="B809" s="16" t="s">
        <v>131</v>
      </c>
      <c r="C809" s="17">
        <v>7.5357004557308482E-3</v>
      </c>
      <c r="D809" s="17">
        <v>7.4767095037402828E-3</v>
      </c>
      <c r="E809" s="17">
        <v>9.1993927938214051E-3</v>
      </c>
      <c r="F809" s="17">
        <v>0</v>
      </c>
      <c r="H809" s="17">
        <v>2.674201718024875E-2</v>
      </c>
      <c r="I809" s="17">
        <v>0</v>
      </c>
      <c r="J809" s="17">
        <v>7.1522949980979706E-3</v>
      </c>
      <c r="K809" s="17">
        <v>9.4692778215659974E-3</v>
      </c>
      <c r="L809" s="17">
        <v>5.7283884302293687E-3</v>
      </c>
      <c r="M809" s="17">
        <v>1.5370890899806811E-3</v>
      </c>
      <c r="N809" s="17">
        <v>0</v>
      </c>
      <c r="O809" s="17">
        <v>0</v>
      </c>
      <c r="P809" s="17">
        <v>1.069022794508288E-2</v>
      </c>
      <c r="Q809" s="17">
        <v>1.427934384762879E-2</v>
      </c>
      <c r="R809" s="17">
        <v>0</v>
      </c>
      <c r="S809" s="17">
        <v>4.6387470001468282E-3</v>
      </c>
      <c r="U809" s="17">
        <v>2.1069431891788781E-2</v>
      </c>
      <c r="V809" s="17">
        <v>7.1234901058311014E-3</v>
      </c>
      <c r="W809" s="17">
        <v>7.3777454174744914E-3</v>
      </c>
      <c r="X809" s="17">
        <v>4.1719248887449774E-3</v>
      </c>
      <c r="Y809" s="17">
        <v>8.369364783705183E-3</v>
      </c>
      <c r="Z809" s="17">
        <v>1.566016917788525E-3</v>
      </c>
      <c r="AA809" s="17">
        <v>1.4417282302314281E-3</v>
      </c>
      <c r="AB809" s="17">
        <v>6.6115533255524011E-3</v>
      </c>
      <c r="AC809" s="17">
        <v>1.035610930545716E-2</v>
      </c>
      <c r="AD809" s="17">
        <v>0</v>
      </c>
      <c r="AE809" s="17">
        <v>0.22158449721752571</v>
      </c>
      <c r="AG809" s="17">
        <v>6.0630300537742919E-3</v>
      </c>
      <c r="AH809" s="17">
        <v>8.6861048567626418E-3</v>
      </c>
      <c r="AJ809" s="17">
        <v>2.342218510042072E-3</v>
      </c>
      <c r="AK809" s="17">
        <v>0</v>
      </c>
      <c r="AL809" s="17">
        <v>9.4575729967860348E-3</v>
      </c>
      <c r="AM809" s="17">
        <v>2.3795634593002648E-3</v>
      </c>
      <c r="AN809" s="17">
        <v>5.3474750915126854E-3</v>
      </c>
      <c r="AO809" s="17">
        <v>1.223190758896695E-2</v>
      </c>
      <c r="AP809" s="17">
        <v>7.3828659166168533E-3</v>
      </c>
      <c r="AQ809" s="17">
        <v>7.8761230927719902E-3</v>
      </c>
      <c r="AR809" s="17">
        <v>5.5436797683353356E-3</v>
      </c>
      <c r="AS809" s="17">
        <v>0</v>
      </c>
      <c r="AT809" s="17">
        <v>0</v>
      </c>
      <c r="AU809" s="17">
        <v>4.190104205330474E-3</v>
      </c>
      <c r="AV809" s="17">
        <v>0</v>
      </c>
      <c r="AX809" s="17">
        <v>7.9111149153453277E-3</v>
      </c>
      <c r="AY809" s="17">
        <v>0</v>
      </c>
      <c r="AZ809" s="17">
        <v>0</v>
      </c>
      <c r="BA809" s="17">
        <v>4.190104205330474E-3</v>
      </c>
      <c r="BC809" s="17">
        <v>7.8951649694269203E-3</v>
      </c>
      <c r="BD809" s="17">
        <v>3.6592507300078847E-2</v>
      </c>
      <c r="BE809" s="17">
        <v>0</v>
      </c>
      <c r="BF809" s="17">
        <v>0</v>
      </c>
      <c r="BG809" s="17">
        <v>3.5067953849181432E-2</v>
      </c>
      <c r="BH809" s="17">
        <v>5.2683933244199316E-3</v>
      </c>
      <c r="BI809" s="17">
        <v>1.040901607435203E-2</v>
      </c>
      <c r="BJ809" s="17">
        <v>1.297473371877542E-2</v>
      </c>
      <c r="BK809" s="17">
        <v>0</v>
      </c>
      <c r="BL809" s="17">
        <v>0</v>
      </c>
      <c r="BM809" s="17">
        <v>5.0809554518038017E-3</v>
      </c>
      <c r="BN809" s="17">
        <v>1.437475085441142E-2</v>
      </c>
      <c r="BP809" s="17">
        <v>1.055604066442885E-2</v>
      </c>
      <c r="BQ809" s="17">
        <v>5.7770210011933261E-3</v>
      </c>
      <c r="BR809" s="17">
        <v>5.8849573278001704E-3</v>
      </c>
      <c r="BS809" s="17">
        <v>3.9310154962245783E-3</v>
      </c>
      <c r="BT809" s="17">
        <v>2.741091246473544E-3</v>
      </c>
      <c r="BU809" s="17">
        <v>0</v>
      </c>
      <c r="BV809" s="17">
        <v>0</v>
      </c>
      <c r="BW809" s="17">
        <v>2.2875702817302989E-3</v>
      </c>
      <c r="BX809" s="17">
        <v>0</v>
      </c>
      <c r="BY809" s="17">
        <v>1.5750892820707279E-2</v>
      </c>
    </row>
    <row r="811" spans="2:77" ht="111.95">
      <c r="B811" s="14" t="s">
        <v>358</v>
      </c>
    </row>
    <row r="812" spans="2:77" ht="15.95">
      <c r="B812" s="15" t="s">
        <v>16</v>
      </c>
    </row>
    <row r="813" spans="2:77" ht="15.95">
      <c r="B813" s="16" t="s">
        <v>311</v>
      </c>
      <c r="C813" s="17">
        <v>0.39089176367861311</v>
      </c>
      <c r="D813" s="17">
        <v>0.40325499123147829</v>
      </c>
      <c r="E813" s="17">
        <v>0.36032037311223802</v>
      </c>
      <c r="F813" s="17">
        <v>0.32014826019871467</v>
      </c>
      <c r="H813" s="17">
        <v>0.3416573660997313</v>
      </c>
      <c r="I813" s="17">
        <v>0.39147625237905459</v>
      </c>
      <c r="J813" s="17">
        <v>0.47529061067351391</v>
      </c>
      <c r="K813" s="17">
        <v>0.4342039971091099</v>
      </c>
      <c r="L813" s="17">
        <v>0.33093229249527201</v>
      </c>
      <c r="M813" s="17">
        <v>0.38228471987779639</v>
      </c>
      <c r="N813" s="17">
        <v>0.30580458577400121</v>
      </c>
      <c r="O813" s="17">
        <v>0.31308890819888702</v>
      </c>
      <c r="P813" s="17">
        <v>0.42054764959487428</v>
      </c>
      <c r="Q813" s="17">
        <v>0.38429754811838029</v>
      </c>
      <c r="R813" s="17">
        <v>0.41850627115694128</v>
      </c>
      <c r="S813" s="17">
        <v>0.42981917462511438</v>
      </c>
      <c r="U813" s="17">
        <v>0.37042314454679498</v>
      </c>
      <c r="V813" s="17">
        <v>0.37300138052450832</v>
      </c>
      <c r="W813" s="17">
        <v>0.39459435671670318</v>
      </c>
      <c r="X813" s="17">
        <v>0.30435647410291122</v>
      </c>
      <c r="Y813" s="17">
        <v>0.4298232714500182</v>
      </c>
      <c r="Z813" s="17">
        <v>0.44302941117633049</v>
      </c>
      <c r="AA813" s="17">
        <v>0.42520568440527873</v>
      </c>
      <c r="AB813" s="17">
        <v>0.45139179767284549</v>
      </c>
      <c r="AC813" s="17">
        <v>0.39324931807737928</v>
      </c>
      <c r="AD813" s="17">
        <v>0.31252196329979087</v>
      </c>
      <c r="AE813" s="17">
        <v>0</v>
      </c>
      <c r="AG813" s="17">
        <v>0.40548595954430039</v>
      </c>
      <c r="AH813" s="17">
        <v>0.37949123092457587</v>
      </c>
      <c r="AJ813" s="17">
        <v>0.42481960581042549</v>
      </c>
      <c r="AK813" s="17">
        <v>0.37135965897004097</v>
      </c>
      <c r="AL813" s="17">
        <v>0.36531812269996689</v>
      </c>
      <c r="AM813" s="17">
        <v>0.40413583610359471</v>
      </c>
      <c r="AN813" s="17">
        <v>0.30217441965822178</v>
      </c>
      <c r="AO813" s="17">
        <v>0.42903335724388741</v>
      </c>
      <c r="AP813" s="17">
        <v>0.38874863941240068</v>
      </c>
      <c r="AQ813" s="17">
        <v>0.39912046654476552</v>
      </c>
      <c r="AR813" s="17">
        <v>0.40162736266846988</v>
      </c>
      <c r="AS813" s="17">
        <v>0.31842837842906369</v>
      </c>
      <c r="AT813" s="17">
        <v>0.39382959626766922</v>
      </c>
      <c r="AU813" s="17">
        <v>0.38223819559653782</v>
      </c>
      <c r="AV813" s="17">
        <v>0.51323667983481192</v>
      </c>
      <c r="AX813" s="17">
        <v>0.39772786948736072</v>
      </c>
      <c r="AY813" s="17">
        <v>0.31842837842906369</v>
      </c>
      <c r="AZ813" s="17">
        <v>0.39382959626766922</v>
      </c>
      <c r="BA813" s="17">
        <v>0.38223819559653782</v>
      </c>
      <c r="BC813" s="17">
        <v>0.38700435658016008</v>
      </c>
      <c r="BD813" s="17">
        <v>0.34109588007149971</v>
      </c>
      <c r="BE813" s="17">
        <v>0.39736864404884359</v>
      </c>
      <c r="BF813" s="17">
        <v>0.44432687557357708</v>
      </c>
      <c r="BG813" s="17">
        <v>0.39042266897933642</v>
      </c>
      <c r="BH813" s="17">
        <v>0.49323926906246501</v>
      </c>
      <c r="BI813" s="17">
        <v>0.45055408363868782</v>
      </c>
      <c r="BJ813" s="17">
        <v>0.39721356939760277</v>
      </c>
      <c r="BK813" s="17">
        <v>0.40689489590143002</v>
      </c>
      <c r="BL813" s="17">
        <v>0.38480273921019381</v>
      </c>
      <c r="BM813" s="17">
        <v>0.42347480093968159</v>
      </c>
      <c r="BN813" s="17">
        <v>0.32107100772181912</v>
      </c>
      <c r="BP813" s="17">
        <v>0.42812251433249998</v>
      </c>
      <c r="BQ813" s="17">
        <v>0.5399315098098133</v>
      </c>
      <c r="BR813" s="17">
        <v>0.29207982431836899</v>
      </c>
      <c r="BS813" s="17">
        <v>0.33793634972417202</v>
      </c>
      <c r="BT813" s="17">
        <v>0.54620827917095993</v>
      </c>
      <c r="BU813" s="17">
        <v>0.3814071581099856</v>
      </c>
      <c r="BV813" s="17">
        <v>0.34319222660660231</v>
      </c>
      <c r="BW813" s="17">
        <v>0.3582035596503485</v>
      </c>
      <c r="BX813" s="17">
        <v>0.39362870413497802</v>
      </c>
      <c r="BY813" s="17">
        <v>0.42086040287975779</v>
      </c>
    </row>
    <row r="814" spans="2:77" ht="15.95">
      <c r="B814" s="16" t="s">
        <v>312</v>
      </c>
      <c r="C814" s="17">
        <v>0.36116974613396241</v>
      </c>
      <c r="D814" s="17">
        <v>0.36112849383981832</v>
      </c>
      <c r="E814" s="17">
        <v>0.38391546548423422</v>
      </c>
      <c r="F814" s="17">
        <v>0.24870689692149731</v>
      </c>
      <c r="H814" s="17">
        <v>0.33395539409827218</v>
      </c>
      <c r="I814" s="17">
        <v>0.25976089070254099</v>
      </c>
      <c r="J814" s="17">
        <v>0.32603506389982911</v>
      </c>
      <c r="K814" s="17">
        <v>0.39387037888241661</v>
      </c>
      <c r="L814" s="17">
        <v>0.42438025556704873</v>
      </c>
      <c r="M814" s="17">
        <v>0.36241094157962361</v>
      </c>
      <c r="N814" s="17">
        <v>0.45595064906231419</v>
      </c>
      <c r="O814" s="17">
        <v>0.34019665931135168</v>
      </c>
      <c r="P814" s="17">
        <v>0.35730411038224957</v>
      </c>
      <c r="Q814" s="17">
        <v>0.36130338365451059</v>
      </c>
      <c r="R814" s="17">
        <v>0.37666451668532769</v>
      </c>
      <c r="S814" s="17">
        <v>0.34363394241846168</v>
      </c>
      <c r="U814" s="17">
        <v>0.35609883079863741</v>
      </c>
      <c r="V814" s="17">
        <v>0.37236871105308889</v>
      </c>
      <c r="W814" s="17">
        <v>0.37733249487870352</v>
      </c>
      <c r="X814" s="17">
        <v>0.41422965981318371</v>
      </c>
      <c r="Y814" s="17">
        <v>0.38583540656138099</v>
      </c>
      <c r="Z814" s="17">
        <v>0.31852312224469298</v>
      </c>
      <c r="AA814" s="17">
        <v>0.32332817865203167</v>
      </c>
      <c r="AB814" s="17">
        <v>0.3004847228131089</v>
      </c>
      <c r="AC814" s="17">
        <v>0.41139770016475069</v>
      </c>
      <c r="AD814" s="17">
        <v>0.36782606985251481</v>
      </c>
      <c r="AE814" s="17">
        <v>0.56684124208319719</v>
      </c>
      <c r="AG814" s="17">
        <v>0.35513496282381052</v>
      </c>
      <c r="AH814" s="17">
        <v>0.36588393151451221</v>
      </c>
      <c r="AJ814" s="17">
        <v>0.34637255600907763</v>
      </c>
      <c r="AK814" s="17">
        <v>0.33973912795927569</v>
      </c>
      <c r="AL814" s="17">
        <v>0.34627479020207591</v>
      </c>
      <c r="AM814" s="17">
        <v>0.3391647229722225</v>
      </c>
      <c r="AN814" s="17">
        <v>0.37664241833815998</v>
      </c>
      <c r="AO814" s="17">
        <v>0.28728405992309031</v>
      </c>
      <c r="AP814" s="17">
        <v>0.37692013639123279</v>
      </c>
      <c r="AQ814" s="17">
        <v>0.2966665397332342</v>
      </c>
      <c r="AR814" s="17">
        <v>0.33223517503631289</v>
      </c>
      <c r="AS814" s="17">
        <v>0.43287070982063991</v>
      </c>
      <c r="AT814" s="17">
        <v>0.35852984876154609</v>
      </c>
      <c r="AU814" s="17">
        <v>0.3046843470662679</v>
      </c>
      <c r="AV814" s="17">
        <v>0.30675010906108929</v>
      </c>
      <c r="AX814" s="17">
        <v>0.35433589454826891</v>
      </c>
      <c r="AY814" s="17">
        <v>0.43287070982063991</v>
      </c>
      <c r="AZ814" s="17">
        <v>0.35852984876154609</v>
      </c>
      <c r="BA814" s="17">
        <v>0.3046843470662679</v>
      </c>
      <c r="BC814" s="17">
        <v>0.3596632774302741</v>
      </c>
      <c r="BD814" s="17">
        <v>0.44586584020626319</v>
      </c>
      <c r="BE814" s="17">
        <v>0.42390882540198099</v>
      </c>
      <c r="BF814" s="17">
        <v>0.35300630970134378</v>
      </c>
      <c r="BG814" s="17">
        <v>0.32696665553076942</v>
      </c>
      <c r="BH814" s="17">
        <v>0.30047957366335509</v>
      </c>
      <c r="BI814" s="17">
        <v>0.36921641276794492</v>
      </c>
      <c r="BJ814" s="17">
        <v>0.36015877557537818</v>
      </c>
      <c r="BK814" s="17">
        <v>0.35148739360828313</v>
      </c>
      <c r="BL814" s="17">
        <v>0.30186624019003688</v>
      </c>
      <c r="BM814" s="17">
        <v>0.3108819522684369</v>
      </c>
      <c r="BN814" s="17">
        <v>0.38920780589751192</v>
      </c>
      <c r="BP814" s="17">
        <v>0.3473944772219556</v>
      </c>
      <c r="BQ814" s="17">
        <v>0.28979679447525752</v>
      </c>
      <c r="BR814" s="17">
        <v>0.41876549671781671</v>
      </c>
      <c r="BS814" s="17">
        <v>0.40336766130756252</v>
      </c>
      <c r="BT814" s="17">
        <v>0.33861141289834817</v>
      </c>
      <c r="BU814" s="17">
        <v>0.30194172563772342</v>
      </c>
      <c r="BV814" s="17">
        <v>0.41877055370201188</v>
      </c>
      <c r="BW814" s="17">
        <v>0.38571516962716079</v>
      </c>
      <c r="BX814" s="17">
        <v>0.3301929666959888</v>
      </c>
      <c r="BY814" s="17">
        <v>0.32535088810590801</v>
      </c>
    </row>
    <row r="815" spans="2:77" ht="15.95">
      <c r="B815" s="16" t="s">
        <v>313</v>
      </c>
      <c r="C815" s="17">
        <v>0.20132296502861549</v>
      </c>
      <c r="D815" s="17">
        <v>0.19089394001846291</v>
      </c>
      <c r="E815" s="17">
        <v>0.20562314892203851</v>
      </c>
      <c r="F815" s="17">
        <v>0.36245912178302853</v>
      </c>
      <c r="H815" s="17">
        <v>0.2420489146141056</v>
      </c>
      <c r="I815" s="17">
        <v>0.23659489760079741</v>
      </c>
      <c r="J815" s="17">
        <v>0.16609222119551209</v>
      </c>
      <c r="K815" s="17">
        <v>0.11147629948534819</v>
      </c>
      <c r="L815" s="17">
        <v>0.17325480182133629</v>
      </c>
      <c r="M815" s="17">
        <v>0.22350493768057789</v>
      </c>
      <c r="N815" s="17">
        <v>0.19724781069284419</v>
      </c>
      <c r="O815" s="17">
        <v>0.25385644700289889</v>
      </c>
      <c r="P815" s="17">
        <v>0.19420604161964211</v>
      </c>
      <c r="Q815" s="17">
        <v>0.22874990405666851</v>
      </c>
      <c r="R815" s="17">
        <v>0.1934101739709487</v>
      </c>
      <c r="S815" s="17">
        <v>0.20974670809175139</v>
      </c>
      <c r="U815" s="17">
        <v>0.21026369371001821</v>
      </c>
      <c r="V815" s="17">
        <v>0.22321900991918819</v>
      </c>
      <c r="W815" s="17">
        <v>0.20004800238957729</v>
      </c>
      <c r="X815" s="17">
        <v>0.2103785505854264</v>
      </c>
      <c r="Y815" s="17">
        <v>0.14066879661463291</v>
      </c>
      <c r="Z815" s="17">
        <v>0.18453419884056479</v>
      </c>
      <c r="AA815" s="17">
        <v>0.1798118856515295</v>
      </c>
      <c r="AB815" s="17">
        <v>0.2333521782283014</v>
      </c>
      <c r="AC815" s="17">
        <v>0.15975770187349189</v>
      </c>
      <c r="AD815" s="17">
        <v>0.27030715587764592</v>
      </c>
      <c r="AE815" s="17">
        <v>0.21157426069927701</v>
      </c>
      <c r="AG815" s="17">
        <v>0.21215144134778841</v>
      </c>
      <c r="AH815" s="17">
        <v>0.1928640954828606</v>
      </c>
      <c r="AJ815" s="17">
        <v>0.19125884177666891</v>
      </c>
      <c r="AK815" s="17">
        <v>0.23637228702025351</v>
      </c>
      <c r="AL815" s="17">
        <v>0.25721916399931383</v>
      </c>
      <c r="AM815" s="17">
        <v>0.2203822617550272</v>
      </c>
      <c r="AN815" s="17">
        <v>0.28048884289202491</v>
      </c>
      <c r="AO815" s="17">
        <v>0.23915535771871119</v>
      </c>
      <c r="AP815" s="17">
        <v>0.19361083475107149</v>
      </c>
      <c r="AQ815" s="17">
        <v>0.24707252328056409</v>
      </c>
      <c r="AR815" s="17">
        <v>0.22963083080502031</v>
      </c>
      <c r="AS815" s="17">
        <v>0.23733060414630841</v>
      </c>
      <c r="AT815" s="17">
        <v>0.20245658676023531</v>
      </c>
      <c r="AU815" s="17">
        <v>0.27088333165752521</v>
      </c>
      <c r="AV815" s="17">
        <v>0.18001321110409871</v>
      </c>
      <c r="AX815" s="17">
        <v>0.20060009678722279</v>
      </c>
      <c r="AY815" s="17">
        <v>0.23733060414630841</v>
      </c>
      <c r="AZ815" s="17">
        <v>0.20245658676023531</v>
      </c>
      <c r="BA815" s="17">
        <v>0.27088333165752521</v>
      </c>
      <c r="BC815" s="17">
        <v>0.19775717338077761</v>
      </c>
      <c r="BD815" s="17">
        <v>0.1255631484845452</v>
      </c>
      <c r="BE815" s="17">
        <v>0.1467830348823502</v>
      </c>
      <c r="BF815" s="17">
        <v>0.16286803359160329</v>
      </c>
      <c r="BG815" s="17">
        <v>0.25377028405901447</v>
      </c>
      <c r="BH815" s="17">
        <v>0.14393724511071249</v>
      </c>
      <c r="BI815" s="17">
        <v>0.13629298763472761</v>
      </c>
      <c r="BJ815" s="17">
        <v>0.18624410072528849</v>
      </c>
      <c r="BK815" s="17">
        <v>0.20203513492938291</v>
      </c>
      <c r="BL815" s="17">
        <v>0.23201623484163561</v>
      </c>
      <c r="BM815" s="17">
        <v>0.22200503063170529</v>
      </c>
      <c r="BN815" s="17">
        <v>0.24078114473478371</v>
      </c>
      <c r="BP815" s="17">
        <v>0.1894505074004324</v>
      </c>
      <c r="BQ815" s="17">
        <v>0.1355907749662992</v>
      </c>
      <c r="BR815" s="17">
        <v>0.23570501273855091</v>
      </c>
      <c r="BS815" s="17">
        <v>0.21333171034514539</v>
      </c>
      <c r="BT815" s="17">
        <v>0.1054492106392696</v>
      </c>
      <c r="BU815" s="17">
        <v>0.30443413353153159</v>
      </c>
      <c r="BV815" s="17">
        <v>0.18672736644929211</v>
      </c>
      <c r="BW815" s="17">
        <v>0.1833038149815823</v>
      </c>
      <c r="BX815" s="17">
        <v>0.22357691218957371</v>
      </c>
      <c r="BY815" s="17">
        <v>0.19550101759900601</v>
      </c>
    </row>
    <row r="816" spans="2:77" ht="15.95">
      <c r="B816" s="16" t="s">
        <v>314</v>
      </c>
      <c r="C816" s="17">
        <v>2.886034475462412E-2</v>
      </c>
      <c r="D816" s="17">
        <v>2.742880163438232E-2</v>
      </c>
      <c r="E816" s="17">
        <v>3.093348480105242E-2</v>
      </c>
      <c r="F816" s="17">
        <v>4.8123563635472787E-2</v>
      </c>
      <c r="H816" s="17">
        <v>4.8667067015388109E-2</v>
      </c>
      <c r="I816" s="17">
        <v>5.8606843643494409E-2</v>
      </c>
      <c r="J816" s="17">
        <v>2.542980923304701E-2</v>
      </c>
      <c r="K816" s="17">
        <v>2.9028561897919469E-2</v>
      </c>
      <c r="L816" s="17">
        <v>4.5049145101750759E-2</v>
      </c>
      <c r="M816" s="17">
        <v>3.1799400862002121E-2</v>
      </c>
      <c r="N816" s="17">
        <v>1.471764707084052E-2</v>
      </c>
      <c r="O816" s="17">
        <v>7.192380500346679E-2</v>
      </c>
      <c r="P816" s="17">
        <v>1.954433536524788E-2</v>
      </c>
      <c r="Q816" s="17">
        <v>1.180159230868112E-2</v>
      </c>
      <c r="R816" s="17">
        <v>9.3741515574729192E-3</v>
      </c>
      <c r="S816" s="17">
        <v>9.8063392416222299E-3</v>
      </c>
      <c r="U816" s="17">
        <v>3.5609164715052752E-2</v>
      </c>
      <c r="V816" s="17">
        <v>1.0662558131583519E-2</v>
      </c>
      <c r="W816" s="17">
        <v>2.802514601501602E-2</v>
      </c>
      <c r="X816" s="17">
        <v>3.5564359290584081E-2</v>
      </c>
      <c r="Y816" s="17">
        <v>2.693379580655746E-2</v>
      </c>
      <c r="Z816" s="17">
        <v>2.519239513383047E-2</v>
      </c>
      <c r="AA816" s="17">
        <v>5.8435935183884062E-2</v>
      </c>
      <c r="AB816" s="17">
        <v>1.477130128574424E-2</v>
      </c>
      <c r="AC816" s="17">
        <v>2.37556886358881E-2</v>
      </c>
      <c r="AD816" s="17">
        <v>2.027425803448378E-2</v>
      </c>
      <c r="AE816" s="17">
        <v>0</v>
      </c>
      <c r="AG816" s="17">
        <v>1.8218934681301299E-2</v>
      </c>
      <c r="AH816" s="17">
        <v>3.7173083956328942E-2</v>
      </c>
      <c r="AJ816" s="17">
        <v>3.003247449543079E-2</v>
      </c>
      <c r="AK816" s="17">
        <v>4.583097949661373E-2</v>
      </c>
      <c r="AL816" s="17">
        <v>3.118792309864327E-2</v>
      </c>
      <c r="AM816" s="17">
        <v>3.113961577861861E-2</v>
      </c>
      <c r="AN816" s="17">
        <v>2.6054946168170369E-2</v>
      </c>
      <c r="AO816" s="17">
        <v>2.6480965377537299E-2</v>
      </c>
      <c r="AP816" s="17">
        <v>2.4487439227363052E-2</v>
      </c>
      <c r="AQ816" s="17">
        <v>3.8169076407648939E-2</v>
      </c>
      <c r="AR816" s="17">
        <v>1.9774682284863659E-2</v>
      </c>
      <c r="AS816" s="17">
        <v>1.137030760398801E-2</v>
      </c>
      <c r="AT816" s="17">
        <v>3.0391398858115669E-2</v>
      </c>
      <c r="AU816" s="17">
        <v>2.953570676022467E-2</v>
      </c>
      <c r="AV816" s="17">
        <v>0</v>
      </c>
      <c r="AX816" s="17">
        <v>2.917620723384648E-2</v>
      </c>
      <c r="AY816" s="17">
        <v>1.137030760398801E-2</v>
      </c>
      <c r="AZ816" s="17">
        <v>3.0391398858115669E-2</v>
      </c>
      <c r="BA816" s="17">
        <v>2.953570676022467E-2</v>
      </c>
      <c r="BC816" s="17">
        <v>4.2612546931619623E-2</v>
      </c>
      <c r="BD816" s="17">
        <v>3.2616084122204569E-2</v>
      </c>
      <c r="BE816" s="17">
        <v>1.816171388652699E-2</v>
      </c>
      <c r="BF816" s="17">
        <v>3.7210640421123237E-2</v>
      </c>
      <c r="BG816" s="17">
        <v>2.2085190304396742E-2</v>
      </c>
      <c r="BH816" s="17">
        <v>4.6859427383242912E-2</v>
      </c>
      <c r="BI816" s="17">
        <v>2.8978846709643319E-2</v>
      </c>
      <c r="BJ816" s="17">
        <v>3.2456712865699691E-2</v>
      </c>
      <c r="BK816" s="17">
        <v>1.9916695232321431E-2</v>
      </c>
      <c r="BL816" s="17">
        <v>6.4942728321888063E-2</v>
      </c>
      <c r="BM816" s="17">
        <v>3.2342623169838873E-2</v>
      </c>
      <c r="BN816" s="17">
        <v>2.259481203981463E-2</v>
      </c>
      <c r="BP816" s="17">
        <v>1.8651741834026341E-2</v>
      </c>
      <c r="BQ816" s="17">
        <v>1.7331063003579981E-2</v>
      </c>
      <c r="BR816" s="17">
        <v>3.8574025986653368E-2</v>
      </c>
      <c r="BS816" s="17">
        <v>3.0531422759358641E-2</v>
      </c>
      <c r="BT816" s="17">
        <v>6.2304182467505693E-3</v>
      </c>
      <c r="BU816" s="17">
        <v>1.221698272075954E-2</v>
      </c>
      <c r="BV816" s="17">
        <v>1.946146212529094E-2</v>
      </c>
      <c r="BW816" s="17">
        <v>5.4756210724329582E-2</v>
      </c>
      <c r="BX816" s="17">
        <v>2.9708809854500761E-2</v>
      </c>
      <c r="BY816" s="17">
        <v>3.3501402633140741E-2</v>
      </c>
    </row>
    <row r="817" spans="2:77" ht="15.95">
      <c r="B817" s="16" t="s">
        <v>315</v>
      </c>
      <c r="C817" s="17">
        <v>1.012384192734378E-2</v>
      </c>
      <c r="D817" s="17">
        <v>9.7048745265195524E-3</v>
      </c>
      <c r="E817" s="17">
        <v>9.9480162713392849E-3</v>
      </c>
      <c r="F817" s="17">
        <v>2.0562157461286631E-2</v>
      </c>
      <c r="H817" s="17">
        <v>1.430063591371203E-2</v>
      </c>
      <c r="I817" s="17">
        <v>4.5178556947963119E-2</v>
      </c>
      <c r="J817" s="17">
        <v>0</v>
      </c>
      <c r="K817" s="17">
        <v>2.195148480363978E-2</v>
      </c>
      <c r="L817" s="17">
        <v>1.4372962027261351E-2</v>
      </c>
      <c r="M817" s="17">
        <v>0</v>
      </c>
      <c r="N817" s="17">
        <v>1.471764707084052E-2</v>
      </c>
      <c r="O817" s="17">
        <v>2.0934180483395601E-2</v>
      </c>
      <c r="P817" s="17">
        <v>8.3978630379861422E-3</v>
      </c>
      <c r="Q817" s="17">
        <v>5.0623386357214221E-3</v>
      </c>
      <c r="R817" s="17">
        <v>0</v>
      </c>
      <c r="S817" s="17">
        <v>0</v>
      </c>
      <c r="U817" s="17">
        <v>6.535734337707942E-3</v>
      </c>
      <c r="V817" s="17">
        <v>1.362485026579986E-2</v>
      </c>
      <c r="W817" s="17">
        <v>0</v>
      </c>
      <c r="X817" s="17">
        <v>3.1299031319149698E-2</v>
      </c>
      <c r="Y817" s="17">
        <v>1.6738729567410369E-2</v>
      </c>
      <c r="Z817" s="17">
        <v>1.592385927296527E-2</v>
      </c>
      <c r="AA817" s="17">
        <v>6.6091580536380276E-3</v>
      </c>
      <c r="AB817" s="17">
        <v>0</v>
      </c>
      <c r="AC817" s="17">
        <v>3.5555442435866772E-3</v>
      </c>
      <c r="AD817" s="17">
        <v>1.8143424464356319E-2</v>
      </c>
      <c r="AE817" s="17">
        <v>0</v>
      </c>
      <c r="AG817" s="17">
        <v>4.530825398948916E-3</v>
      </c>
      <c r="AH817" s="17">
        <v>1.4492932812011959E-2</v>
      </c>
      <c r="AJ817" s="17">
        <v>3.146405706275072E-3</v>
      </c>
      <c r="AK817" s="17">
        <v>6.6979465538162409E-3</v>
      </c>
      <c r="AL817" s="17">
        <v>0</v>
      </c>
      <c r="AM817" s="17">
        <v>2.3795634593002648E-3</v>
      </c>
      <c r="AN817" s="17">
        <v>8.217506332040091E-3</v>
      </c>
      <c r="AO817" s="17">
        <v>1.0381900495956021E-2</v>
      </c>
      <c r="AP817" s="17">
        <v>4.7429795609324936E-3</v>
      </c>
      <c r="AQ817" s="17">
        <v>1.60639452091151E-2</v>
      </c>
      <c r="AR817" s="17">
        <v>9.5077237251391181E-3</v>
      </c>
      <c r="AS817" s="17">
        <v>0</v>
      </c>
      <c r="AT817" s="17">
        <v>8.1390377030961577E-3</v>
      </c>
      <c r="AU817" s="17">
        <v>0</v>
      </c>
      <c r="AV817" s="17">
        <v>0</v>
      </c>
      <c r="AX817" s="17">
        <v>1.014295893267176E-2</v>
      </c>
      <c r="AY817" s="17">
        <v>0</v>
      </c>
      <c r="AZ817" s="17">
        <v>8.1390377030961577E-3</v>
      </c>
      <c r="BA817" s="17">
        <v>0</v>
      </c>
      <c r="BC817" s="17">
        <v>0</v>
      </c>
      <c r="BD817" s="17">
        <v>1.8325967484670601E-2</v>
      </c>
      <c r="BE817" s="17">
        <v>1.377778178029818E-2</v>
      </c>
      <c r="BF817" s="17">
        <v>0</v>
      </c>
      <c r="BG817" s="17">
        <v>0</v>
      </c>
      <c r="BH817" s="17">
        <v>9.024580257680017E-3</v>
      </c>
      <c r="BI817" s="17">
        <v>2.2780201830389151E-3</v>
      </c>
      <c r="BJ817" s="17">
        <v>1.2839047312908599E-2</v>
      </c>
      <c r="BK817" s="17">
        <v>1.9665880328582599E-2</v>
      </c>
      <c r="BL817" s="17">
        <v>1.637205743624523E-2</v>
      </c>
      <c r="BM817" s="17">
        <v>1.9826623631145619E-3</v>
      </c>
      <c r="BN817" s="17">
        <v>1.2013272853139179E-2</v>
      </c>
      <c r="BP817" s="17">
        <v>8.7276335860686661E-3</v>
      </c>
      <c r="BQ817" s="17">
        <v>5.7958157426632826E-3</v>
      </c>
      <c r="BR817" s="17">
        <v>0</v>
      </c>
      <c r="BS817" s="17">
        <v>1.091458791218732E-2</v>
      </c>
      <c r="BT817" s="17">
        <v>3.50067904467167E-3</v>
      </c>
      <c r="BU817" s="17">
        <v>0</v>
      </c>
      <c r="BV817" s="17">
        <v>3.1848391116803057E-2</v>
      </c>
      <c r="BW817" s="17">
        <v>9.8585224315156858E-3</v>
      </c>
      <c r="BX817" s="17">
        <v>2.2892607124959E-2</v>
      </c>
      <c r="BY817" s="17">
        <v>1.194043391179791E-2</v>
      </c>
    </row>
    <row r="818" spans="2:77" ht="15.95">
      <c r="B818" s="16" t="s">
        <v>131</v>
      </c>
      <c r="C818" s="17">
        <v>7.6313384768411296E-3</v>
      </c>
      <c r="D818" s="17">
        <v>7.5888987493385757E-3</v>
      </c>
      <c r="E818" s="17">
        <v>9.2595114090977988E-3</v>
      </c>
      <c r="F818" s="17">
        <v>0</v>
      </c>
      <c r="H818" s="17">
        <v>1.937062225879075E-2</v>
      </c>
      <c r="I818" s="17">
        <v>8.3825587261494687E-3</v>
      </c>
      <c r="J818" s="17">
        <v>7.1522949980979706E-3</v>
      </c>
      <c r="K818" s="17">
        <v>9.4692778215659974E-3</v>
      </c>
      <c r="L818" s="17">
        <v>1.2010542987330749E-2</v>
      </c>
      <c r="M818" s="17">
        <v>0</v>
      </c>
      <c r="N818" s="17">
        <v>1.156166032915946E-2</v>
      </c>
      <c r="O818" s="17">
        <v>0</v>
      </c>
      <c r="P818" s="17">
        <v>0</v>
      </c>
      <c r="Q818" s="17">
        <v>8.7852332260379227E-3</v>
      </c>
      <c r="R818" s="17">
        <v>2.04488662930935E-3</v>
      </c>
      <c r="S818" s="17">
        <v>6.9938356230501396E-3</v>
      </c>
      <c r="U818" s="17">
        <v>2.1069431891788781E-2</v>
      </c>
      <c r="V818" s="17">
        <v>7.1234901058311014E-3</v>
      </c>
      <c r="W818" s="17">
        <v>0</v>
      </c>
      <c r="X818" s="17">
        <v>4.1719248887449774E-3</v>
      </c>
      <c r="Y818" s="17">
        <v>0</v>
      </c>
      <c r="Z818" s="17">
        <v>1.279701333161604E-2</v>
      </c>
      <c r="AA818" s="17">
        <v>6.6091580536380276E-3</v>
      </c>
      <c r="AB818" s="17">
        <v>0</v>
      </c>
      <c r="AC818" s="17">
        <v>8.2840470049036444E-3</v>
      </c>
      <c r="AD818" s="17">
        <v>1.0927128471208331E-2</v>
      </c>
      <c r="AE818" s="17">
        <v>0.22158449721752571</v>
      </c>
      <c r="AG818" s="17">
        <v>4.4778762038506182E-3</v>
      </c>
      <c r="AH818" s="17">
        <v>1.009472530971036E-2</v>
      </c>
      <c r="AJ818" s="17">
        <v>4.3701162021222324E-3</v>
      </c>
      <c r="AK818" s="17">
        <v>0</v>
      </c>
      <c r="AL818" s="17">
        <v>0</v>
      </c>
      <c r="AM818" s="17">
        <v>2.797999931236837E-3</v>
      </c>
      <c r="AN818" s="17">
        <v>6.4218666113828723E-3</v>
      </c>
      <c r="AO818" s="17">
        <v>7.6643592408177216E-3</v>
      </c>
      <c r="AP818" s="17">
        <v>1.148997065699944E-2</v>
      </c>
      <c r="AQ818" s="17">
        <v>2.9074488246725091E-3</v>
      </c>
      <c r="AR818" s="17">
        <v>7.2242254801943582E-3</v>
      </c>
      <c r="AS818" s="17">
        <v>0</v>
      </c>
      <c r="AT818" s="17">
        <v>6.6535316493375957E-3</v>
      </c>
      <c r="AU818" s="17">
        <v>1.2658418919444379E-2</v>
      </c>
      <c r="AV818" s="17">
        <v>0</v>
      </c>
      <c r="AX818" s="17">
        <v>8.016973010629428E-3</v>
      </c>
      <c r="AY818" s="17">
        <v>0</v>
      </c>
      <c r="AZ818" s="17">
        <v>6.6535316493375957E-3</v>
      </c>
      <c r="BA818" s="17">
        <v>1.2658418919444379E-2</v>
      </c>
      <c r="BC818" s="17">
        <v>1.296264567716874E-2</v>
      </c>
      <c r="BD818" s="17">
        <v>3.6533079630816492E-2</v>
      </c>
      <c r="BE818" s="17">
        <v>0</v>
      </c>
      <c r="BF818" s="17">
        <v>2.5881407123525368E-3</v>
      </c>
      <c r="BG818" s="17">
        <v>6.7552011264830356E-3</v>
      </c>
      <c r="BH818" s="17">
        <v>6.4599045225445023E-3</v>
      </c>
      <c r="BI818" s="17">
        <v>1.2679649065957581E-2</v>
      </c>
      <c r="BJ818" s="17">
        <v>1.1087794123122189E-2</v>
      </c>
      <c r="BK818" s="17">
        <v>0</v>
      </c>
      <c r="BL818" s="17">
        <v>0</v>
      </c>
      <c r="BM818" s="17">
        <v>9.3129306272226892E-3</v>
      </c>
      <c r="BN818" s="17">
        <v>1.433195675293154E-2</v>
      </c>
      <c r="BP818" s="17">
        <v>7.6531256250168588E-3</v>
      </c>
      <c r="BQ818" s="17">
        <v>1.155404200238665E-2</v>
      </c>
      <c r="BR818" s="17">
        <v>1.4875640238610131E-2</v>
      </c>
      <c r="BS818" s="17">
        <v>3.9182679515740561E-3</v>
      </c>
      <c r="BT818" s="17">
        <v>0</v>
      </c>
      <c r="BU818" s="17">
        <v>0</v>
      </c>
      <c r="BV818" s="17">
        <v>0</v>
      </c>
      <c r="BW818" s="17">
        <v>8.1627225850632607E-3</v>
      </c>
      <c r="BX818" s="17">
        <v>0</v>
      </c>
      <c r="BY818" s="17">
        <v>1.2845854870389511E-2</v>
      </c>
    </row>
    <row r="820" spans="2:77" ht="128.1">
      <c r="B820" s="14" t="s">
        <v>359</v>
      </c>
    </row>
    <row r="821" spans="2:77" ht="15.95">
      <c r="B821" s="15" t="s">
        <v>16</v>
      </c>
    </row>
    <row r="822" spans="2:77" ht="15.95">
      <c r="B822" s="16" t="s">
        <v>311</v>
      </c>
      <c r="C822" s="17">
        <v>0.33581053541720851</v>
      </c>
      <c r="D822" s="17">
        <v>0.37461789134006102</v>
      </c>
      <c r="E822" s="17">
        <v>0.22823716197699201</v>
      </c>
      <c r="F822" s="17">
        <v>0.2257869993597546</v>
      </c>
      <c r="H822" s="17">
        <v>0.28750504704384439</v>
      </c>
      <c r="I822" s="17">
        <v>0.32638754300971778</v>
      </c>
      <c r="J822" s="17">
        <v>0.31827340849209629</v>
      </c>
      <c r="K822" s="17">
        <v>0.32449699180709268</v>
      </c>
      <c r="L822" s="17">
        <v>0.2313370221840072</v>
      </c>
      <c r="M822" s="17">
        <v>0.31864168595888109</v>
      </c>
      <c r="N822" s="17">
        <v>0.30382679011910052</v>
      </c>
      <c r="O822" s="17">
        <v>0.2178531856180958</v>
      </c>
      <c r="P822" s="17">
        <v>0.36873236925039532</v>
      </c>
      <c r="Q822" s="17">
        <v>0.36803278679436757</v>
      </c>
      <c r="R822" s="17">
        <v>0.4404939254432102</v>
      </c>
      <c r="S822" s="17">
        <v>0.41993220665285153</v>
      </c>
      <c r="U822" s="17">
        <v>0.2889582583648258</v>
      </c>
      <c r="V822" s="17">
        <v>0.26312840983236402</v>
      </c>
      <c r="W822" s="17">
        <v>0.25958531583051248</v>
      </c>
      <c r="X822" s="17">
        <v>0.29216569959063171</v>
      </c>
      <c r="Y822" s="17">
        <v>0.37628369961317931</v>
      </c>
      <c r="Z822" s="17">
        <v>0.41012421283317818</v>
      </c>
      <c r="AA822" s="17">
        <v>0.40603339567934038</v>
      </c>
      <c r="AB822" s="17">
        <v>0.39710677329635002</v>
      </c>
      <c r="AC822" s="17">
        <v>0.40838713017144529</v>
      </c>
      <c r="AD822" s="17">
        <v>0.22750288512642541</v>
      </c>
      <c r="AE822" s="17">
        <v>0</v>
      </c>
      <c r="AG822" s="17">
        <v>0.3845606986822131</v>
      </c>
      <c r="AH822" s="17">
        <v>0.29772842125468441</v>
      </c>
      <c r="AJ822" s="17">
        <v>0.42504281012551548</v>
      </c>
      <c r="AK822" s="17">
        <v>0.34629924469000911</v>
      </c>
      <c r="AL822" s="17">
        <v>0.32332149838025609</v>
      </c>
      <c r="AM822" s="17">
        <v>0.34719295505695869</v>
      </c>
      <c r="AN822" s="17">
        <v>0.25431089743575769</v>
      </c>
      <c r="AO822" s="17">
        <v>0.32530314126792559</v>
      </c>
      <c r="AP822" s="17">
        <v>0.31009223033472438</v>
      </c>
      <c r="AQ822" s="17">
        <v>0.29281158159993781</v>
      </c>
      <c r="AR822" s="17">
        <v>0.36849219209292761</v>
      </c>
      <c r="AS822" s="17">
        <v>0.29995041671596739</v>
      </c>
      <c r="AT822" s="17">
        <v>0.36085455793506949</v>
      </c>
      <c r="AU822" s="17">
        <v>0.32259308035627388</v>
      </c>
      <c r="AV822" s="17">
        <v>0.35216812406430398</v>
      </c>
      <c r="AX822" s="17">
        <v>0.34075908276350431</v>
      </c>
      <c r="AY822" s="17">
        <v>0.29995041671596739</v>
      </c>
      <c r="AZ822" s="17">
        <v>0.36085455793506949</v>
      </c>
      <c r="BA822" s="17">
        <v>0.32259308035627388</v>
      </c>
      <c r="BC822" s="17">
        <v>0.40443175153324878</v>
      </c>
      <c r="BD822" s="17">
        <v>0.38544521859429898</v>
      </c>
      <c r="BE822" s="17">
        <v>0.40166463905989702</v>
      </c>
      <c r="BF822" s="17">
        <v>0.36026203398184398</v>
      </c>
      <c r="BG822" s="17">
        <v>0.31552453748750708</v>
      </c>
      <c r="BH822" s="17">
        <v>0.46138003066641892</v>
      </c>
      <c r="BI822" s="17">
        <v>0.45769561823500471</v>
      </c>
      <c r="BJ822" s="17">
        <v>0.30729122093273359</v>
      </c>
      <c r="BK822" s="17">
        <v>0.3186953146314323</v>
      </c>
      <c r="BL822" s="17">
        <v>0.29036979126557838</v>
      </c>
      <c r="BM822" s="17">
        <v>0.41666493233424401</v>
      </c>
      <c r="BN822" s="17">
        <v>0.25802860189715621</v>
      </c>
      <c r="BP822" s="17">
        <v>0.33917215995166228</v>
      </c>
      <c r="BQ822" s="17">
        <v>0.39905179577725342</v>
      </c>
      <c r="BR822" s="17">
        <v>0.2284636546171617</v>
      </c>
      <c r="BS822" s="17">
        <v>0.31455561174532048</v>
      </c>
      <c r="BT822" s="17">
        <v>0.52743515576515854</v>
      </c>
      <c r="BU822" s="17">
        <v>0.16799070688384951</v>
      </c>
      <c r="BV822" s="17">
        <v>0.43979265727361733</v>
      </c>
      <c r="BW822" s="17">
        <v>0.34006592372826061</v>
      </c>
      <c r="BX822" s="17">
        <v>0.37812845710708198</v>
      </c>
      <c r="BY822" s="17">
        <v>0.35453631366273242</v>
      </c>
    </row>
    <row r="823" spans="2:77" ht="15.95">
      <c r="B823" s="16" t="s">
        <v>312</v>
      </c>
      <c r="C823" s="17">
        <v>0.37561980644997989</v>
      </c>
      <c r="D823" s="17">
        <v>0.35673086365085682</v>
      </c>
      <c r="E823" s="17">
        <v>0.44474264699294108</v>
      </c>
      <c r="F823" s="17">
        <v>0.31439783463091159</v>
      </c>
      <c r="H823" s="17">
        <v>0.36586545659312991</v>
      </c>
      <c r="I823" s="17">
        <v>0.36192862925838137</v>
      </c>
      <c r="J823" s="17">
        <v>0.35387773728627819</v>
      </c>
      <c r="K823" s="17">
        <v>0.42818889255417569</v>
      </c>
      <c r="L823" s="17">
        <v>0.40568966793532402</v>
      </c>
      <c r="M823" s="17">
        <v>0.40985849204106017</v>
      </c>
      <c r="N823" s="17">
        <v>0.43426251403829452</v>
      </c>
      <c r="O823" s="17">
        <v>0.39170216003080538</v>
      </c>
      <c r="P823" s="17">
        <v>0.40926283146711601</v>
      </c>
      <c r="Q823" s="17">
        <v>0.36646394218175338</v>
      </c>
      <c r="R823" s="17">
        <v>0.35342579517083689</v>
      </c>
      <c r="S823" s="17">
        <v>0.30732515499619478</v>
      </c>
      <c r="U823" s="17">
        <v>0.35840650103935112</v>
      </c>
      <c r="V823" s="17">
        <v>0.38859827005673891</v>
      </c>
      <c r="W823" s="17">
        <v>0.42405877456127072</v>
      </c>
      <c r="X823" s="17">
        <v>0.42406678614811621</v>
      </c>
      <c r="Y823" s="17">
        <v>0.40439558410637871</v>
      </c>
      <c r="Z823" s="17">
        <v>0.30218476083985868</v>
      </c>
      <c r="AA823" s="17">
        <v>0.34218958569118668</v>
      </c>
      <c r="AB823" s="17">
        <v>0.39571693303014238</v>
      </c>
      <c r="AC823" s="17">
        <v>0.3294674139974732</v>
      </c>
      <c r="AD823" s="17">
        <v>0.4042696607573093</v>
      </c>
      <c r="AE823" s="17">
        <v>0.43814469564311692</v>
      </c>
      <c r="AG823" s="17">
        <v>0.35294673226039669</v>
      </c>
      <c r="AH823" s="17">
        <v>0.39333130815325529</v>
      </c>
      <c r="AJ823" s="17">
        <v>0.32398636721138913</v>
      </c>
      <c r="AK823" s="17">
        <v>0.33043526081706898</v>
      </c>
      <c r="AL823" s="17">
        <v>0.3174038395942898</v>
      </c>
      <c r="AM823" s="17">
        <v>0.33192621957830393</v>
      </c>
      <c r="AN823" s="17">
        <v>0.41463968493779818</v>
      </c>
      <c r="AO823" s="17">
        <v>0.30021908793658653</v>
      </c>
      <c r="AP823" s="17">
        <v>0.38882734457385909</v>
      </c>
      <c r="AQ823" s="17">
        <v>0.3371682561074007</v>
      </c>
      <c r="AR823" s="17">
        <v>0.31680851676599131</v>
      </c>
      <c r="AS823" s="17">
        <v>0.39416162515213299</v>
      </c>
      <c r="AT823" s="17">
        <v>0.31904998094172632</v>
      </c>
      <c r="AU823" s="17">
        <v>0.30883276736160298</v>
      </c>
      <c r="AV823" s="17">
        <v>0.22403752640747129</v>
      </c>
      <c r="AX823" s="17">
        <v>0.37224198698820837</v>
      </c>
      <c r="AY823" s="17">
        <v>0.39416162515213299</v>
      </c>
      <c r="AZ823" s="17">
        <v>0.31904998094172632</v>
      </c>
      <c r="BA823" s="17">
        <v>0.30883276736160298</v>
      </c>
      <c r="BC823" s="17">
        <v>0.38776845430736362</v>
      </c>
      <c r="BD823" s="17">
        <v>0.37540908572251203</v>
      </c>
      <c r="BE823" s="17">
        <v>0.37110018090808389</v>
      </c>
      <c r="BF823" s="17">
        <v>0.38383748665007728</v>
      </c>
      <c r="BG823" s="17">
        <v>0.3381673523660117</v>
      </c>
      <c r="BH823" s="17">
        <v>0.3446287512453734</v>
      </c>
      <c r="BI823" s="17">
        <v>0.35131076930428923</v>
      </c>
      <c r="BJ823" s="17">
        <v>0.37960204822927879</v>
      </c>
      <c r="BK823" s="17">
        <v>0.36351407438624822</v>
      </c>
      <c r="BL823" s="17">
        <v>0.3474974222593637</v>
      </c>
      <c r="BM823" s="17">
        <v>0.31396719434458831</v>
      </c>
      <c r="BN823" s="17">
        <v>0.37366629700021881</v>
      </c>
      <c r="BP823" s="17">
        <v>0.36890731257057507</v>
      </c>
      <c r="BQ823" s="17">
        <v>0.35428260095220587</v>
      </c>
      <c r="BR823" s="17">
        <v>0.41097040806531332</v>
      </c>
      <c r="BS823" s="17">
        <v>0.41468701700732102</v>
      </c>
      <c r="BT823" s="17">
        <v>0.34719111116084822</v>
      </c>
      <c r="BU823" s="17">
        <v>0.46799664873365349</v>
      </c>
      <c r="BV823" s="17">
        <v>0.34042711575423218</v>
      </c>
      <c r="BW823" s="17">
        <v>0.34868504108833742</v>
      </c>
      <c r="BX823" s="17">
        <v>0.3830408282658252</v>
      </c>
      <c r="BY823" s="17">
        <v>0.34044465016125119</v>
      </c>
    </row>
    <row r="824" spans="2:77" ht="15.95">
      <c r="B824" s="16" t="s">
        <v>313</v>
      </c>
      <c r="C824" s="17">
        <v>0.23486484125061399</v>
      </c>
      <c r="D824" s="17">
        <v>0.2165964831798684</v>
      </c>
      <c r="E824" s="17">
        <v>0.27634886405549391</v>
      </c>
      <c r="F824" s="17">
        <v>0.3494142992883249</v>
      </c>
      <c r="H824" s="17">
        <v>0.24652168469592681</v>
      </c>
      <c r="I824" s="17">
        <v>0.251271832202689</v>
      </c>
      <c r="J824" s="17">
        <v>0.26160180933961458</v>
      </c>
      <c r="K824" s="17">
        <v>0.2003032901844615</v>
      </c>
      <c r="L824" s="17">
        <v>0.28323562920283091</v>
      </c>
      <c r="M824" s="17">
        <v>0.2102589172750918</v>
      </c>
      <c r="N824" s="17">
        <v>0.206196094300924</v>
      </c>
      <c r="O824" s="17">
        <v>0.33378544109679809</v>
      </c>
      <c r="P824" s="17">
        <v>0.17446994305926419</v>
      </c>
      <c r="Q824" s="17">
        <v>0.2246843098909265</v>
      </c>
      <c r="R824" s="17">
        <v>0.19504452520579341</v>
      </c>
      <c r="S824" s="17">
        <v>0.24565237963796879</v>
      </c>
      <c r="U824" s="17">
        <v>0.28931488495556312</v>
      </c>
      <c r="V824" s="17">
        <v>0.27182667283866818</v>
      </c>
      <c r="W824" s="17">
        <v>0.26458967413107859</v>
      </c>
      <c r="X824" s="17">
        <v>0.21518742817225711</v>
      </c>
      <c r="Y824" s="17">
        <v>0.15415154338591569</v>
      </c>
      <c r="Z824" s="17">
        <v>0.23743637827899089</v>
      </c>
      <c r="AA824" s="17">
        <v>0.19821628206095721</v>
      </c>
      <c r="AB824" s="17">
        <v>0.16941072430714299</v>
      </c>
      <c r="AC824" s="17">
        <v>0.21154348532175579</v>
      </c>
      <c r="AD824" s="17">
        <v>0.3461262052163237</v>
      </c>
      <c r="AE824" s="17">
        <v>0.24946233583600419</v>
      </c>
      <c r="AG824" s="17">
        <v>0.22941493153368619</v>
      </c>
      <c r="AH824" s="17">
        <v>0.2391221415367133</v>
      </c>
      <c r="AJ824" s="17">
        <v>0.2099957483475208</v>
      </c>
      <c r="AK824" s="17">
        <v>0.30464328479643882</v>
      </c>
      <c r="AL824" s="17">
        <v>0.32843170582925818</v>
      </c>
      <c r="AM824" s="17">
        <v>0.27291435123535263</v>
      </c>
      <c r="AN824" s="17">
        <v>0.30979229315275919</v>
      </c>
      <c r="AO824" s="17">
        <v>0.29600274800584753</v>
      </c>
      <c r="AP824" s="17">
        <v>0.25271848818244502</v>
      </c>
      <c r="AQ824" s="17">
        <v>0.31700840794361529</v>
      </c>
      <c r="AR824" s="17">
        <v>0.27376365187458329</v>
      </c>
      <c r="AS824" s="17">
        <v>0.28820597517020119</v>
      </c>
      <c r="AT824" s="17">
        <v>0.2879394295469237</v>
      </c>
      <c r="AU824" s="17">
        <v>0.32517941018266538</v>
      </c>
      <c r="AV824" s="17">
        <v>0.38094894863162299</v>
      </c>
      <c r="AX824" s="17">
        <v>0.23118260110360159</v>
      </c>
      <c r="AY824" s="17">
        <v>0.28820597517020119</v>
      </c>
      <c r="AZ824" s="17">
        <v>0.2879394295469237</v>
      </c>
      <c r="BA824" s="17">
        <v>0.32517941018266538</v>
      </c>
      <c r="BC824" s="17">
        <v>0.1660373169151389</v>
      </c>
      <c r="BD824" s="17">
        <v>0.15453304540898799</v>
      </c>
      <c r="BE824" s="17">
        <v>0.1732983700030421</v>
      </c>
      <c r="BF824" s="17">
        <v>0.19307206854692319</v>
      </c>
      <c r="BG824" s="17">
        <v>0.27435218945192019</v>
      </c>
      <c r="BH824" s="17">
        <v>0.13798138589494791</v>
      </c>
      <c r="BI824" s="17">
        <v>0.13208785948039251</v>
      </c>
      <c r="BJ824" s="17">
        <v>0.26074737919461</v>
      </c>
      <c r="BK824" s="17">
        <v>0.2196061250123994</v>
      </c>
      <c r="BL824" s="17">
        <v>0.28279769151066858</v>
      </c>
      <c r="BM824" s="17">
        <v>0.2360461741088542</v>
      </c>
      <c r="BN824" s="17">
        <v>0.30998232655162061</v>
      </c>
      <c r="BP824" s="17">
        <v>0.24072291248795991</v>
      </c>
      <c r="BQ824" s="17">
        <v>0.235111561268154</v>
      </c>
      <c r="BR824" s="17">
        <v>0.3352546641355057</v>
      </c>
      <c r="BS824" s="17">
        <v>0.22412088537880079</v>
      </c>
      <c r="BT824" s="17">
        <v>0.1086753338264116</v>
      </c>
      <c r="BU824" s="17">
        <v>0.33961829632047619</v>
      </c>
      <c r="BV824" s="17">
        <v>0.16315797787232331</v>
      </c>
      <c r="BW824" s="17">
        <v>0.22385379772997249</v>
      </c>
      <c r="BX824" s="17">
        <v>0.17347331488286949</v>
      </c>
      <c r="BY824" s="17">
        <v>0.2288793514868776</v>
      </c>
    </row>
    <row r="825" spans="2:77" ht="15.95">
      <c r="B825" s="16" t="s">
        <v>314</v>
      </c>
      <c r="C825" s="17">
        <v>3.2136603103492867E-2</v>
      </c>
      <c r="D825" s="17">
        <v>2.7617142269944321E-2</v>
      </c>
      <c r="E825" s="17">
        <v>3.5728167246863042E-2</v>
      </c>
      <c r="F825" s="17">
        <v>0.101992757471281</v>
      </c>
      <c r="H825" s="17">
        <v>4.4870222827667339E-2</v>
      </c>
      <c r="I825" s="17">
        <v>2.053055338836848E-2</v>
      </c>
      <c r="J825" s="17">
        <v>4.0238257299314378E-2</v>
      </c>
      <c r="K825" s="17">
        <v>2.5059340650630181E-2</v>
      </c>
      <c r="L825" s="17">
        <v>5.1587856431595122E-2</v>
      </c>
      <c r="M825" s="17">
        <v>5.3133060120288192E-2</v>
      </c>
      <c r="N825" s="17">
        <v>2.9435294141681039E-2</v>
      </c>
      <c r="O825" s="17">
        <v>5.6659213254300671E-2</v>
      </c>
      <c r="P825" s="17">
        <v>3.0771016702513691E-2</v>
      </c>
      <c r="Q825" s="17">
        <v>3.4145890614257511E-2</v>
      </c>
      <c r="R825" s="17">
        <v>8.9908675508501325E-3</v>
      </c>
      <c r="S825" s="17">
        <v>9.0869988983340155E-3</v>
      </c>
      <c r="U825" s="17">
        <v>2.082795061892757E-2</v>
      </c>
      <c r="V825" s="17">
        <v>3.4373190637430821E-2</v>
      </c>
      <c r="W825" s="17">
        <v>3.700541306632707E-2</v>
      </c>
      <c r="X825" s="17">
        <v>5.1140278830089307E-2</v>
      </c>
      <c r="Y825" s="17">
        <v>3.9678921502547072E-2</v>
      </c>
      <c r="Z825" s="17">
        <v>2.3101286405866631E-2</v>
      </c>
      <c r="AA825" s="17">
        <v>3.8519779753201637E-2</v>
      </c>
      <c r="AB825" s="17">
        <v>2.8269514566412648E-2</v>
      </c>
      <c r="AC825" s="17">
        <v>3.7000840385584918E-2</v>
      </c>
      <c r="AD825" s="17">
        <v>1.3029536667763471E-2</v>
      </c>
      <c r="AE825" s="17">
        <v>0</v>
      </c>
      <c r="AG825" s="17">
        <v>2.2305494092669749E-2</v>
      </c>
      <c r="AH825" s="17">
        <v>3.9816360269827163E-2</v>
      </c>
      <c r="AJ825" s="17">
        <v>2.8108002917737612E-2</v>
      </c>
      <c r="AK825" s="17">
        <v>1.339751728530993E-2</v>
      </c>
      <c r="AL825" s="17">
        <v>2.1385383199409729E-2</v>
      </c>
      <c r="AM825" s="17">
        <v>3.9624339686659217E-2</v>
      </c>
      <c r="AN825" s="17">
        <v>9.6862718898066431E-3</v>
      </c>
      <c r="AO825" s="17">
        <v>4.9680543257549913E-2</v>
      </c>
      <c r="AP825" s="17">
        <v>2.986143258684279E-2</v>
      </c>
      <c r="AQ825" s="17">
        <v>3.5447310107611721E-2</v>
      </c>
      <c r="AR825" s="17">
        <v>1.3105242813663759E-2</v>
      </c>
      <c r="AS825" s="17">
        <v>1.7681982961698189E-2</v>
      </c>
      <c r="AT825" s="17">
        <v>2.0275721995070699E-2</v>
      </c>
      <c r="AU825" s="17">
        <v>2.5404944142341731E-2</v>
      </c>
      <c r="AV825" s="17">
        <v>2.1422700448300951E-2</v>
      </c>
      <c r="AX825" s="17">
        <v>3.3602583316135068E-2</v>
      </c>
      <c r="AY825" s="17">
        <v>1.7681982961698189E-2</v>
      </c>
      <c r="AZ825" s="17">
        <v>2.0275721995070699E-2</v>
      </c>
      <c r="BA825" s="17">
        <v>2.5404944142341731E-2</v>
      </c>
      <c r="BC825" s="17">
        <v>2.2313824958259142E-2</v>
      </c>
      <c r="BD825" s="17">
        <v>4.8020142974121917E-2</v>
      </c>
      <c r="BE825" s="17">
        <v>3.57750961424501E-2</v>
      </c>
      <c r="BF825" s="17">
        <v>4.4228272497160499E-2</v>
      </c>
      <c r="BG825" s="17">
        <v>1.480277654098278E-2</v>
      </c>
      <c r="BH825" s="17">
        <v>3.6168686030236548E-2</v>
      </c>
      <c r="BI825" s="17">
        <v>3.8072811496796567E-2</v>
      </c>
      <c r="BJ825" s="17">
        <v>2.4257713364991721E-2</v>
      </c>
      <c r="BK825" s="17">
        <v>7.1879707230563888E-2</v>
      </c>
      <c r="BL825" s="17">
        <v>4.9729802740118532E-2</v>
      </c>
      <c r="BM825" s="17">
        <v>2.511713319855045E-2</v>
      </c>
      <c r="BN825" s="17">
        <v>2.997335917699586E-2</v>
      </c>
      <c r="BP825" s="17">
        <v>2.9358642686410561E-2</v>
      </c>
      <c r="BQ825" s="17">
        <v>5.7770210011933261E-3</v>
      </c>
      <c r="BR825" s="17">
        <v>1.493097439881433E-2</v>
      </c>
      <c r="BS825" s="17">
        <v>2.7872614508571661E-2</v>
      </c>
      <c r="BT825" s="17">
        <v>1.320907224730462E-2</v>
      </c>
      <c r="BU825" s="17">
        <v>2.4394348062020801E-2</v>
      </c>
      <c r="BV825" s="17">
        <v>3.7160786974536383E-2</v>
      </c>
      <c r="BW825" s="17">
        <v>2.4816308013541469E-2</v>
      </c>
      <c r="BX825" s="17">
        <v>5.2518146407083723E-2</v>
      </c>
      <c r="BY825" s="17">
        <v>5.0448449887579627E-2</v>
      </c>
    </row>
    <row r="826" spans="2:77" ht="15.95">
      <c r="B826" s="16" t="s">
        <v>315</v>
      </c>
      <c r="C826" s="17">
        <v>1.2192617473958001E-2</v>
      </c>
      <c r="D826" s="17">
        <v>1.414557313796066E-2</v>
      </c>
      <c r="E826" s="17">
        <v>6.7380749539291736E-3</v>
      </c>
      <c r="F826" s="17">
        <v>8.4081092497279124E-3</v>
      </c>
      <c r="H826" s="17">
        <v>2.0916024660499619E-2</v>
      </c>
      <c r="I826" s="17">
        <v>3.9881442140843222E-2</v>
      </c>
      <c r="J826" s="17">
        <v>1.885649258459857E-2</v>
      </c>
      <c r="K826" s="17">
        <v>1.2482206982073781E-2</v>
      </c>
      <c r="L826" s="17">
        <v>1.5885514840734069E-2</v>
      </c>
      <c r="M826" s="17">
        <v>4.4238171101570814E-3</v>
      </c>
      <c r="N826" s="17">
        <v>1.471764707084052E-2</v>
      </c>
      <c r="O826" s="17">
        <v>0</v>
      </c>
      <c r="P826" s="17">
        <v>8.3978630379861422E-3</v>
      </c>
      <c r="Q826" s="17">
        <v>0</v>
      </c>
      <c r="R826" s="17">
        <v>2.04488662930935E-3</v>
      </c>
      <c r="S826" s="17">
        <v>1.0940262021762241E-2</v>
      </c>
      <c r="U826" s="17">
        <v>1.488723879183583E-2</v>
      </c>
      <c r="V826" s="17">
        <v>2.428740839738338E-2</v>
      </c>
      <c r="W826" s="17">
        <v>7.3830769933365317E-3</v>
      </c>
      <c r="X826" s="17">
        <v>1.3267882370160579E-2</v>
      </c>
      <c r="Y826" s="17">
        <v>2.1114490479694801E-2</v>
      </c>
      <c r="Z826" s="17">
        <v>1.99744404645174E-2</v>
      </c>
      <c r="AA826" s="17">
        <v>9.868750840718591E-3</v>
      </c>
      <c r="AB826" s="17">
        <v>9.4960547999519817E-3</v>
      </c>
      <c r="AC826" s="17">
        <v>6.8005650618704824E-3</v>
      </c>
      <c r="AD826" s="17">
        <v>0</v>
      </c>
      <c r="AE826" s="17">
        <v>9.080847130335315E-2</v>
      </c>
      <c r="AG826" s="17">
        <v>5.6501434473252808E-3</v>
      </c>
      <c r="AH826" s="17">
        <v>1.7303395081679971E-2</v>
      </c>
      <c r="AJ826" s="17">
        <v>9.0600758849523708E-3</v>
      </c>
      <c r="AK826" s="17">
        <v>0</v>
      </c>
      <c r="AL826" s="17">
        <v>0</v>
      </c>
      <c r="AM826" s="17">
        <v>8.3421344427257148E-3</v>
      </c>
      <c r="AN826" s="17">
        <v>7.0754654978673476E-3</v>
      </c>
      <c r="AO826" s="17">
        <v>1.5132133205007951E-2</v>
      </c>
      <c r="AP826" s="17">
        <v>7.010533665129247E-3</v>
      </c>
      <c r="AQ826" s="17">
        <v>1.6043270258211541E-2</v>
      </c>
      <c r="AR826" s="17">
        <v>1.7316657381237031E-2</v>
      </c>
      <c r="AS826" s="17">
        <v>0</v>
      </c>
      <c r="AT826" s="17">
        <v>1.1880309581209839E-2</v>
      </c>
      <c r="AU826" s="17">
        <v>1.032161109652706E-2</v>
      </c>
      <c r="AV826" s="17">
        <v>2.1422700448300951E-2</v>
      </c>
      <c r="AX826" s="17">
        <v>1.262293909748979E-2</v>
      </c>
      <c r="AY826" s="17">
        <v>0</v>
      </c>
      <c r="AZ826" s="17">
        <v>1.1880309581209839E-2</v>
      </c>
      <c r="BA826" s="17">
        <v>1.032161109652706E-2</v>
      </c>
      <c r="BC826" s="17">
        <v>7.8951649694269203E-3</v>
      </c>
      <c r="BD826" s="17">
        <v>0</v>
      </c>
      <c r="BE826" s="17">
        <v>1.212315306552483E-2</v>
      </c>
      <c r="BF826" s="17">
        <v>9.3151728396369347E-3</v>
      </c>
      <c r="BG826" s="17">
        <v>0</v>
      </c>
      <c r="BH826" s="17">
        <v>1.182370411324076E-2</v>
      </c>
      <c r="BI826" s="17">
        <v>2.2780201830389151E-3</v>
      </c>
      <c r="BJ826" s="17">
        <v>6.2177038001013998E-3</v>
      </c>
      <c r="BK826" s="17">
        <v>1.9665880328582599E-2</v>
      </c>
      <c r="BL826" s="17">
        <v>1.6834368545623469E-2</v>
      </c>
      <c r="BM826" s="17">
        <v>3.1236105619593009E-3</v>
      </c>
      <c r="BN826" s="17">
        <v>1.3875381644913891E-2</v>
      </c>
      <c r="BP826" s="17">
        <v>1.190541982151795E-2</v>
      </c>
      <c r="BQ826" s="17">
        <v>5.7770210011933261E-3</v>
      </c>
      <c r="BR826" s="17">
        <v>4.4953414554049784E-3</v>
      </c>
      <c r="BS826" s="17">
        <v>1.091458791218732E-2</v>
      </c>
      <c r="BT826" s="17">
        <v>3.489327000277024E-3</v>
      </c>
      <c r="BU826" s="17">
        <v>0</v>
      </c>
      <c r="BV826" s="17">
        <v>1.946146212529094E-2</v>
      </c>
      <c r="BW826" s="17">
        <v>3.3095421504113758E-2</v>
      </c>
      <c r="BX826" s="17">
        <v>1.283925333713965E-2</v>
      </c>
      <c r="BY826" s="17">
        <v>1.284537993116971E-2</v>
      </c>
    </row>
    <row r="827" spans="2:77" ht="15.95">
      <c r="B827" s="16" t="s">
        <v>131</v>
      </c>
      <c r="C827" s="17">
        <v>9.3755963047468457E-3</v>
      </c>
      <c r="D827" s="17">
        <v>1.0292046421308791E-2</v>
      </c>
      <c r="E827" s="17">
        <v>8.20508477378094E-3</v>
      </c>
      <c r="F827" s="17">
        <v>0</v>
      </c>
      <c r="H827" s="17">
        <v>3.4321564178931931E-2</v>
      </c>
      <c r="I827" s="17">
        <v>0</v>
      </c>
      <c r="J827" s="17">
        <v>7.1522949980979706E-3</v>
      </c>
      <c r="K827" s="17">
        <v>9.4692778215659974E-3</v>
      </c>
      <c r="L827" s="17">
        <v>1.2264309405508669E-2</v>
      </c>
      <c r="M827" s="17">
        <v>3.6840274945217251E-3</v>
      </c>
      <c r="N827" s="17">
        <v>1.156166032915946E-2</v>
      </c>
      <c r="O827" s="17">
        <v>0</v>
      </c>
      <c r="P827" s="17">
        <v>8.3659764827245468E-3</v>
      </c>
      <c r="Q827" s="17">
        <v>6.6730705186949209E-3</v>
      </c>
      <c r="R827" s="17">
        <v>0</v>
      </c>
      <c r="S827" s="17">
        <v>7.0629977928886884E-3</v>
      </c>
      <c r="U827" s="17">
        <v>2.7605166229496721E-2</v>
      </c>
      <c r="V827" s="17">
        <v>1.7786048237414621E-2</v>
      </c>
      <c r="W827" s="17">
        <v>7.3777454174744914E-3</v>
      </c>
      <c r="X827" s="17">
        <v>4.1719248887449774E-3</v>
      </c>
      <c r="Y827" s="17">
        <v>4.3757609122844314E-3</v>
      </c>
      <c r="Z827" s="17">
        <v>7.1789211775883741E-3</v>
      </c>
      <c r="AA827" s="17">
        <v>5.1722059745954842E-3</v>
      </c>
      <c r="AB827" s="17">
        <v>0</v>
      </c>
      <c r="AC827" s="17">
        <v>6.8005650618704824E-3</v>
      </c>
      <c r="AD827" s="17">
        <v>9.0717122321781578E-3</v>
      </c>
      <c r="AE827" s="17">
        <v>0.22158449721752571</v>
      </c>
      <c r="AG827" s="17">
        <v>5.1219999837089601E-3</v>
      </c>
      <c r="AH827" s="17">
        <v>1.269837370383997E-2</v>
      </c>
      <c r="AJ827" s="17">
        <v>3.8069955128846528E-3</v>
      </c>
      <c r="AK827" s="17">
        <v>5.2246924111733553E-3</v>
      </c>
      <c r="AL827" s="17">
        <v>9.4575729967860348E-3</v>
      </c>
      <c r="AM827" s="17">
        <v>0</v>
      </c>
      <c r="AN827" s="17">
        <v>4.4953870860108261E-3</v>
      </c>
      <c r="AO827" s="17">
        <v>1.3662346327082461E-2</v>
      </c>
      <c r="AP827" s="17">
        <v>1.148997065699944E-2</v>
      </c>
      <c r="AQ827" s="17">
        <v>1.521173983223183E-3</v>
      </c>
      <c r="AR827" s="17">
        <v>1.051373907159743E-2</v>
      </c>
      <c r="AS827" s="17">
        <v>0</v>
      </c>
      <c r="AT827" s="17">
        <v>0</v>
      </c>
      <c r="AU827" s="17">
        <v>7.6681868605888758E-3</v>
      </c>
      <c r="AV827" s="17">
        <v>0</v>
      </c>
      <c r="AX827" s="17">
        <v>9.5908067310610055E-3</v>
      </c>
      <c r="AY827" s="17">
        <v>0</v>
      </c>
      <c r="AZ827" s="17">
        <v>0</v>
      </c>
      <c r="BA827" s="17">
        <v>7.6681868605888758E-3</v>
      </c>
      <c r="BC827" s="17">
        <v>1.155348731656286E-2</v>
      </c>
      <c r="BD827" s="17">
        <v>3.6592507300078847E-2</v>
      </c>
      <c r="BE827" s="17">
        <v>6.0385608210021674E-3</v>
      </c>
      <c r="BF827" s="17">
        <v>9.2849654843581743E-3</v>
      </c>
      <c r="BG827" s="17">
        <v>5.7153144153578167E-2</v>
      </c>
      <c r="BH827" s="17">
        <v>8.0174420497825718E-3</v>
      </c>
      <c r="BI827" s="17">
        <v>1.855492130047821E-2</v>
      </c>
      <c r="BJ827" s="17">
        <v>2.1883934478284271E-2</v>
      </c>
      <c r="BK827" s="17">
        <v>6.6388984107738124E-3</v>
      </c>
      <c r="BL827" s="17">
        <v>1.277092367864713E-2</v>
      </c>
      <c r="BM827" s="17">
        <v>5.0809554518038017E-3</v>
      </c>
      <c r="BN827" s="17">
        <v>1.447403372909452E-2</v>
      </c>
      <c r="BP827" s="17">
        <v>9.9335524818740268E-3</v>
      </c>
      <c r="BQ827" s="17">
        <v>0</v>
      </c>
      <c r="BR827" s="17">
        <v>5.8849573278001704E-3</v>
      </c>
      <c r="BS827" s="17">
        <v>7.8492834477986335E-3</v>
      </c>
      <c r="BT827" s="17">
        <v>0</v>
      </c>
      <c r="BU827" s="17">
        <v>0</v>
      </c>
      <c r="BV827" s="17">
        <v>0</v>
      </c>
      <c r="BW827" s="17">
        <v>2.9483507935774561E-2</v>
      </c>
      <c r="BX827" s="17">
        <v>0</v>
      </c>
      <c r="BY827" s="17">
        <v>1.2845854870389511E-2</v>
      </c>
    </row>
    <row r="829" spans="2:77" ht="111.95">
      <c r="B829" s="14" t="s">
        <v>360</v>
      </c>
    </row>
    <row r="830" spans="2:77" ht="15.95">
      <c r="B830" s="15" t="s">
        <v>16</v>
      </c>
    </row>
    <row r="831" spans="2:77" ht="63.95">
      <c r="B831" s="16" t="s">
        <v>361</v>
      </c>
      <c r="C831" s="17">
        <v>0.29289926262834393</v>
      </c>
      <c r="D831" s="17">
        <v>0.29070344200225151</v>
      </c>
      <c r="E831" s="17">
        <v>0.28225310253020541</v>
      </c>
      <c r="F831" s="17">
        <v>0.39605471386989938</v>
      </c>
      <c r="H831" s="17">
        <v>0.27042507939739879</v>
      </c>
      <c r="I831" s="17">
        <v>0.28182256224363239</v>
      </c>
      <c r="J831" s="17">
        <v>0.29784932800335667</v>
      </c>
      <c r="K831" s="17">
        <v>0.20380012846196649</v>
      </c>
      <c r="L831" s="17">
        <v>0.26338431352812192</v>
      </c>
      <c r="M831" s="17">
        <v>0.2285526044705305</v>
      </c>
      <c r="N831" s="17">
        <v>0.3863137880899114</v>
      </c>
      <c r="O831" s="17">
        <v>0.31720540805160963</v>
      </c>
      <c r="P831" s="17">
        <v>0.27408687359775619</v>
      </c>
      <c r="Q831" s="17">
        <v>0.30749018826357949</v>
      </c>
      <c r="R831" s="17">
        <v>0.3994404883889881</v>
      </c>
      <c r="S831" s="17">
        <v>0.31146069312968261</v>
      </c>
      <c r="U831" s="17">
        <v>0.24573542264518669</v>
      </c>
      <c r="V831" s="17">
        <v>0.19489227500104611</v>
      </c>
      <c r="W831" s="17">
        <v>0.21057783219202689</v>
      </c>
      <c r="X831" s="17">
        <v>0.31776699796585772</v>
      </c>
      <c r="Y831" s="17">
        <v>0.26673721354052671</v>
      </c>
      <c r="Z831" s="17">
        <v>0.3107112310165891</v>
      </c>
      <c r="AA831" s="17">
        <v>0.32176752674485282</v>
      </c>
      <c r="AB831" s="17">
        <v>0.31931000369175577</v>
      </c>
      <c r="AC831" s="17">
        <v>0.34012956007683998</v>
      </c>
      <c r="AD831" s="17">
        <v>0.33210244554924628</v>
      </c>
      <c r="AE831" s="17">
        <v>0.93315928283996286</v>
      </c>
      <c r="AG831" s="17">
        <v>0.32248947029605618</v>
      </c>
      <c r="AH831" s="17">
        <v>0.26635789212796751</v>
      </c>
      <c r="AJ831" s="17">
        <v>0.31181300626457348</v>
      </c>
      <c r="AK831" s="17">
        <v>0.3277719687841692</v>
      </c>
      <c r="AL831" s="17">
        <v>0.40817818212766538</v>
      </c>
      <c r="AM831" s="17">
        <v>0.35729034380647912</v>
      </c>
      <c r="AN831" s="17">
        <v>0.33808222375461061</v>
      </c>
      <c r="AO831" s="17">
        <v>0.35029854687709322</v>
      </c>
      <c r="AP831" s="17">
        <v>0.32756595482918133</v>
      </c>
      <c r="AQ831" s="17">
        <v>0.31566497657218601</v>
      </c>
      <c r="AR831" s="17">
        <v>0.36022064050399849</v>
      </c>
      <c r="AS831" s="17">
        <v>0.45404097229108592</v>
      </c>
      <c r="AT831" s="17">
        <v>0.36231015701365471</v>
      </c>
      <c r="AU831" s="17">
        <v>0.36609899429836079</v>
      </c>
      <c r="AV831" s="17">
        <v>0.38170788361268571</v>
      </c>
      <c r="AX831" s="17">
        <v>0.29420120231998298</v>
      </c>
      <c r="AY831" s="17">
        <v>0.45404097229108592</v>
      </c>
      <c r="AZ831" s="17">
        <v>0.36231015701365471</v>
      </c>
      <c r="BA831" s="17">
        <v>0.36609899429836079</v>
      </c>
      <c r="BC831" s="17">
        <v>0.32148579807727518</v>
      </c>
      <c r="BD831" s="17">
        <v>0.38213779223910282</v>
      </c>
      <c r="BE831" s="17">
        <v>0.27537962443117781</v>
      </c>
      <c r="BF831" s="17">
        <v>0.34538650928582532</v>
      </c>
      <c r="BG831" s="17">
        <v>0.30162959649040888</v>
      </c>
      <c r="BH831" s="17">
        <v>0.31682127506767588</v>
      </c>
      <c r="BI831" s="17">
        <v>0.40038153354588041</v>
      </c>
      <c r="BJ831" s="17">
        <v>0.31472759630807973</v>
      </c>
      <c r="BK831" s="17">
        <v>0.2796351668657463</v>
      </c>
      <c r="BL831" s="17">
        <v>0.39083105486471931</v>
      </c>
      <c r="BM831" s="17">
        <v>0.34621732521768439</v>
      </c>
      <c r="BN831" s="17">
        <v>0.32022261805125851</v>
      </c>
      <c r="BP831" s="17">
        <v>0.28743104596958441</v>
      </c>
      <c r="BQ831" s="17">
        <v>0.32754078608501119</v>
      </c>
      <c r="BR831" s="17">
        <v>0.30821132963195869</v>
      </c>
      <c r="BS831" s="17">
        <v>0.2699302791756672</v>
      </c>
      <c r="BT831" s="17">
        <v>0.34332719605671252</v>
      </c>
      <c r="BU831" s="17">
        <v>0.34977203716952637</v>
      </c>
      <c r="BV831" s="17">
        <v>0.28928014708330341</v>
      </c>
      <c r="BW831" s="17">
        <v>0.28839832119385889</v>
      </c>
      <c r="BX831" s="17">
        <v>0.30994810559234592</v>
      </c>
      <c r="BY831" s="17">
        <v>0.28165080421256222</v>
      </c>
    </row>
    <row r="832" spans="2:77" ht="48">
      <c r="B832" s="16" t="s">
        <v>362</v>
      </c>
      <c r="C832" s="17">
        <v>0.32657085292169991</v>
      </c>
      <c r="D832" s="17">
        <v>0.32617460921276908</v>
      </c>
      <c r="E832" s="17">
        <v>0.33000294453427231</v>
      </c>
      <c r="F832" s="17">
        <v>0.2949410362960958</v>
      </c>
      <c r="H832" s="17">
        <v>0.25182689651374668</v>
      </c>
      <c r="I832" s="17">
        <v>0.30070536662124492</v>
      </c>
      <c r="J832" s="17">
        <v>0.25285904270569148</v>
      </c>
      <c r="K832" s="17">
        <v>0.41211090601579448</v>
      </c>
      <c r="L832" s="17">
        <v>0.25982281537992358</v>
      </c>
      <c r="M832" s="17">
        <v>0.28870581509134668</v>
      </c>
      <c r="N832" s="17">
        <v>0.34487936442858508</v>
      </c>
      <c r="O832" s="17">
        <v>0.34657479056113277</v>
      </c>
      <c r="P832" s="17">
        <v>0.26936596680212321</v>
      </c>
      <c r="Q832" s="17">
        <v>0.35404485328245522</v>
      </c>
      <c r="R832" s="17">
        <v>0.35166145291973783</v>
      </c>
      <c r="S832" s="17">
        <v>0.40945110185289002</v>
      </c>
      <c r="U832" s="17">
        <v>0.28913909266879367</v>
      </c>
      <c r="V832" s="17">
        <v>0.38665530012695848</v>
      </c>
      <c r="W832" s="17">
        <v>0.27005498512275039</v>
      </c>
      <c r="X832" s="17">
        <v>0.25651517291378367</v>
      </c>
      <c r="Y832" s="17">
        <v>0.39428690676146622</v>
      </c>
      <c r="Z832" s="17">
        <v>0.34199082359112282</v>
      </c>
      <c r="AA832" s="17">
        <v>0.33838612954251618</v>
      </c>
      <c r="AB832" s="17">
        <v>0.30408576013690258</v>
      </c>
      <c r="AC832" s="17">
        <v>0.36076821118748692</v>
      </c>
      <c r="AD832" s="17">
        <v>0.35519945870853559</v>
      </c>
      <c r="AE832" s="17">
        <v>0.30634686731514621</v>
      </c>
      <c r="AG832" s="17">
        <v>0.35801882639548671</v>
      </c>
      <c r="AH832" s="17">
        <v>0.2983631321504614</v>
      </c>
      <c r="AJ832" s="17">
        <v>0.36243917315280361</v>
      </c>
      <c r="AK832" s="17">
        <v>0.34415023621206159</v>
      </c>
      <c r="AL832" s="17">
        <v>0.31597580369100681</v>
      </c>
      <c r="AM832" s="17">
        <v>0.36353447773333247</v>
      </c>
      <c r="AN832" s="17">
        <v>0.30897921094448122</v>
      </c>
      <c r="AO832" s="17">
        <v>0.35821064857803542</v>
      </c>
      <c r="AP832" s="17">
        <v>0.34905290554152868</v>
      </c>
      <c r="AQ832" s="17">
        <v>0.39444820217125931</v>
      </c>
      <c r="AR832" s="17">
        <v>0.3962151416231901</v>
      </c>
      <c r="AS832" s="17">
        <v>0.45350390205991647</v>
      </c>
      <c r="AT832" s="17">
        <v>0.3736468017418676</v>
      </c>
      <c r="AU832" s="17">
        <v>0.48331964804913219</v>
      </c>
      <c r="AV832" s="17">
        <v>0.38128104453079092</v>
      </c>
      <c r="AX832" s="17">
        <v>0.32552585647843341</v>
      </c>
      <c r="AY832" s="17">
        <v>0.45350390205991647</v>
      </c>
      <c r="AZ832" s="17">
        <v>0.3736468017418676</v>
      </c>
      <c r="BA832" s="17">
        <v>0.48331964804913219</v>
      </c>
      <c r="BC832" s="17">
        <v>0.30149837017474601</v>
      </c>
      <c r="BD832" s="17">
        <v>0.32932103613743779</v>
      </c>
      <c r="BE832" s="17">
        <v>0.31560262300086173</v>
      </c>
      <c r="BF832" s="17">
        <v>0.36656670164311</v>
      </c>
      <c r="BG832" s="17">
        <v>0.36133656418657822</v>
      </c>
      <c r="BH832" s="17">
        <v>0.39041855573799072</v>
      </c>
      <c r="BI832" s="17">
        <v>0.3316363499764689</v>
      </c>
      <c r="BJ832" s="17">
        <v>0.31778529372583791</v>
      </c>
      <c r="BK832" s="17">
        <v>0.27094595022123957</v>
      </c>
      <c r="BL832" s="17">
        <v>0.34231482556823067</v>
      </c>
      <c r="BM832" s="17">
        <v>0.37936341677424901</v>
      </c>
      <c r="BN832" s="17">
        <v>0.34179307113236262</v>
      </c>
      <c r="BP832" s="17">
        <v>0.31610351954193622</v>
      </c>
      <c r="BQ832" s="17">
        <v>0.42306363656506241</v>
      </c>
      <c r="BR832" s="17">
        <v>0.37898965652474031</v>
      </c>
      <c r="BS832" s="17">
        <v>0.33342024879007148</v>
      </c>
      <c r="BT832" s="17">
        <v>0.38837267587551672</v>
      </c>
      <c r="BU832" s="17">
        <v>0.41580443415078738</v>
      </c>
      <c r="BV832" s="17">
        <v>0.2806302320056866</v>
      </c>
      <c r="BW832" s="17">
        <v>0.2965087740937366</v>
      </c>
      <c r="BX832" s="17">
        <v>0.37565183881445391</v>
      </c>
      <c r="BY832" s="17">
        <v>0.28361414262353329</v>
      </c>
    </row>
    <row r="833" spans="2:77" ht="48">
      <c r="B833" s="16" t="s">
        <v>363</v>
      </c>
      <c r="C833" s="17">
        <v>0.36770704369997409</v>
      </c>
      <c r="D833" s="17">
        <v>0.37616770044880188</v>
      </c>
      <c r="E833" s="17">
        <v>0.33736864960474111</v>
      </c>
      <c r="F833" s="17">
        <v>0.41095515146961759</v>
      </c>
      <c r="H833" s="17">
        <v>0.30836612679825309</v>
      </c>
      <c r="I833" s="17">
        <v>0.38443273623736729</v>
      </c>
      <c r="J833" s="17">
        <v>0.39599282026210192</v>
      </c>
      <c r="K833" s="17">
        <v>0.38026271036538972</v>
      </c>
      <c r="L833" s="17">
        <v>0.31166752356313532</v>
      </c>
      <c r="M833" s="17">
        <v>0.29593257308716908</v>
      </c>
      <c r="N833" s="17">
        <v>0.21310892200631301</v>
      </c>
      <c r="O833" s="17">
        <v>0.46323905899061812</v>
      </c>
      <c r="P833" s="17">
        <v>0.37597460075333988</v>
      </c>
      <c r="Q833" s="17">
        <v>0.32648680010929682</v>
      </c>
      <c r="R833" s="17">
        <v>0.42567728350546058</v>
      </c>
      <c r="S833" s="17">
        <v>0.45380584110952021</v>
      </c>
      <c r="U833" s="17">
        <v>0.3466824037658145</v>
      </c>
      <c r="V833" s="17">
        <v>0.25541789915436919</v>
      </c>
      <c r="W833" s="17">
        <v>0.28776283582291923</v>
      </c>
      <c r="X833" s="17">
        <v>0.38637705709810788</v>
      </c>
      <c r="Y833" s="17">
        <v>0.39282492914887979</v>
      </c>
      <c r="Z833" s="17">
        <v>0.35125165633812833</v>
      </c>
      <c r="AA833" s="17">
        <v>0.42792461543483667</v>
      </c>
      <c r="AB833" s="17">
        <v>0.42037488838147807</v>
      </c>
      <c r="AC833" s="17">
        <v>0.39439002377039728</v>
      </c>
      <c r="AD833" s="17">
        <v>0.32613861575585151</v>
      </c>
      <c r="AE833" s="17">
        <v>0.46661152581957382</v>
      </c>
      <c r="AG833" s="17">
        <v>0.41303364441903279</v>
      </c>
      <c r="AH833" s="17">
        <v>0.32705068478837851</v>
      </c>
      <c r="AJ833" s="17">
        <v>0.4098638356042405</v>
      </c>
      <c r="AK833" s="17">
        <v>0.36770599511227742</v>
      </c>
      <c r="AL833" s="17">
        <v>0.30761286753108708</v>
      </c>
      <c r="AM833" s="17">
        <v>0.4068643321361024</v>
      </c>
      <c r="AN833" s="17">
        <v>0.33062643203053382</v>
      </c>
      <c r="AO833" s="17">
        <v>0.35552627754260457</v>
      </c>
      <c r="AP833" s="17">
        <v>0.40282578770589478</v>
      </c>
      <c r="AQ833" s="17">
        <v>0.38928180432259912</v>
      </c>
      <c r="AR833" s="17">
        <v>0.42269958926769607</v>
      </c>
      <c r="AS833" s="17">
        <v>0.43341879256576121</v>
      </c>
      <c r="AT833" s="17">
        <v>0.3723360290269962</v>
      </c>
      <c r="AU833" s="17">
        <v>0.40431043706007508</v>
      </c>
      <c r="AV833" s="17">
        <v>0.43063627946438288</v>
      </c>
      <c r="AX833" s="17">
        <v>0.37193188021574197</v>
      </c>
      <c r="AY833" s="17">
        <v>0.43341879256576121</v>
      </c>
      <c r="AZ833" s="17">
        <v>0.3723360290269962</v>
      </c>
      <c r="BA833" s="17">
        <v>0.40431043706007508</v>
      </c>
      <c r="BC833" s="17">
        <v>0.4051949091350136</v>
      </c>
      <c r="BD833" s="17">
        <v>0.35673745363404458</v>
      </c>
      <c r="BE833" s="17">
        <v>0.35544139395041291</v>
      </c>
      <c r="BF833" s="17">
        <v>0.43932207466394968</v>
      </c>
      <c r="BG833" s="17">
        <v>0.33962199467765419</v>
      </c>
      <c r="BH833" s="17">
        <v>0.42580144182847468</v>
      </c>
      <c r="BI833" s="17">
        <v>0.31896000342871839</v>
      </c>
      <c r="BJ833" s="17">
        <v>0.37568112516267682</v>
      </c>
      <c r="BK833" s="17">
        <v>0.2997795708141221</v>
      </c>
      <c r="BL833" s="17">
        <v>0.3767233290453415</v>
      </c>
      <c r="BM833" s="17">
        <v>0.42832953524452072</v>
      </c>
      <c r="BN833" s="17">
        <v>0.30475912770294639</v>
      </c>
      <c r="BP833" s="17">
        <v>0.44233975327796982</v>
      </c>
      <c r="BQ833" s="17">
        <v>0.36078344279873831</v>
      </c>
      <c r="BR833" s="17">
        <v>0.30973895773655602</v>
      </c>
      <c r="BS833" s="17">
        <v>0.35991300117228697</v>
      </c>
      <c r="BT833" s="17">
        <v>0.49733079882294312</v>
      </c>
      <c r="BU833" s="17">
        <v>0.30570870758441371</v>
      </c>
      <c r="BV833" s="17">
        <v>0.33391137949615279</v>
      </c>
      <c r="BW833" s="17">
        <v>0.32336140957993958</v>
      </c>
      <c r="BX833" s="17">
        <v>0.30416353808683061</v>
      </c>
      <c r="BY833" s="17">
        <v>0.36287746316432551</v>
      </c>
    </row>
    <row r="834" spans="2:77" ht="48">
      <c r="B834" s="16" t="s">
        <v>364</v>
      </c>
      <c r="C834" s="17">
        <v>0.41253169520537758</v>
      </c>
      <c r="D834" s="17">
        <v>0.42023230659352317</v>
      </c>
      <c r="E834" s="17">
        <v>0.39598858527393088</v>
      </c>
      <c r="F834" s="17">
        <v>0.41171662610989812</v>
      </c>
      <c r="H834" s="17">
        <v>0.2417744306629869</v>
      </c>
      <c r="I834" s="17">
        <v>0.31674701169908298</v>
      </c>
      <c r="J834" s="17">
        <v>0.45658317461103942</v>
      </c>
      <c r="K834" s="17">
        <v>0.41279012186726599</v>
      </c>
      <c r="L834" s="17">
        <v>0.41312086136184428</v>
      </c>
      <c r="M834" s="17">
        <v>0.37924369587838408</v>
      </c>
      <c r="N834" s="17">
        <v>0.42137784580979459</v>
      </c>
      <c r="O834" s="17">
        <v>0.44871924210487268</v>
      </c>
      <c r="P834" s="17">
        <v>0.38295358403773749</v>
      </c>
      <c r="Q834" s="17">
        <v>0.47731250493242489</v>
      </c>
      <c r="R834" s="17">
        <v>0.50549632536045175</v>
      </c>
      <c r="S834" s="17">
        <v>0.45947463443349829</v>
      </c>
      <c r="U834" s="17">
        <v>0.35615484091225891</v>
      </c>
      <c r="V834" s="17">
        <v>0.35923708831458551</v>
      </c>
      <c r="W834" s="17">
        <v>0.32472307895926161</v>
      </c>
      <c r="X834" s="17">
        <v>0.35460943042212201</v>
      </c>
      <c r="Y834" s="17">
        <v>0.36875893331013332</v>
      </c>
      <c r="Z834" s="17">
        <v>0.39721238366868378</v>
      </c>
      <c r="AA834" s="17">
        <v>0.48779376640204841</v>
      </c>
      <c r="AB834" s="17">
        <v>0.48002689892005268</v>
      </c>
      <c r="AC834" s="17">
        <v>0.51165144768620485</v>
      </c>
      <c r="AD834" s="17">
        <v>0.37002598003436082</v>
      </c>
      <c r="AE834" s="17">
        <v>0.16020088970524279</v>
      </c>
      <c r="AG834" s="17">
        <v>0.45790304471264892</v>
      </c>
      <c r="AH834" s="17">
        <v>0.37183519821226763</v>
      </c>
      <c r="AJ834" s="17">
        <v>0.45063388046726632</v>
      </c>
      <c r="AK834" s="17">
        <v>0.43385759976222288</v>
      </c>
      <c r="AL834" s="17">
        <v>0.47913756631419402</v>
      </c>
      <c r="AM834" s="17">
        <v>0.46936835640799651</v>
      </c>
      <c r="AN834" s="17">
        <v>0.47602013044521291</v>
      </c>
      <c r="AO834" s="17">
        <v>0.44936004566071042</v>
      </c>
      <c r="AP834" s="17">
        <v>0.37577923539759761</v>
      </c>
      <c r="AQ834" s="17">
        <v>0.44767884391317919</v>
      </c>
      <c r="AR834" s="17">
        <v>0.47298649891911859</v>
      </c>
      <c r="AS834" s="17">
        <v>0.57159329180709151</v>
      </c>
      <c r="AT834" s="17">
        <v>0.44902830241536151</v>
      </c>
      <c r="AU834" s="17">
        <v>0.41717545332980249</v>
      </c>
      <c r="AV834" s="17">
        <v>0.54867807879151576</v>
      </c>
      <c r="AX834" s="17">
        <v>0.41443062922476159</v>
      </c>
      <c r="AY834" s="17">
        <v>0.57159329180709151</v>
      </c>
      <c r="AZ834" s="17">
        <v>0.44902830241536151</v>
      </c>
      <c r="BA834" s="17">
        <v>0.41717545332980249</v>
      </c>
      <c r="BC834" s="17">
        <v>0.43044832699338859</v>
      </c>
      <c r="BD834" s="17">
        <v>0.44213207792571502</v>
      </c>
      <c r="BE834" s="17">
        <v>0.43464486047239043</v>
      </c>
      <c r="BF834" s="17">
        <v>0.40654986846787072</v>
      </c>
      <c r="BG834" s="17">
        <v>0.50850203797454852</v>
      </c>
      <c r="BH834" s="17">
        <v>0.49105320166743532</v>
      </c>
      <c r="BI834" s="17">
        <v>0.37869059775149261</v>
      </c>
      <c r="BJ834" s="17">
        <v>0.44257277091417779</v>
      </c>
      <c r="BK834" s="17">
        <v>0.40023915385619702</v>
      </c>
      <c r="BL834" s="17">
        <v>0.48145743600228391</v>
      </c>
      <c r="BM834" s="17">
        <v>0.45264734298150272</v>
      </c>
      <c r="BN834" s="17">
        <v>0.39791574264896651</v>
      </c>
      <c r="BP834" s="17">
        <v>0.4163232932081013</v>
      </c>
      <c r="BQ834" s="17">
        <v>0.45513580733040743</v>
      </c>
      <c r="BR834" s="17">
        <v>0.44196097534644868</v>
      </c>
      <c r="BS834" s="17">
        <v>0.44749832569374037</v>
      </c>
      <c r="BT834" s="17">
        <v>0.49048375121313043</v>
      </c>
      <c r="BU834" s="17">
        <v>0.44885277159345432</v>
      </c>
      <c r="BV834" s="17">
        <v>0.47652577934060347</v>
      </c>
      <c r="BW834" s="17">
        <v>0.33237469568801647</v>
      </c>
      <c r="BX834" s="17">
        <v>0.31757192643854931</v>
      </c>
      <c r="BY834" s="17">
        <v>0.35931413667313727</v>
      </c>
    </row>
    <row r="835" spans="2:77" ht="48">
      <c r="B835" s="16" t="s">
        <v>365</v>
      </c>
      <c r="C835" s="17">
        <v>0.37230557891523453</v>
      </c>
      <c r="D835" s="17">
        <v>0.36094300192133871</v>
      </c>
      <c r="E835" s="17">
        <v>0.40647611600709449</v>
      </c>
      <c r="F835" s="17">
        <v>0.36115133892596307</v>
      </c>
      <c r="H835" s="17">
        <v>0.38914404375411071</v>
      </c>
      <c r="I835" s="17">
        <v>0.32698968339611062</v>
      </c>
      <c r="J835" s="17">
        <v>0.38498992248595709</v>
      </c>
      <c r="K835" s="17">
        <v>0.34542391111401521</v>
      </c>
      <c r="L835" s="17">
        <v>0.33615718084364632</v>
      </c>
      <c r="M835" s="17">
        <v>0.3315498899984568</v>
      </c>
      <c r="N835" s="17">
        <v>0.34652397312755268</v>
      </c>
      <c r="O835" s="17">
        <v>0.39463742433380339</v>
      </c>
      <c r="P835" s="17">
        <v>0.37421337601180071</v>
      </c>
      <c r="Q835" s="17">
        <v>0.36441748287268111</v>
      </c>
      <c r="R835" s="17">
        <v>0.35083655112800421</v>
      </c>
      <c r="S835" s="17">
        <v>0.44527155962224152</v>
      </c>
      <c r="U835" s="17">
        <v>0.31670702100975551</v>
      </c>
      <c r="V835" s="17">
        <v>0.3900916616062059</v>
      </c>
      <c r="W835" s="17">
        <v>0.40591251597274119</v>
      </c>
      <c r="X835" s="17">
        <v>0.32868026067216899</v>
      </c>
      <c r="Y835" s="17">
        <v>0.33081597342745572</v>
      </c>
      <c r="Z835" s="17">
        <v>0.37777385821356851</v>
      </c>
      <c r="AA835" s="17">
        <v>0.33865043030359371</v>
      </c>
      <c r="AB835" s="17">
        <v>0.37023684541665308</v>
      </c>
      <c r="AC835" s="17">
        <v>0.43426963562256032</v>
      </c>
      <c r="AD835" s="17">
        <v>0.43596126838373223</v>
      </c>
      <c r="AE835" s="17">
        <v>0</v>
      </c>
      <c r="AG835" s="17">
        <v>0.39478215636802078</v>
      </c>
      <c r="AH835" s="17">
        <v>0.35214488330762128</v>
      </c>
      <c r="AJ835" s="17">
        <v>0.35470256131836547</v>
      </c>
      <c r="AK835" s="17">
        <v>0.37562192312608078</v>
      </c>
      <c r="AL835" s="17">
        <v>0.38055980092673242</v>
      </c>
      <c r="AM835" s="17">
        <v>0.32374534228897062</v>
      </c>
      <c r="AN835" s="17">
        <v>0.39086586364811182</v>
      </c>
      <c r="AO835" s="17">
        <v>0.31741794118289951</v>
      </c>
      <c r="AP835" s="17">
        <v>0.37503901168771081</v>
      </c>
      <c r="AQ835" s="17">
        <v>0.41396421906042458</v>
      </c>
      <c r="AR835" s="17">
        <v>0.36175600862875479</v>
      </c>
      <c r="AS835" s="17">
        <v>0.38988549957371138</v>
      </c>
      <c r="AT835" s="17">
        <v>0.35471861932490628</v>
      </c>
      <c r="AU835" s="17">
        <v>0.32260193170503459</v>
      </c>
      <c r="AV835" s="17">
        <v>0.30844978177776911</v>
      </c>
      <c r="AX835" s="17">
        <v>0.37128225421828842</v>
      </c>
      <c r="AY835" s="17">
        <v>0.38988549957371138</v>
      </c>
      <c r="AZ835" s="17">
        <v>0.35471861932490628</v>
      </c>
      <c r="BA835" s="17">
        <v>0.32260193170503459</v>
      </c>
      <c r="BC835" s="17">
        <v>0.30720078253221589</v>
      </c>
      <c r="BD835" s="17">
        <v>0.39867093028401052</v>
      </c>
      <c r="BE835" s="17">
        <v>0.35327934453904442</v>
      </c>
      <c r="BF835" s="17">
        <v>0.38112972171366072</v>
      </c>
      <c r="BG835" s="17">
        <v>0.37138141569899791</v>
      </c>
      <c r="BH835" s="17">
        <v>0.33945942793632822</v>
      </c>
      <c r="BI835" s="17">
        <v>0.36401484805371409</v>
      </c>
      <c r="BJ835" s="17">
        <v>0.45236403828504351</v>
      </c>
      <c r="BK835" s="17">
        <v>0.37926227668276741</v>
      </c>
      <c r="BL835" s="17">
        <v>0.34261305626765531</v>
      </c>
      <c r="BM835" s="17">
        <v>0.36619072044449003</v>
      </c>
      <c r="BN835" s="17">
        <v>0.39501751107097932</v>
      </c>
      <c r="BP835" s="17">
        <v>0.44143676607627741</v>
      </c>
      <c r="BQ835" s="17">
        <v>0.35500941276988818</v>
      </c>
      <c r="BR835" s="17">
        <v>0.43930372381258559</v>
      </c>
      <c r="BS835" s="17">
        <v>0.30561140205039711</v>
      </c>
      <c r="BT835" s="17">
        <v>0.37620950377453283</v>
      </c>
      <c r="BU835" s="17">
        <v>0.43676380341230991</v>
      </c>
      <c r="BV835" s="17">
        <v>0.38596539311124239</v>
      </c>
      <c r="BW835" s="17">
        <v>0.27124571129491171</v>
      </c>
      <c r="BX835" s="17">
        <v>0.42095943745296382</v>
      </c>
      <c r="BY835" s="17">
        <v>0.37860122633541943</v>
      </c>
    </row>
    <row r="836" spans="2:77" ht="32.1">
      <c r="B836" s="16" t="s">
        <v>366</v>
      </c>
      <c r="C836" s="17">
        <v>0.3250836852058358</v>
      </c>
      <c r="D836" s="17">
        <v>0.34211405032668141</v>
      </c>
      <c r="E836" s="17">
        <v>0.27478725094487472</v>
      </c>
      <c r="F836" s="17">
        <v>0.33239423603473789</v>
      </c>
      <c r="H836" s="17">
        <v>0.17615109553103889</v>
      </c>
      <c r="I836" s="17">
        <v>0.29540837862789432</v>
      </c>
      <c r="J836" s="17">
        <v>0.27902301749624381</v>
      </c>
      <c r="K836" s="17">
        <v>0.31107990432040289</v>
      </c>
      <c r="L836" s="17">
        <v>0.23892690934704541</v>
      </c>
      <c r="M836" s="17">
        <v>0.2872061557298049</v>
      </c>
      <c r="N836" s="17">
        <v>0.33470446763403428</v>
      </c>
      <c r="O836" s="17">
        <v>0.37903169581772828</v>
      </c>
      <c r="P836" s="17">
        <v>0.3894202105189935</v>
      </c>
      <c r="Q836" s="17">
        <v>0.35120447145694078</v>
      </c>
      <c r="R836" s="17">
        <v>0.43936624791805101</v>
      </c>
      <c r="S836" s="17">
        <v>0.38701524146197103</v>
      </c>
      <c r="U836" s="17">
        <v>0.2044571863692371</v>
      </c>
      <c r="V836" s="17">
        <v>0.20571987222326699</v>
      </c>
      <c r="W836" s="17">
        <v>0.27542756921217387</v>
      </c>
      <c r="X836" s="17">
        <v>0.3343292726894439</v>
      </c>
      <c r="Y836" s="17">
        <v>0.33155741682965961</v>
      </c>
      <c r="Z836" s="17">
        <v>0.3124215382033394</v>
      </c>
      <c r="AA836" s="17">
        <v>0.39707545591699228</v>
      </c>
      <c r="AB836" s="17">
        <v>0.39586362327936159</v>
      </c>
      <c r="AC836" s="17">
        <v>0.39466200753692282</v>
      </c>
      <c r="AD836" s="17">
        <v>0.28912479837380062</v>
      </c>
      <c r="AE836" s="17">
        <v>0.46654775702038909</v>
      </c>
      <c r="AG836" s="17">
        <v>0.39046219126905679</v>
      </c>
      <c r="AH836" s="17">
        <v>0.26644147587526468</v>
      </c>
      <c r="AJ836" s="17">
        <v>0.38412115617383452</v>
      </c>
      <c r="AK836" s="17">
        <v>0.37315450667967881</v>
      </c>
      <c r="AL836" s="17">
        <v>0.41054377837452988</v>
      </c>
      <c r="AM836" s="17">
        <v>0.39909744544195869</v>
      </c>
      <c r="AN836" s="17">
        <v>0.30909485445252749</v>
      </c>
      <c r="AO836" s="17">
        <v>0.35658203995821702</v>
      </c>
      <c r="AP836" s="17">
        <v>0.3203727990777378</v>
      </c>
      <c r="AQ836" s="17">
        <v>0.42278794870083669</v>
      </c>
      <c r="AR836" s="17">
        <v>0.41969193212710398</v>
      </c>
      <c r="AS836" s="17">
        <v>0.4450878923522672</v>
      </c>
      <c r="AT836" s="17">
        <v>0.36079759710397241</v>
      </c>
      <c r="AU836" s="17">
        <v>0.42352314673321551</v>
      </c>
      <c r="AV836" s="17">
        <v>0.40488088032725161</v>
      </c>
      <c r="AX836" s="17">
        <v>0.32871003447117891</v>
      </c>
      <c r="AY836" s="17">
        <v>0.4450878923522672</v>
      </c>
      <c r="AZ836" s="17">
        <v>0.36079759710397241</v>
      </c>
      <c r="BA836" s="17">
        <v>0.42352314673321551</v>
      </c>
      <c r="BC836" s="17">
        <v>0.39955504395387742</v>
      </c>
      <c r="BD836" s="17">
        <v>0.34273120270878871</v>
      </c>
      <c r="BE836" s="17">
        <v>0.29101229572321979</v>
      </c>
      <c r="BF836" s="17">
        <v>0.41882672490269113</v>
      </c>
      <c r="BG836" s="17">
        <v>0.31560633174386671</v>
      </c>
      <c r="BH836" s="17">
        <v>0.39145394514452081</v>
      </c>
      <c r="BI836" s="17">
        <v>0.43137859764708109</v>
      </c>
      <c r="BJ836" s="17">
        <v>0.30525920198032641</v>
      </c>
      <c r="BK836" s="17">
        <v>0.27649420559788579</v>
      </c>
      <c r="BL836" s="17">
        <v>0.3714917442221683</v>
      </c>
      <c r="BM836" s="17">
        <v>0.3533711762529308</v>
      </c>
      <c r="BN836" s="17">
        <v>0.32064024220571102</v>
      </c>
      <c r="BP836" s="17">
        <v>0.30664113833277001</v>
      </c>
      <c r="BQ836" s="17">
        <v>0.3605325565900544</v>
      </c>
      <c r="BR836" s="17">
        <v>0.36863050150030058</v>
      </c>
      <c r="BS836" s="17">
        <v>0.31072687453976128</v>
      </c>
      <c r="BT836" s="17">
        <v>0.44456380521379768</v>
      </c>
      <c r="BU836" s="17">
        <v>0.27475603281999561</v>
      </c>
      <c r="BV836" s="17">
        <v>0.26500303826021882</v>
      </c>
      <c r="BW836" s="17">
        <v>0.28347601473744899</v>
      </c>
      <c r="BX836" s="17">
        <v>0.41293301120254988</v>
      </c>
      <c r="BY836" s="17">
        <v>0.33460509166876368</v>
      </c>
    </row>
    <row r="837" spans="2:77" ht="48">
      <c r="B837" s="16" t="s">
        <v>367</v>
      </c>
      <c r="C837" s="17">
        <v>0.34342312678345083</v>
      </c>
      <c r="D837" s="17">
        <v>0.35264146774033472</v>
      </c>
      <c r="E837" s="17">
        <v>0.34316076623770347</v>
      </c>
      <c r="F837" s="17">
        <v>0.15704551638410141</v>
      </c>
      <c r="H837" s="17">
        <v>0.31115826286276688</v>
      </c>
      <c r="I837" s="17">
        <v>0.40418990026909019</v>
      </c>
      <c r="J837" s="17">
        <v>0.29700358789999243</v>
      </c>
      <c r="K837" s="17">
        <v>0.32535497798138008</v>
      </c>
      <c r="L837" s="17">
        <v>0.3748585495544855</v>
      </c>
      <c r="M837" s="17">
        <v>0.30342536763603428</v>
      </c>
      <c r="N837" s="17">
        <v>0.33210039821355658</v>
      </c>
      <c r="O837" s="17">
        <v>0.34058295935187571</v>
      </c>
      <c r="P837" s="17">
        <v>0.34224511337306612</v>
      </c>
      <c r="Q837" s="17">
        <v>0.31957798416044891</v>
      </c>
      <c r="R837" s="17">
        <v>0.42516034656254931</v>
      </c>
      <c r="S837" s="17">
        <v>0.34462334310921988</v>
      </c>
      <c r="U837" s="17">
        <v>0.35462575175454608</v>
      </c>
      <c r="V837" s="17">
        <v>0.29508217464617781</v>
      </c>
      <c r="W837" s="17">
        <v>0.29196593879989019</v>
      </c>
      <c r="X837" s="17">
        <v>0.34825700045451802</v>
      </c>
      <c r="Y837" s="17">
        <v>0.33152840363127462</v>
      </c>
      <c r="Z837" s="17">
        <v>0.33593679269976129</v>
      </c>
      <c r="AA837" s="17">
        <v>0.40388831094132521</v>
      </c>
      <c r="AB837" s="17">
        <v>0.36431046984459908</v>
      </c>
      <c r="AC837" s="17">
        <v>0.33062339463944462</v>
      </c>
      <c r="AD837" s="17">
        <v>0.33694996577749681</v>
      </c>
      <c r="AE837" s="17">
        <v>6.6840717160037103E-2</v>
      </c>
      <c r="AG837" s="17">
        <v>0.35521065404572949</v>
      </c>
      <c r="AH837" s="17">
        <v>0.33285013142415137</v>
      </c>
      <c r="AJ837" s="17">
        <v>0.3670955606406221</v>
      </c>
      <c r="AK837" s="17">
        <v>0.33796096336483988</v>
      </c>
      <c r="AL837" s="17">
        <v>0.37207337260191309</v>
      </c>
      <c r="AM837" s="17">
        <v>0.3567326177182869</v>
      </c>
      <c r="AN837" s="17">
        <v>0.31004603322982938</v>
      </c>
      <c r="AO837" s="17">
        <v>0.38030357478374988</v>
      </c>
      <c r="AP837" s="17">
        <v>0.36012931705861029</v>
      </c>
      <c r="AQ837" s="17">
        <v>0.3868412716602122</v>
      </c>
      <c r="AR837" s="17">
        <v>0.38492380958415739</v>
      </c>
      <c r="AS837" s="17">
        <v>0.44529690256693688</v>
      </c>
      <c r="AT837" s="17">
        <v>0.39751341117210032</v>
      </c>
      <c r="AU837" s="17">
        <v>0.36596950718842558</v>
      </c>
      <c r="AV837" s="17">
        <v>0.34108267882297988</v>
      </c>
      <c r="AX837" s="17">
        <v>0.34616655071417363</v>
      </c>
      <c r="AY837" s="17">
        <v>0.44529690256693688</v>
      </c>
      <c r="AZ837" s="17">
        <v>0.39751341117210032</v>
      </c>
      <c r="BA837" s="17">
        <v>0.36596950718842558</v>
      </c>
      <c r="BC837" s="17">
        <v>0.40757701595670298</v>
      </c>
      <c r="BD837" s="17">
        <v>0.38243784958411869</v>
      </c>
      <c r="BE837" s="17">
        <v>0.39526727518358262</v>
      </c>
      <c r="BF837" s="17">
        <v>0.41344834116604601</v>
      </c>
      <c r="BG837" s="17">
        <v>0.42356004565528049</v>
      </c>
      <c r="BH837" s="17">
        <v>0.37758844456849983</v>
      </c>
      <c r="BI837" s="17">
        <v>0.41130618770033761</v>
      </c>
      <c r="BJ837" s="17">
        <v>0.32686132551711439</v>
      </c>
      <c r="BK837" s="17">
        <v>0.39426984520446501</v>
      </c>
      <c r="BL837" s="17">
        <v>0.35251314719483362</v>
      </c>
      <c r="BM837" s="17">
        <v>0.36703202850722128</v>
      </c>
      <c r="BN837" s="17">
        <v>0.33411061348403481</v>
      </c>
      <c r="BP837" s="17">
        <v>0.32482584668986708</v>
      </c>
      <c r="BQ837" s="17">
        <v>0.31049840108275262</v>
      </c>
      <c r="BR837" s="17">
        <v>0.34981305687390102</v>
      </c>
      <c r="BS837" s="17">
        <v>0.36166366596159633</v>
      </c>
      <c r="BT837" s="17">
        <v>0.3764968773970489</v>
      </c>
      <c r="BU837" s="17">
        <v>0.36355277126117141</v>
      </c>
      <c r="BV837" s="17">
        <v>0.30912726605998642</v>
      </c>
      <c r="BW837" s="17">
        <v>0.27842207831921773</v>
      </c>
      <c r="BX837" s="17">
        <v>0.24155484551222131</v>
      </c>
      <c r="BY837" s="17">
        <v>0.36356536667889272</v>
      </c>
    </row>
    <row r="838" spans="2:77" ht="48">
      <c r="B838" s="16" t="s">
        <v>368</v>
      </c>
      <c r="C838" s="17">
        <v>0.29395405766885491</v>
      </c>
      <c r="D838" s="17">
        <v>0.32819705192905752</v>
      </c>
      <c r="E838" s="17">
        <v>0.2062708889186779</v>
      </c>
      <c r="F838" s="17">
        <v>0.157601199662317</v>
      </c>
      <c r="H838" s="17">
        <v>0.2485955510689126</v>
      </c>
      <c r="I838" s="17">
        <v>0.15884543709412241</v>
      </c>
      <c r="J838" s="17">
        <v>0.24450216779115261</v>
      </c>
      <c r="K838" s="17">
        <v>0.25754130542736919</v>
      </c>
      <c r="L838" s="17">
        <v>0.26721861845104072</v>
      </c>
      <c r="M838" s="17">
        <v>0.30245183210713761</v>
      </c>
      <c r="N838" s="17">
        <v>0.30933928793676357</v>
      </c>
      <c r="O838" s="17">
        <v>0.26274752232703807</v>
      </c>
      <c r="P838" s="17">
        <v>0.3623342303659009</v>
      </c>
      <c r="Q838" s="17">
        <v>0.31528866139064049</v>
      </c>
      <c r="R838" s="17">
        <v>0.36237481164994179</v>
      </c>
      <c r="S838" s="17">
        <v>0.33241759432812967</v>
      </c>
      <c r="U838" s="17">
        <v>0.26558503920303822</v>
      </c>
      <c r="V838" s="17">
        <v>0.21595798798106711</v>
      </c>
      <c r="W838" s="17">
        <v>0.23391587477578751</v>
      </c>
      <c r="X838" s="17">
        <v>0.28392963490769868</v>
      </c>
      <c r="Y838" s="17">
        <v>0.26382595983061691</v>
      </c>
      <c r="Z838" s="17">
        <v>0.31174225435283731</v>
      </c>
      <c r="AA838" s="17">
        <v>0.32540629330866638</v>
      </c>
      <c r="AB838" s="17">
        <v>0.35671531365847697</v>
      </c>
      <c r="AC838" s="17">
        <v>0.32820403095608741</v>
      </c>
      <c r="AD838" s="17">
        <v>0.27756248184815902</v>
      </c>
      <c r="AE838" s="17">
        <v>0</v>
      </c>
      <c r="AG838" s="17">
        <v>0.33310630340620301</v>
      </c>
      <c r="AH838" s="17">
        <v>0.25883587696170762</v>
      </c>
      <c r="AJ838" s="17">
        <v>0.35060020655909441</v>
      </c>
      <c r="AK838" s="17">
        <v>0.36662748729180011</v>
      </c>
      <c r="AL838" s="17">
        <v>0.36217023468189252</v>
      </c>
      <c r="AM838" s="17">
        <v>0.33637782040077341</v>
      </c>
      <c r="AN838" s="17">
        <v>0.30462540125636012</v>
      </c>
      <c r="AO838" s="17">
        <v>0.33444226018965378</v>
      </c>
      <c r="AP838" s="17">
        <v>0.28670689460724552</v>
      </c>
      <c r="AQ838" s="17">
        <v>0.29429641833858622</v>
      </c>
      <c r="AR838" s="17">
        <v>0.29401053293699492</v>
      </c>
      <c r="AS838" s="17">
        <v>0.36011238326233852</v>
      </c>
      <c r="AT838" s="17">
        <v>0.32844901901593931</v>
      </c>
      <c r="AU838" s="17">
        <v>0.31161414804589299</v>
      </c>
      <c r="AV838" s="17">
        <v>0.28963497956120132</v>
      </c>
      <c r="AX838" s="17">
        <v>0.30211689875726072</v>
      </c>
      <c r="AY838" s="17">
        <v>0.36011238326233852</v>
      </c>
      <c r="AZ838" s="17">
        <v>0.32844901901593931</v>
      </c>
      <c r="BA838" s="17">
        <v>0.31161414804589299</v>
      </c>
      <c r="BC838" s="17">
        <v>0.35602229703276361</v>
      </c>
      <c r="BD838" s="17">
        <v>0.26353756934041828</v>
      </c>
      <c r="BE838" s="17">
        <v>0.34201244173079809</v>
      </c>
      <c r="BF838" s="17">
        <v>0.25596359866745738</v>
      </c>
      <c r="BG838" s="17">
        <v>0.26093950846927932</v>
      </c>
      <c r="BH838" s="17">
        <v>0.3365821043005412</v>
      </c>
      <c r="BI838" s="17">
        <v>0.3149387467748081</v>
      </c>
      <c r="BJ838" s="17">
        <v>0.24861533436098479</v>
      </c>
      <c r="BK838" s="17">
        <v>0.32008139016612169</v>
      </c>
      <c r="BL838" s="17">
        <v>0.36617189205865469</v>
      </c>
      <c r="BM838" s="17">
        <v>0.30043458108587068</v>
      </c>
      <c r="BN838" s="17">
        <v>0.31395533966668282</v>
      </c>
      <c r="BP838" s="17">
        <v>0.25234504157083998</v>
      </c>
      <c r="BQ838" s="17">
        <v>0.33546673077543432</v>
      </c>
      <c r="BR838" s="17">
        <v>0.22473360480462121</v>
      </c>
      <c r="BS838" s="17">
        <v>0.35449132360381042</v>
      </c>
      <c r="BT838" s="17">
        <v>0.33332233232579639</v>
      </c>
      <c r="BU838" s="17">
        <v>0.2013185880930736</v>
      </c>
      <c r="BV838" s="17">
        <v>0.32151932277806972</v>
      </c>
      <c r="BW838" s="17">
        <v>0.26556754073224631</v>
      </c>
      <c r="BX838" s="17">
        <v>0.19448505227876631</v>
      </c>
      <c r="BY838" s="17">
        <v>0.30539912944900471</v>
      </c>
    </row>
    <row r="839" spans="2:77" ht="15.95">
      <c r="B839" s="16" t="s">
        <v>55</v>
      </c>
      <c r="C839" s="17">
        <v>6.2046868724003161E-3</v>
      </c>
      <c r="D839" s="17">
        <v>5.8690710855110141E-3</v>
      </c>
      <c r="E839" s="17">
        <v>6.0036661021923626E-3</v>
      </c>
      <c r="F839" s="17">
        <v>1.552739548886696E-2</v>
      </c>
      <c r="H839" s="17">
        <v>3.9093850760939533E-2</v>
      </c>
      <c r="I839" s="17">
        <v>0</v>
      </c>
      <c r="J839" s="17">
        <v>0</v>
      </c>
      <c r="K839" s="17">
        <v>0</v>
      </c>
      <c r="L839" s="17">
        <v>2.410830961410444E-3</v>
      </c>
      <c r="M839" s="17">
        <v>1.2818217429105419E-2</v>
      </c>
      <c r="N839" s="17">
        <v>0</v>
      </c>
      <c r="O839" s="17">
        <v>0</v>
      </c>
      <c r="P839" s="17">
        <v>2.810057336266165E-3</v>
      </c>
      <c r="Q839" s="17">
        <v>0</v>
      </c>
      <c r="R839" s="17">
        <v>0</v>
      </c>
      <c r="S839" s="17">
        <v>4.8241593748633033E-3</v>
      </c>
      <c r="U839" s="17">
        <v>2.5541064664864149E-2</v>
      </c>
      <c r="V839" s="17">
        <v>0</v>
      </c>
      <c r="W839" s="17">
        <v>1.122961444814723E-2</v>
      </c>
      <c r="X839" s="17">
        <v>1.1180451274956021E-2</v>
      </c>
      <c r="Y839" s="17">
        <v>0</v>
      </c>
      <c r="Z839" s="17">
        <v>1.812209679598165E-3</v>
      </c>
      <c r="AA839" s="17">
        <v>0</v>
      </c>
      <c r="AB839" s="17">
        <v>0</v>
      </c>
      <c r="AC839" s="17">
        <v>1.7062950534264959E-3</v>
      </c>
      <c r="AD839" s="17">
        <v>1.293923705527643E-2</v>
      </c>
      <c r="AE839" s="17">
        <v>0</v>
      </c>
      <c r="AG839" s="17">
        <v>2.160191738532873E-3</v>
      </c>
      <c r="AH839" s="17">
        <v>9.8324560668719505E-3</v>
      </c>
      <c r="AJ839" s="17">
        <v>1.1748758428156429E-3</v>
      </c>
      <c r="AK839" s="17">
        <v>0</v>
      </c>
      <c r="AL839" s="17">
        <v>2.897306983382131E-3</v>
      </c>
      <c r="AM839" s="17">
        <v>7.6153704979749787E-3</v>
      </c>
      <c r="AN839" s="17">
        <v>7.7409400033241907E-3</v>
      </c>
      <c r="AO839" s="17">
        <v>1.8379352443902239E-3</v>
      </c>
      <c r="AP839" s="17">
        <v>8.6803433575585783E-3</v>
      </c>
      <c r="AQ839" s="17">
        <v>1.8254280432063251E-3</v>
      </c>
      <c r="AR839" s="17">
        <v>1.27249986597878E-2</v>
      </c>
      <c r="AS839" s="17">
        <v>0</v>
      </c>
      <c r="AT839" s="17">
        <v>6.7802981722074884E-3</v>
      </c>
      <c r="AU839" s="17">
        <v>0</v>
      </c>
      <c r="AV839" s="17">
        <v>5.4750127926780148E-3</v>
      </c>
      <c r="AX839" s="17">
        <v>5.9720397995900861E-3</v>
      </c>
      <c r="AY839" s="17">
        <v>0</v>
      </c>
      <c r="AZ839" s="17">
        <v>6.7802981722074884E-3</v>
      </c>
      <c r="BA839" s="17">
        <v>0</v>
      </c>
      <c r="BC839" s="17">
        <v>0</v>
      </c>
      <c r="BD839" s="17">
        <v>0</v>
      </c>
      <c r="BE839" s="17">
        <v>1.2548788582924891E-2</v>
      </c>
      <c r="BF839" s="17">
        <v>0</v>
      </c>
      <c r="BG839" s="17">
        <v>0</v>
      </c>
      <c r="BH839" s="17">
        <v>1.0678866767387339E-3</v>
      </c>
      <c r="BI839" s="17">
        <v>2.603269014539679E-3</v>
      </c>
      <c r="BJ839" s="17">
        <v>4.8874863786249221E-3</v>
      </c>
      <c r="BK839" s="17">
        <v>1.4402407984137991E-2</v>
      </c>
      <c r="BL839" s="17">
        <v>0</v>
      </c>
      <c r="BM839" s="17">
        <v>2.371305104686089E-3</v>
      </c>
      <c r="BN839" s="17">
        <v>8.5035521751643164E-3</v>
      </c>
      <c r="BP839" s="17">
        <v>7.7158238310109824E-3</v>
      </c>
      <c r="BQ839" s="17">
        <v>1.270465267279045E-2</v>
      </c>
      <c r="BR839" s="17">
        <v>0</v>
      </c>
      <c r="BS839" s="17">
        <v>0</v>
      </c>
      <c r="BT839" s="17">
        <v>3.67281832549974E-3</v>
      </c>
      <c r="BU839" s="17">
        <v>0</v>
      </c>
      <c r="BV839" s="17">
        <v>2.0880381438809551E-2</v>
      </c>
      <c r="BW839" s="17">
        <v>9.6062675851385278E-3</v>
      </c>
      <c r="BX839" s="17">
        <v>0</v>
      </c>
      <c r="BY839" s="17">
        <v>8.8941198646139367E-3</v>
      </c>
    </row>
    <row r="840" spans="2:77" ht="15.95">
      <c r="B840" s="16" t="s">
        <v>83</v>
      </c>
      <c r="C840" s="17">
        <v>9.2364037562114604E-3</v>
      </c>
      <c r="D840" s="17">
        <v>1.0674817102438051E-2</v>
      </c>
      <c r="E840" s="17">
        <v>6.1224739604189256E-3</v>
      </c>
      <c r="F840" s="17">
        <v>0</v>
      </c>
      <c r="H840" s="17">
        <v>8.2989001676537603E-3</v>
      </c>
      <c r="I840" s="17">
        <v>0</v>
      </c>
      <c r="J840" s="17">
        <v>1.6747114826674601E-2</v>
      </c>
      <c r="K840" s="17">
        <v>1.242333358082429E-2</v>
      </c>
      <c r="L840" s="17">
        <v>4.5391277394870424E-3</v>
      </c>
      <c r="M840" s="17">
        <v>6.3520620062595731E-3</v>
      </c>
      <c r="N840" s="17">
        <v>0</v>
      </c>
      <c r="O840" s="17">
        <v>1.100354548355892E-2</v>
      </c>
      <c r="P840" s="17">
        <v>2.3043265703526411E-2</v>
      </c>
      <c r="Q840" s="17">
        <v>6.2132246407251134E-3</v>
      </c>
      <c r="R840" s="17">
        <v>0</v>
      </c>
      <c r="S840" s="17">
        <v>1.5018256710213399E-2</v>
      </c>
      <c r="U840" s="17">
        <v>2.7857764679444712E-3</v>
      </c>
      <c r="V840" s="17">
        <v>0</v>
      </c>
      <c r="W840" s="17">
        <v>2.1478490617039679E-2</v>
      </c>
      <c r="X840" s="17">
        <v>5.5141241950011849E-3</v>
      </c>
      <c r="Y840" s="17">
        <v>2.3629630458253611E-2</v>
      </c>
      <c r="Z840" s="17">
        <v>0</v>
      </c>
      <c r="AA840" s="17">
        <v>8.0173416415183878E-3</v>
      </c>
      <c r="AB840" s="17">
        <v>4.0203211954333833E-3</v>
      </c>
      <c r="AC840" s="17">
        <v>1.1911555892966229E-2</v>
      </c>
      <c r="AD840" s="17">
        <v>1.857097238473714E-2</v>
      </c>
      <c r="AE840" s="17">
        <v>0</v>
      </c>
      <c r="AG840" s="17">
        <v>1.137763266283166E-2</v>
      </c>
      <c r="AH840" s="17">
        <v>7.3157971023171562E-3</v>
      </c>
      <c r="AJ840" s="17">
        <v>4.5933633894286504E-3</v>
      </c>
      <c r="AK840" s="17">
        <v>7.288442613441329E-3</v>
      </c>
      <c r="AL840" s="17">
        <v>1.328180955436236E-2</v>
      </c>
      <c r="AM840" s="17">
        <v>1.3218290061370781E-2</v>
      </c>
      <c r="AN840" s="17">
        <v>8.977092456238657E-3</v>
      </c>
      <c r="AO840" s="17">
        <v>8.425446812938487E-3</v>
      </c>
      <c r="AP840" s="17">
        <v>3.4428925615816422E-3</v>
      </c>
      <c r="AQ840" s="17">
        <v>4.3751056098691289E-3</v>
      </c>
      <c r="AR840" s="17">
        <v>7.9441160770513004E-3</v>
      </c>
      <c r="AS840" s="17">
        <v>0</v>
      </c>
      <c r="AT840" s="17">
        <v>1.7723638071677952E-2</v>
      </c>
      <c r="AU840" s="17">
        <v>4.8686540396401723E-3</v>
      </c>
      <c r="AV840" s="17">
        <v>0</v>
      </c>
      <c r="AX840" s="17">
        <v>8.023440073313912E-3</v>
      </c>
      <c r="AY840" s="17">
        <v>0</v>
      </c>
      <c r="AZ840" s="17">
        <v>1.7723638071677952E-2</v>
      </c>
      <c r="BA840" s="17">
        <v>4.8686540396401723E-3</v>
      </c>
      <c r="BC840" s="17">
        <v>0</v>
      </c>
      <c r="BD840" s="17">
        <v>0</v>
      </c>
      <c r="BE840" s="17">
        <v>1.9070547506433048E-2</v>
      </c>
      <c r="BF840" s="17">
        <v>0</v>
      </c>
      <c r="BG840" s="17">
        <v>0</v>
      </c>
      <c r="BH840" s="17">
        <v>9.7907936904413958E-3</v>
      </c>
      <c r="BI840" s="17">
        <v>2.0450355920795041E-3</v>
      </c>
      <c r="BJ840" s="17">
        <v>1.5677900578603021E-2</v>
      </c>
      <c r="BK840" s="17">
        <v>1.172482058875372E-2</v>
      </c>
      <c r="BL840" s="17">
        <v>8.2812434577763591E-3</v>
      </c>
      <c r="BM840" s="17">
        <v>1.7505979949411379E-3</v>
      </c>
      <c r="BN840" s="17">
        <v>0</v>
      </c>
      <c r="BP840" s="17">
        <v>1.3732424187420071E-2</v>
      </c>
      <c r="BQ840" s="17">
        <v>2.3609518442207569E-2</v>
      </c>
      <c r="BR840" s="17">
        <v>6.2188799884887527E-3</v>
      </c>
      <c r="BS840" s="17">
        <v>1.4184807993832991E-2</v>
      </c>
      <c r="BT840" s="17">
        <v>0</v>
      </c>
      <c r="BU840" s="17">
        <v>0</v>
      </c>
      <c r="BV840" s="17">
        <v>1.5840318394680891E-2</v>
      </c>
      <c r="BW840" s="17">
        <v>0</v>
      </c>
      <c r="BX840" s="17">
        <v>1.1838336673515609E-2</v>
      </c>
      <c r="BY840" s="17">
        <v>7.6750771301877432E-3</v>
      </c>
    </row>
    <row r="842" spans="2:77" ht="32.1">
      <c r="B842" s="14" t="s">
        <v>278</v>
      </c>
    </row>
    <row r="843" spans="2:77" ht="15.95">
      <c r="B843" s="15" t="s">
        <v>16</v>
      </c>
    </row>
    <row r="844" spans="2:77" ht="15.95">
      <c r="B844" s="16" t="s">
        <v>131</v>
      </c>
      <c r="C844" s="17">
        <v>4.0558156413949699E-2</v>
      </c>
      <c r="D844" s="17">
        <v>3.7900683479308993E-2</v>
      </c>
      <c r="E844" s="17">
        <v>5.0480130962737457E-2</v>
      </c>
      <c r="F844" s="17">
        <v>3.9060864615090278E-2</v>
      </c>
      <c r="H844" s="17">
        <v>9.0299546633658523E-2</v>
      </c>
      <c r="I844" s="17">
        <v>4.7308563575976618E-2</v>
      </c>
      <c r="J844" s="17">
        <v>4.2897398877481868E-2</v>
      </c>
      <c r="K844" s="17">
        <v>6.0293993611338297E-2</v>
      </c>
      <c r="L844" s="17">
        <v>5.2476832312439142E-3</v>
      </c>
      <c r="M844" s="17">
        <v>4.1927123081964467E-2</v>
      </c>
      <c r="N844" s="17">
        <v>2.3116892661305261E-2</v>
      </c>
      <c r="O844" s="17">
        <v>5.0078635009445302E-2</v>
      </c>
      <c r="P844" s="17">
        <v>1.535195679373543E-2</v>
      </c>
      <c r="Q844" s="17">
        <v>3.1150857692453991E-2</v>
      </c>
      <c r="R844" s="17">
        <v>2.3371572305023559E-2</v>
      </c>
      <c r="S844" s="17">
        <v>4.2890544104868172E-2</v>
      </c>
      <c r="U844" s="17">
        <v>7.7634336927479786E-2</v>
      </c>
      <c r="V844" s="17">
        <v>6.1632737255970391E-2</v>
      </c>
      <c r="W844" s="17">
        <v>3.7347622939390007E-2</v>
      </c>
      <c r="X844" s="17">
        <v>2.5769377435097409E-2</v>
      </c>
      <c r="Y844" s="17">
        <v>5.0350299868037317E-2</v>
      </c>
      <c r="Z844" s="17">
        <v>1.435784235517675E-2</v>
      </c>
      <c r="AA844" s="17">
        <v>3.7941613812292392E-2</v>
      </c>
      <c r="AB844" s="17">
        <v>2.3109996939660281E-2</v>
      </c>
      <c r="AC844" s="17">
        <v>2.5548278701304921E-2</v>
      </c>
      <c r="AD844" s="17">
        <v>4.9728724852020588E-2</v>
      </c>
      <c r="AE844" s="17">
        <v>0.31239296852087889</v>
      </c>
      <c r="AG844" s="17">
        <v>3.3135627979206772E-2</v>
      </c>
      <c r="AH844" s="17">
        <v>4.6356405205238843E-2</v>
      </c>
      <c r="AJ844" s="17">
        <v>2.7236328087420231E-2</v>
      </c>
      <c r="AK844" s="17">
        <v>3.9795354036868173E-2</v>
      </c>
      <c r="AL844" s="17">
        <v>5.4560619727762029E-2</v>
      </c>
      <c r="AM844" s="17">
        <v>4.6060149754975167E-2</v>
      </c>
      <c r="AN844" s="17">
        <v>4.9048337592832912E-2</v>
      </c>
      <c r="AO844" s="17">
        <v>4.7388442433069403E-2</v>
      </c>
      <c r="AP844" s="17">
        <v>4.8391012341842461E-2</v>
      </c>
      <c r="AQ844" s="17">
        <v>5.1560362083192819E-2</v>
      </c>
      <c r="AR844" s="17">
        <v>3.3843857812754077E-2</v>
      </c>
      <c r="AS844" s="17">
        <v>2.7366806714517751E-2</v>
      </c>
      <c r="AT844" s="17">
        <v>5.0875357280273932E-2</v>
      </c>
      <c r="AU844" s="17">
        <v>6.8793700390345366E-2</v>
      </c>
      <c r="AV844" s="17">
        <v>1.6819555440524939E-2</v>
      </c>
      <c r="AX844" s="17">
        <v>3.6899249235120467E-2</v>
      </c>
      <c r="AY844" s="17">
        <v>2.7366806714517751E-2</v>
      </c>
      <c r="AZ844" s="17">
        <v>5.0875357280273932E-2</v>
      </c>
      <c r="BA844" s="17">
        <v>6.8793700390345366E-2</v>
      </c>
      <c r="BC844" s="17">
        <v>5.0914968121366019E-3</v>
      </c>
      <c r="BD844" s="17">
        <v>1.187539377661577E-2</v>
      </c>
      <c r="BE844" s="17">
        <v>3.0007331050210289E-2</v>
      </c>
      <c r="BF844" s="17">
        <v>1.4491272547493999E-2</v>
      </c>
      <c r="BG844" s="17">
        <v>6.7552011264830356E-3</v>
      </c>
      <c r="BH844" s="17">
        <v>9.3839096076312589E-3</v>
      </c>
      <c r="BI844" s="17">
        <v>2.535713185445114E-2</v>
      </c>
      <c r="BJ844" s="17">
        <v>4.2913831397725269E-2</v>
      </c>
      <c r="BK844" s="17">
        <v>2.8417139469750659E-2</v>
      </c>
      <c r="BL844" s="17">
        <v>8.3263718212589266E-2</v>
      </c>
      <c r="BM844" s="17">
        <v>2.1786960320381691E-2</v>
      </c>
      <c r="BN844" s="17">
        <v>7.0400879835755048E-2</v>
      </c>
      <c r="BP844" s="17">
        <v>5.4280442667188719E-2</v>
      </c>
      <c r="BQ844" s="17">
        <v>3.0742028838518919E-2</v>
      </c>
      <c r="BR844" s="17">
        <v>4.3744378072131537E-2</v>
      </c>
      <c r="BS844" s="17">
        <v>2.71450638999182E-2</v>
      </c>
      <c r="BT844" s="17">
        <v>6.9900060449486941E-3</v>
      </c>
      <c r="BU844" s="17">
        <v>6.0926444085804582E-2</v>
      </c>
      <c r="BV844" s="17">
        <v>3.8445854712484233E-2</v>
      </c>
      <c r="BW844" s="17">
        <v>2.7152541388744861E-2</v>
      </c>
      <c r="BX844" s="17">
        <v>1.686955651736111E-2</v>
      </c>
      <c r="BY844" s="17">
        <v>5.0366114042635281E-2</v>
      </c>
    </row>
    <row r="845" spans="2:77" ht="80.099999999999994">
      <c r="B845" s="16" t="s">
        <v>369</v>
      </c>
      <c r="C845" s="17">
        <v>0.37966104771546988</v>
      </c>
      <c r="D845" s="17">
        <v>0.39768949757499078</v>
      </c>
      <c r="E845" s="17">
        <v>0.32529928463947588</v>
      </c>
      <c r="F845" s="17">
        <v>0.33157710154783299</v>
      </c>
      <c r="H845" s="17">
        <v>0.30867180938479122</v>
      </c>
      <c r="I845" s="17">
        <v>0.39285956549816492</v>
      </c>
      <c r="J845" s="17">
        <v>0.31940190021011527</v>
      </c>
      <c r="K845" s="17">
        <v>0.46710751399180478</v>
      </c>
      <c r="L845" s="17">
        <v>0.28171771601949003</v>
      </c>
      <c r="M845" s="17">
        <v>0.37982317209659588</v>
      </c>
      <c r="N845" s="17">
        <v>0.41923454836531621</v>
      </c>
      <c r="O845" s="17">
        <v>0.33248049933128332</v>
      </c>
      <c r="P845" s="17">
        <v>0.41245597222788172</v>
      </c>
      <c r="Q845" s="17">
        <v>0.3384369474109738</v>
      </c>
      <c r="R845" s="17">
        <v>0.52065031014810248</v>
      </c>
      <c r="S845" s="17">
        <v>0.39822934309653329</v>
      </c>
      <c r="U845" s="17">
        <v>0.33580091304012472</v>
      </c>
      <c r="V845" s="17">
        <v>0.31866092967469622</v>
      </c>
      <c r="W845" s="17">
        <v>0.34043331842967978</v>
      </c>
      <c r="X845" s="17">
        <v>0.37773080065934811</v>
      </c>
      <c r="Y845" s="17">
        <v>0.35486630900863658</v>
      </c>
      <c r="Z845" s="17">
        <v>0.39765085745651219</v>
      </c>
      <c r="AA845" s="17">
        <v>0.38937057833786309</v>
      </c>
      <c r="AB845" s="17">
        <v>0.45537577826565762</v>
      </c>
      <c r="AC845" s="17">
        <v>0.45082335072006707</v>
      </c>
      <c r="AD845" s="17">
        <v>0.33942000434228181</v>
      </c>
      <c r="AE845" s="17">
        <v>0.26445851008056698</v>
      </c>
      <c r="AG845" s="17">
        <v>0.40605554058652299</v>
      </c>
      <c r="AH845" s="17">
        <v>0.359042489264427</v>
      </c>
      <c r="AJ845" s="17">
        <v>0.41954776932262439</v>
      </c>
      <c r="AK845" s="17">
        <v>0.35266091160355839</v>
      </c>
      <c r="AL845" s="17">
        <v>0.41466631793922443</v>
      </c>
      <c r="AM845" s="17">
        <v>0.37004575346396662</v>
      </c>
      <c r="AN845" s="17">
        <v>0.35016615398899081</v>
      </c>
      <c r="AO845" s="17">
        <v>0.32664562403494879</v>
      </c>
      <c r="AP845" s="17">
        <v>0.35918490802335579</v>
      </c>
      <c r="AQ845" s="17">
        <v>0.35895711060633229</v>
      </c>
      <c r="AR845" s="17">
        <v>0.29870271105301999</v>
      </c>
      <c r="AS845" s="17">
        <v>0.39000212778004562</v>
      </c>
      <c r="AT845" s="17">
        <v>0.34164605859926572</v>
      </c>
      <c r="AU845" s="17">
        <v>0.35953656934525852</v>
      </c>
      <c r="AV845" s="17">
        <v>0.46153063050334769</v>
      </c>
      <c r="AX845" s="17">
        <v>0.37921538421383222</v>
      </c>
      <c r="AY845" s="17">
        <v>0.39000212778004562</v>
      </c>
      <c r="AZ845" s="17">
        <v>0.34164605859926572</v>
      </c>
      <c r="BA845" s="17">
        <v>0.35953656934525852</v>
      </c>
      <c r="BC845" s="17">
        <v>0.46041745888647778</v>
      </c>
      <c r="BD845" s="17">
        <v>0.30729229696767152</v>
      </c>
      <c r="BE845" s="17">
        <v>0.30845694729376871</v>
      </c>
      <c r="BF845" s="17">
        <v>0.27397196025849258</v>
      </c>
      <c r="BG845" s="17">
        <v>0.30068515459674028</v>
      </c>
      <c r="BH845" s="17">
        <v>0.4507694286858801</v>
      </c>
      <c r="BI845" s="17">
        <v>0.45055371261807059</v>
      </c>
      <c r="BJ845" s="17">
        <v>0.34734013281036208</v>
      </c>
      <c r="BK845" s="17">
        <v>0.45027522274742288</v>
      </c>
      <c r="BL845" s="17">
        <v>0.38315442049073989</v>
      </c>
      <c r="BM845" s="17">
        <v>0.41335366207209018</v>
      </c>
      <c r="BN845" s="17">
        <v>0.35304439221065309</v>
      </c>
      <c r="BP845" s="17">
        <v>0.33429330248681838</v>
      </c>
      <c r="BQ845" s="17">
        <v>0.40330604127530262</v>
      </c>
      <c r="BR845" s="17">
        <v>0.30552197376334539</v>
      </c>
      <c r="BS845" s="17">
        <v>0.41449586399205152</v>
      </c>
      <c r="BT845" s="17">
        <v>0.43892908522696628</v>
      </c>
      <c r="BU845" s="17">
        <v>0.36417111390049012</v>
      </c>
      <c r="BV845" s="17">
        <v>0.30507422934276612</v>
      </c>
      <c r="BW845" s="17">
        <v>0.43935363301373431</v>
      </c>
      <c r="BX845" s="17">
        <v>0.42374713021224791</v>
      </c>
      <c r="BY845" s="17">
        <v>0.38870166155272262</v>
      </c>
    </row>
    <row r="846" spans="2:77" ht="111.95">
      <c r="B846" s="16" t="s">
        <v>370</v>
      </c>
      <c r="C846" s="17">
        <v>0.57978079587058062</v>
      </c>
      <c r="D846" s="17">
        <v>0.56440981894570019</v>
      </c>
      <c r="E846" s="17">
        <v>0.6242205843977866</v>
      </c>
      <c r="F846" s="17">
        <v>0.62936203383707645</v>
      </c>
      <c r="H846" s="17">
        <v>0.6010286439815502</v>
      </c>
      <c r="I846" s="17">
        <v>0.55983187092585862</v>
      </c>
      <c r="J846" s="17">
        <v>0.63770070091240272</v>
      </c>
      <c r="K846" s="17">
        <v>0.47259849239685692</v>
      </c>
      <c r="L846" s="17">
        <v>0.71303460074926595</v>
      </c>
      <c r="M846" s="17">
        <v>0.57824970482143956</v>
      </c>
      <c r="N846" s="17">
        <v>0.55764855897337839</v>
      </c>
      <c r="O846" s="17">
        <v>0.61744086565927137</v>
      </c>
      <c r="P846" s="17">
        <v>0.57219207097838287</v>
      </c>
      <c r="Q846" s="17">
        <v>0.63041219489657208</v>
      </c>
      <c r="R846" s="17">
        <v>0.45597811754687401</v>
      </c>
      <c r="S846" s="17">
        <v>0.55888011279859851</v>
      </c>
      <c r="U846" s="17">
        <v>0.5865647500323955</v>
      </c>
      <c r="V846" s="17">
        <v>0.61970633306933331</v>
      </c>
      <c r="W846" s="17">
        <v>0.62221905863093019</v>
      </c>
      <c r="X846" s="17">
        <v>0.59649982190555451</v>
      </c>
      <c r="Y846" s="17">
        <v>0.59478339112332623</v>
      </c>
      <c r="Z846" s="17">
        <v>0.58799130018831114</v>
      </c>
      <c r="AA846" s="17">
        <v>0.57268780784984452</v>
      </c>
      <c r="AB846" s="17">
        <v>0.52151422479468212</v>
      </c>
      <c r="AC846" s="17">
        <v>0.5236283705786281</v>
      </c>
      <c r="AD846" s="17">
        <v>0.61085127080569768</v>
      </c>
      <c r="AE846" s="17">
        <v>0.42314852139855408</v>
      </c>
      <c r="AG846" s="17">
        <v>0.56080883143427018</v>
      </c>
      <c r="AH846" s="17">
        <v>0.59460110553033407</v>
      </c>
      <c r="AJ846" s="17">
        <v>0.55321590258995545</v>
      </c>
      <c r="AK846" s="17">
        <v>0.60754373435957354</v>
      </c>
      <c r="AL846" s="17">
        <v>0.53077306233301358</v>
      </c>
      <c r="AM846" s="17">
        <v>0.5838940967810583</v>
      </c>
      <c r="AN846" s="17">
        <v>0.60078550841817646</v>
      </c>
      <c r="AO846" s="17">
        <v>0.62596593353198171</v>
      </c>
      <c r="AP846" s="17">
        <v>0.59242407963480159</v>
      </c>
      <c r="AQ846" s="17">
        <v>0.58948252731047524</v>
      </c>
      <c r="AR846" s="17">
        <v>0.66745343113422595</v>
      </c>
      <c r="AS846" s="17">
        <v>0.58263106550543653</v>
      </c>
      <c r="AT846" s="17">
        <v>0.60747858412046041</v>
      </c>
      <c r="AU846" s="17">
        <v>0.57166973026439627</v>
      </c>
      <c r="AV846" s="17">
        <v>0.52164981405612754</v>
      </c>
      <c r="AX846" s="17">
        <v>0.5838853665510475</v>
      </c>
      <c r="AY846" s="17">
        <v>0.58263106550543653</v>
      </c>
      <c r="AZ846" s="17">
        <v>0.60747858412046041</v>
      </c>
      <c r="BA846" s="17">
        <v>0.57166973026439627</v>
      </c>
      <c r="BC846" s="17">
        <v>0.53449104430138572</v>
      </c>
      <c r="BD846" s="17">
        <v>0.68083230925571248</v>
      </c>
      <c r="BE846" s="17">
        <v>0.66153572165602093</v>
      </c>
      <c r="BF846" s="17">
        <v>0.71153676719401338</v>
      </c>
      <c r="BG846" s="17">
        <v>0.69255964427677663</v>
      </c>
      <c r="BH846" s="17">
        <v>0.53984666170648865</v>
      </c>
      <c r="BI846" s="17">
        <v>0.52408915552747815</v>
      </c>
      <c r="BJ846" s="17">
        <v>0.60974603579191244</v>
      </c>
      <c r="BK846" s="17">
        <v>0.52130763778282652</v>
      </c>
      <c r="BL846" s="17">
        <v>0.53358186129667062</v>
      </c>
      <c r="BM846" s="17">
        <v>0.56485937760752802</v>
      </c>
      <c r="BN846" s="17">
        <v>0.57655472795359186</v>
      </c>
      <c r="BP846" s="17">
        <v>0.61142625484599289</v>
      </c>
      <c r="BQ846" s="17">
        <v>0.56595192988617848</v>
      </c>
      <c r="BR846" s="17">
        <v>0.65073364816452295</v>
      </c>
      <c r="BS846" s="17">
        <v>0.55835907210803015</v>
      </c>
      <c r="BT846" s="17">
        <v>0.55408090872808513</v>
      </c>
      <c r="BU846" s="17">
        <v>0.574902442013705</v>
      </c>
      <c r="BV846" s="17">
        <v>0.65647991594474997</v>
      </c>
      <c r="BW846" s="17">
        <v>0.53349382559752112</v>
      </c>
      <c r="BX846" s="17">
        <v>0.55938331327039104</v>
      </c>
      <c r="BY846" s="17">
        <v>0.56093222440464219</v>
      </c>
    </row>
    <row r="848" spans="2:77" ht="176.1">
      <c r="B848" s="14" t="s">
        <v>371</v>
      </c>
    </row>
    <row r="849" spans="2:77" ht="15.95">
      <c r="B849" s="15" t="s">
        <v>16</v>
      </c>
    </row>
    <row r="850" spans="2:77" ht="15.95">
      <c r="B850" s="16" t="s">
        <v>184</v>
      </c>
      <c r="C850" s="17">
        <v>0.100588163724073</v>
      </c>
      <c r="D850" s="17">
        <v>0.1169932865274962</v>
      </c>
      <c r="E850" s="17">
        <v>6.2404448541641767E-2</v>
      </c>
      <c r="F850" s="17">
        <v>2.397989271453365E-2</v>
      </c>
      <c r="H850" s="17">
        <v>3.6704040654204309E-2</v>
      </c>
      <c r="I850" s="17">
        <v>6.5819283281855379E-2</v>
      </c>
      <c r="J850" s="17">
        <v>5.7705676256624677E-2</v>
      </c>
      <c r="K850" s="17">
        <v>0.12181318345728109</v>
      </c>
      <c r="L850" s="17">
        <v>6.4427745809051987E-2</v>
      </c>
      <c r="M850" s="17">
        <v>6.7172798135873138E-2</v>
      </c>
      <c r="N850" s="17">
        <v>7.2933787596551211E-2</v>
      </c>
      <c r="O850" s="17">
        <v>7.2504522448947131E-2</v>
      </c>
      <c r="P850" s="17">
        <v>9.258667668706444E-2</v>
      </c>
      <c r="Q850" s="17">
        <v>0.14784377033369539</v>
      </c>
      <c r="R850" s="17">
        <v>0.1938866107046604</v>
      </c>
      <c r="S850" s="17">
        <v>0.15543854841867649</v>
      </c>
      <c r="U850" s="17">
        <v>5.5580478150759657E-2</v>
      </c>
      <c r="V850" s="17">
        <v>7.6443811729861449E-2</v>
      </c>
      <c r="W850" s="17">
        <v>5.3070171662598267E-2</v>
      </c>
      <c r="X850" s="17">
        <v>9.6192958687197044E-2</v>
      </c>
      <c r="Y850" s="17">
        <v>8.668513166504406E-2</v>
      </c>
      <c r="Z850" s="17">
        <v>0.12556929701107891</v>
      </c>
      <c r="AA850" s="17">
        <v>0.1306347535539171</v>
      </c>
      <c r="AB850" s="17">
        <v>0.17248604431931941</v>
      </c>
      <c r="AC850" s="17">
        <v>0.1337679431514216</v>
      </c>
      <c r="AD850" s="17">
        <v>5.4064023090459462E-2</v>
      </c>
      <c r="AE850" s="17">
        <v>0</v>
      </c>
      <c r="AG850" s="17">
        <v>0.14217996776900371</v>
      </c>
      <c r="AH850" s="17">
        <v>6.809793756309955E-2</v>
      </c>
      <c r="AJ850" s="17">
        <v>0.13035723299270649</v>
      </c>
      <c r="AK850" s="17">
        <v>0.1209984860269971</v>
      </c>
      <c r="AL850" s="17">
        <v>0.1101909333603992</v>
      </c>
      <c r="AM850" s="17">
        <v>0.1032781866647373</v>
      </c>
      <c r="AN850" s="17">
        <v>9.3015597231596789E-2</v>
      </c>
      <c r="AO850" s="17">
        <v>8.4165933606610302E-2</v>
      </c>
      <c r="AP850" s="17">
        <v>0.11843655769696899</v>
      </c>
      <c r="AQ850" s="17">
        <v>9.916686460904546E-2</v>
      </c>
      <c r="AR850" s="17">
        <v>0.12742326232310569</v>
      </c>
      <c r="AS850" s="17">
        <v>0.1627481534505911</v>
      </c>
      <c r="AT850" s="17">
        <v>0.1311025755391538</v>
      </c>
      <c r="AU850" s="17">
        <v>0.114710966585839</v>
      </c>
      <c r="AV850" s="17">
        <v>0.14561595044080139</v>
      </c>
      <c r="AX850" s="17">
        <v>0.1033230054190476</v>
      </c>
      <c r="AY850" s="17">
        <v>0.1627481534505911</v>
      </c>
      <c r="AZ850" s="17">
        <v>0.1311025755391538</v>
      </c>
      <c r="BA850" s="17">
        <v>0.114710966585839</v>
      </c>
      <c r="BC850" s="17">
        <v>0.1503058322627821</v>
      </c>
      <c r="BD850" s="17">
        <v>7.2442600812288413E-2</v>
      </c>
      <c r="BE850" s="17">
        <v>0.1096830974734473</v>
      </c>
      <c r="BF850" s="17">
        <v>0.10261132505708501</v>
      </c>
      <c r="BG850" s="17">
        <v>8.8333241618915467E-2</v>
      </c>
      <c r="BH850" s="17">
        <v>0.19925552314871939</v>
      </c>
      <c r="BI850" s="17">
        <v>0.1365405073981483</v>
      </c>
      <c r="BJ850" s="17">
        <v>8.8435186587868003E-2</v>
      </c>
      <c r="BK850" s="17">
        <v>8.5387351615824683E-2</v>
      </c>
      <c r="BL850" s="17">
        <v>0.1155618120038976</v>
      </c>
      <c r="BM850" s="17">
        <v>0.1238392681865866</v>
      </c>
      <c r="BN850" s="17">
        <v>5.3351456702588763E-2</v>
      </c>
      <c r="BP850" s="17">
        <v>9.6273987713563908E-2</v>
      </c>
      <c r="BQ850" s="17">
        <v>0.1216917271964276</v>
      </c>
      <c r="BR850" s="17">
        <v>4.209078145169725E-2</v>
      </c>
      <c r="BS850" s="17">
        <v>0.1241216578975219</v>
      </c>
      <c r="BT850" s="17">
        <v>0.20015164329102861</v>
      </c>
      <c r="BU850" s="17">
        <v>3.6571713403282059E-2</v>
      </c>
      <c r="BV850" s="17">
        <v>0.1199225601272282</v>
      </c>
      <c r="BW850" s="17">
        <v>6.3786881820988198E-2</v>
      </c>
      <c r="BX850" s="17">
        <v>8.6880697379717139E-2</v>
      </c>
      <c r="BY850" s="17">
        <v>0.1062444495472359</v>
      </c>
    </row>
    <row r="851" spans="2:77" ht="15.95">
      <c r="B851" s="16" t="s">
        <v>185</v>
      </c>
      <c r="C851" s="17">
        <v>0.17282038527014129</v>
      </c>
      <c r="D851" s="17">
        <v>0.17813230150700671</v>
      </c>
      <c r="E851" s="17">
        <v>0.16573131794992799</v>
      </c>
      <c r="F851" s="17">
        <v>0.1132830466020999</v>
      </c>
      <c r="H851" s="17">
        <v>0.16194379546051721</v>
      </c>
      <c r="I851" s="17">
        <v>0.19531939735913639</v>
      </c>
      <c r="J851" s="17">
        <v>0.19886186998408839</v>
      </c>
      <c r="K851" s="17">
        <v>0.12706895507783461</v>
      </c>
      <c r="L851" s="17">
        <v>0.1828881487380658</v>
      </c>
      <c r="M851" s="17">
        <v>0.1841635733083771</v>
      </c>
      <c r="N851" s="17">
        <v>0.109622036970075</v>
      </c>
      <c r="O851" s="17">
        <v>0.19847346707658731</v>
      </c>
      <c r="P851" s="17">
        <v>0.18376545341316661</v>
      </c>
      <c r="Q851" s="17">
        <v>0.23496781111863449</v>
      </c>
      <c r="R851" s="17">
        <v>0.16289472303045141</v>
      </c>
      <c r="S851" s="17">
        <v>0.15273437951577001</v>
      </c>
      <c r="U851" s="17">
        <v>0.1800719050056768</v>
      </c>
      <c r="V851" s="17">
        <v>5.7283224509842953E-2</v>
      </c>
      <c r="W851" s="17">
        <v>0.16814544345319071</v>
      </c>
      <c r="X851" s="17">
        <v>0.1416066702227087</v>
      </c>
      <c r="Y851" s="17">
        <v>0.24673861418384899</v>
      </c>
      <c r="Z851" s="17">
        <v>0.17782650170170319</v>
      </c>
      <c r="AA851" s="17">
        <v>0.22237092435015021</v>
      </c>
      <c r="AB851" s="17">
        <v>0.2220548332485211</v>
      </c>
      <c r="AC851" s="17">
        <v>0.15437960277284829</v>
      </c>
      <c r="AD851" s="17">
        <v>0.12369419994232141</v>
      </c>
      <c r="AE851" s="17">
        <v>0.21157426069927701</v>
      </c>
      <c r="AG851" s="17">
        <v>0.17985188279447889</v>
      </c>
      <c r="AH851" s="17">
        <v>0.16732759768705749</v>
      </c>
      <c r="AJ851" s="17">
        <v>0.17078021901009829</v>
      </c>
      <c r="AK851" s="17">
        <v>0.11769374255551369</v>
      </c>
      <c r="AL851" s="17">
        <v>0.18990643037966581</v>
      </c>
      <c r="AM851" s="17">
        <v>0.20888192722908749</v>
      </c>
      <c r="AN851" s="17">
        <v>0.18160149792436281</v>
      </c>
      <c r="AO851" s="17">
        <v>0.11347003007630679</v>
      </c>
      <c r="AP851" s="17">
        <v>0.16196400696833529</v>
      </c>
      <c r="AQ851" s="17">
        <v>0.14197675470492871</v>
      </c>
      <c r="AR851" s="17">
        <v>0.13947399981925421</v>
      </c>
      <c r="AS851" s="17">
        <v>0.1586139159397045</v>
      </c>
      <c r="AT851" s="17">
        <v>0.1968575693955785</v>
      </c>
      <c r="AU851" s="17">
        <v>0.1180572553652032</v>
      </c>
      <c r="AV851" s="17">
        <v>0.21718107612538601</v>
      </c>
      <c r="AX851" s="17">
        <v>0.17311929999087849</v>
      </c>
      <c r="AY851" s="17">
        <v>0.1586139159397045</v>
      </c>
      <c r="AZ851" s="17">
        <v>0.1968575693955785</v>
      </c>
      <c r="BA851" s="17">
        <v>0.1180572553652032</v>
      </c>
      <c r="BC851" s="17">
        <v>0.20886463337304831</v>
      </c>
      <c r="BD851" s="17">
        <v>0.1297644822077729</v>
      </c>
      <c r="BE851" s="17">
        <v>0.17789310430109989</v>
      </c>
      <c r="BF851" s="17">
        <v>0.1246539069417955</v>
      </c>
      <c r="BG851" s="17">
        <v>8.4651072926685694E-2</v>
      </c>
      <c r="BH851" s="17">
        <v>0.17630321040144681</v>
      </c>
      <c r="BI851" s="17">
        <v>0.16617487593089081</v>
      </c>
      <c r="BJ851" s="17">
        <v>0.17467541566610531</v>
      </c>
      <c r="BK851" s="17">
        <v>0.17786377829191999</v>
      </c>
      <c r="BL851" s="17">
        <v>0.1741356775293493</v>
      </c>
      <c r="BM851" s="17">
        <v>0.19535906847792081</v>
      </c>
      <c r="BN851" s="17">
        <v>0.14074216450208099</v>
      </c>
      <c r="BP851" s="17">
        <v>0.1761990772880451</v>
      </c>
      <c r="BQ851" s="17">
        <v>0.20635202611982439</v>
      </c>
      <c r="BR851" s="17">
        <v>0.2268132237315077</v>
      </c>
      <c r="BS851" s="17">
        <v>0.18820983682064599</v>
      </c>
      <c r="BT851" s="17">
        <v>0.2154694958297369</v>
      </c>
      <c r="BU851" s="17">
        <v>0.1295228270721463</v>
      </c>
      <c r="BV851" s="17">
        <v>0.1940774732914376</v>
      </c>
      <c r="BW851" s="17">
        <v>0.15953040535015861</v>
      </c>
      <c r="BX851" s="17">
        <v>0.24303320423626831</v>
      </c>
      <c r="BY851" s="17">
        <v>0.13691511268504969</v>
      </c>
    </row>
    <row r="852" spans="2:77" ht="15.95">
      <c r="B852" s="16" t="s">
        <v>186</v>
      </c>
      <c r="C852" s="17">
        <v>0.1126204700958329</v>
      </c>
      <c r="D852" s="17">
        <v>0.1231173339124976</v>
      </c>
      <c r="E852" s="17">
        <v>8.368659060999048E-2</v>
      </c>
      <c r="F852" s="17">
        <v>7.6113263741116655E-2</v>
      </c>
      <c r="H852" s="17">
        <v>0.12059044075019409</v>
      </c>
      <c r="I852" s="17">
        <v>9.3135082182569204E-2</v>
      </c>
      <c r="J852" s="17">
        <v>0.11561501642136029</v>
      </c>
      <c r="K852" s="17">
        <v>0.1185374305955746</v>
      </c>
      <c r="L852" s="17">
        <v>7.8370120464675966E-2</v>
      </c>
      <c r="M852" s="17">
        <v>0.1828474923758136</v>
      </c>
      <c r="N852" s="17">
        <v>0.17605398185282059</v>
      </c>
      <c r="O852" s="17">
        <v>7.0152592451153684E-2</v>
      </c>
      <c r="P852" s="17">
        <v>6.9629476831402637E-2</v>
      </c>
      <c r="Q852" s="17">
        <v>9.8569020383715109E-2</v>
      </c>
      <c r="R852" s="17">
        <v>9.7211799545542474E-2</v>
      </c>
      <c r="S852" s="17">
        <v>0.11847468184249101</v>
      </c>
      <c r="U852" s="17">
        <v>0.1130818763964556</v>
      </c>
      <c r="V852" s="17">
        <v>0.13676004568686151</v>
      </c>
      <c r="W852" s="17">
        <v>0.1119140316857437</v>
      </c>
      <c r="X852" s="17">
        <v>0.1006994097430529</v>
      </c>
      <c r="Y852" s="17">
        <v>0.15277732728962409</v>
      </c>
      <c r="Z852" s="17">
        <v>0.1020971017409463</v>
      </c>
      <c r="AA852" s="17">
        <v>9.8818272515590985E-2</v>
      </c>
      <c r="AB852" s="17">
        <v>0.1198545140652732</v>
      </c>
      <c r="AC852" s="17">
        <v>9.0275645826349893E-2</v>
      </c>
      <c r="AD852" s="17">
        <v>0.1199810177944049</v>
      </c>
      <c r="AE852" s="17">
        <v>8.5660871336491431E-2</v>
      </c>
      <c r="AG852" s="17">
        <v>9.7505414635608065E-2</v>
      </c>
      <c r="AH852" s="17">
        <v>0.12442788219577081</v>
      </c>
      <c r="AJ852" s="17">
        <v>0.12871937889605081</v>
      </c>
      <c r="AK852" s="17">
        <v>7.9718014017588795E-2</v>
      </c>
      <c r="AL852" s="17">
        <v>0.11170246091239899</v>
      </c>
      <c r="AM852" s="17">
        <v>8.4514144264325464E-2</v>
      </c>
      <c r="AN852" s="17">
        <v>0.11256034342641</v>
      </c>
      <c r="AO852" s="17">
        <v>7.8388488549990823E-2</v>
      </c>
      <c r="AP852" s="17">
        <v>9.8353330464609576E-2</v>
      </c>
      <c r="AQ852" s="17">
        <v>8.4048277034394284E-2</v>
      </c>
      <c r="AR852" s="17">
        <v>0.110161463821977</v>
      </c>
      <c r="AS852" s="17">
        <v>0.12586672057002979</v>
      </c>
      <c r="AT852" s="17">
        <v>9.6023431810147414E-2</v>
      </c>
      <c r="AU852" s="17">
        <v>7.9924406846982321E-2</v>
      </c>
      <c r="AV852" s="17">
        <v>3.2018918567970747E-2</v>
      </c>
      <c r="AX852" s="17">
        <v>0.11198980808373959</v>
      </c>
      <c r="AY852" s="17">
        <v>0.12586672057002979</v>
      </c>
      <c r="AZ852" s="17">
        <v>9.6023431810147414E-2</v>
      </c>
      <c r="BA852" s="17">
        <v>7.9924406846982321E-2</v>
      </c>
      <c r="BC852" s="17">
        <v>0.13424848716677809</v>
      </c>
      <c r="BD852" s="17">
        <v>0.1099844256209192</v>
      </c>
      <c r="BE852" s="17">
        <v>9.7964993972021339E-2</v>
      </c>
      <c r="BF852" s="17">
        <v>0.1366598602159925</v>
      </c>
      <c r="BG852" s="17">
        <v>4.2139319558129447E-2</v>
      </c>
      <c r="BH852" s="17">
        <v>0.10391160437459609</v>
      </c>
      <c r="BI852" s="17">
        <v>8.0051349961466151E-2</v>
      </c>
      <c r="BJ852" s="17">
        <v>0.10530578017381401</v>
      </c>
      <c r="BK852" s="17">
        <v>0.15365964818485439</v>
      </c>
      <c r="BL852" s="17">
        <v>0.1040115246737153</v>
      </c>
      <c r="BM852" s="17">
        <v>9.7913141532431483E-2</v>
      </c>
      <c r="BN852" s="17">
        <v>0.12202326408498269</v>
      </c>
      <c r="BP852" s="17">
        <v>0.1056342734643735</v>
      </c>
      <c r="BQ852" s="17">
        <v>0.1277664230494874</v>
      </c>
      <c r="BR852" s="17">
        <v>0.1103963142223983</v>
      </c>
      <c r="BS852" s="17">
        <v>0.1119458818585171</v>
      </c>
      <c r="BT852" s="17">
        <v>8.6880991612996228E-2</v>
      </c>
      <c r="BU852" s="17">
        <v>6.0926444085804582E-2</v>
      </c>
      <c r="BV852" s="17">
        <v>0.12656032288885549</v>
      </c>
      <c r="BW852" s="17">
        <v>9.6370124313012881E-2</v>
      </c>
      <c r="BX852" s="17">
        <v>3.976216364232011E-2</v>
      </c>
      <c r="BY852" s="17">
        <v>0.1381058530381728</v>
      </c>
    </row>
    <row r="853" spans="2:77" ht="15.95">
      <c r="B853" s="16" t="s">
        <v>187</v>
      </c>
      <c r="C853" s="17">
        <v>0.42941020160130988</v>
      </c>
      <c r="D853" s="17">
        <v>0.400675513299658</v>
      </c>
      <c r="E853" s="17">
        <v>0.50565793026351291</v>
      </c>
      <c r="F853" s="17">
        <v>0.56162922474549026</v>
      </c>
      <c r="H853" s="17">
        <v>0.52966883939796394</v>
      </c>
      <c r="I853" s="17">
        <v>0.40595465351901711</v>
      </c>
      <c r="J853" s="17">
        <v>0.41778559101686252</v>
      </c>
      <c r="K853" s="17">
        <v>0.46773507319048152</v>
      </c>
      <c r="L853" s="17">
        <v>0.48486189349749231</v>
      </c>
      <c r="M853" s="17">
        <v>0.40776738846578398</v>
      </c>
      <c r="N853" s="17">
        <v>0.49804635200940461</v>
      </c>
      <c r="O853" s="17">
        <v>0.48625045211058582</v>
      </c>
      <c r="P853" s="17">
        <v>0.45362710307506238</v>
      </c>
      <c r="Q853" s="17">
        <v>0.33195890645425968</v>
      </c>
      <c r="R853" s="17">
        <v>0.38138685178857817</v>
      </c>
      <c r="S853" s="17">
        <v>0.35623392885453398</v>
      </c>
      <c r="U853" s="17">
        <v>0.44852394603715762</v>
      </c>
      <c r="V853" s="17">
        <v>0.48891858892607187</v>
      </c>
      <c r="W853" s="17">
        <v>0.51088117938553335</v>
      </c>
      <c r="X853" s="17">
        <v>0.49515976119543548</v>
      </c>
      <c r="Y853" s="17">
        <v>0.35040407628251069</v>
      </c>
      <c r="Z853" s="17">
        <v>0.44717689817501832</v>
      </c>
      <c r="AA853" s="17">
        <v>0.36301044190639697</v>
      </c>
      <c r="AB853" s="17">
        <v>0.32111365616804521</v>
      </c>
      <c r="AC853" s="17">
        <v>0.40397430678964208</v>
      </c>
      <c r="AD853" s="17">
        <v>0.49967372697652379</v>
      </c>
      <c r="AE853" s="17">
        <v>0.56684124208319719</v>
      </c>
      <c r="AG853" s="17">
        <v>0.38645062137232711</v>
      </c>
      <c r="AH853" s="17">
        <v>0.46296889205658132</v>
      </c>
      <c r="AJ853" s="17">
        <v>0.3730645936030782</v>
      </c>
      <c r="AK853" s="17">
        <v>0.47953146709696659</v>
      </c>
      <c r="AL853" s="17">
        <v>0.42567607206664088</v>
      </c>
      <c r="AM853" s="17">
        <v>0.39666127946367707</v>
      </c>
      <c r="AN853" s="17">
        <v>0.46423873211332412</v>
      </c>
      <c r="AO853" s="17">
        <v>0.49436157190928792</v>
      </c>
      <c r="AP853" s="17">
        <v>0.42906369677351519</v>
      </c>
      <c r="AQ853" s="17">
        <v>0.46233603609559248</v>
      </c>
      <c r="AR853" s="17">
        <v>0.41419084446727639</v>
      </c>
      <c r="AS853" s="17">
        <v>0.41392090571450052</v>
      </c>
      <c r="AT853" s="17">
        <v>0.40004841585778411</v>
      </c>
      <c r="AU853" s="17">
        <v>0.46132241160289139</v>
      </c>
      <c r="AV853" s="17">
        <v>0.34191886414452488</v>
      </c>
      <c r="AX853" s="17">
        <v>0.42335825183998771</v>
      </c>
      <c r="AY853" s="17">
        <v>0.41392090571450052</v>
      </c>
      <c r="AZ853" s="17">
        <v>0.40004841585778411</v>
      </c>
      <c r="BA853" s="17">
        <v>0.46132241160289139</v>
      </c>
      <c r="BC853" s="17">
        <v>0.34568553569969368</v>
      </c>
      <c r="BD853" s="17">
        <v>0.46971355735126569</v>
      </c>
      <c r="BE853" s="17">
        <v>0.41137493910208961</v>
      </c>
      <c r="BF853" s="17">
        <v>0.43588020676596317</v>
      </c>
      <c r="BG853" s="17">
        <v>0.54078117241822155</v>
      </c>
      <c r="BH853" s="17">
        <v>0.32204908671345711</v>
      </c>
      <c r="BI853" s="17">
        <v>0.38954399952252722</v>
      </c>
      <c r="BJ853" s="17">
        <v>0.44194827638895351</v>
      </c>
      <c r="BK853" s="17">
        <v>0.38863724756802709</v>
      </c>
      <c r="BL853" s="17">
        <v>0.36833758731357269</v>
      </c>
      <c r="BM853" s="17">
        <v>0.39670811405528439</v>
      </c>
      <c r="BN853" s="17">
        <v>0.49596771167989279</v>
      </c>
      <c r="BP853" s="17">
        <v>0.43687231666081539</v>
      </c>
      <c r="BQ853" s="17">
        <v>0.368406692967084</v>
      </c>
      <c r="BR853" s="17">
        <v>0.41533649109524973</v>
      </c>
      <c r="BS853" s="17">
        <v>0.4091128407652771</v>
      </c>
      <c r="BT853" s="17">
        <v>0.30423165926581952</v>
      </c>
      <c r="BU853" s="17">
        <v>0.54034574715733907</v>
      </c>
      <c r="BV853" s="17">
        <v>0.3789132696326627</v>
      </c>
      <c r="BW853" s="17">
        <v>0.50851257840332442</v>
      </c>
      <c r="BX853" s="17">
        <v>0.46168873285614559</v>
      </c>
      <c r="BY853" s="17">
        <v>0.4342055241401131</v>
      </c>
    </row>
    <row r="854" spans="2:77" ht="15.95">
      <c r="B854" s="16" t="s">
        <v>188</v>
      </c>
      <c r="C854" s="17">
        <v>0.18456077930864301</v>
      </c>
      <c r="D854" s="17">
        <v>0.1810815647533415</v>
      </c>
      <c r="E854" s="17">
        <v>0.18251971263492689</v>
      </c>
      <c r="F854" s="17">
        <v>0.22499457219675939</v>
      </c>
      <c r="H854" s="17">
        <v>0.1510928837371206</v>
      </c>
      <c r="I854" s="17">
        <v>0.23977158365742191</v>
      </c>
      <c r="J854" s="17">
        <v>0.21003184632106389</v>
      </c>
      <c r="K854" s="17">
        <v>0.16484535767882821</v>
      </c>
      <c r="L854" s="17">
        <v>0.18945209149071371</v>
      </c>
      <c r="M854" s="17">
        <v>0.15804874771415231</v>
      </c>
      <c r="N854" s="17">
        <v>0.1433438415711486</v>
      </c>
      <c r="O854" s="17">
        <v>0.1726189659127261</v>
      </c>
      <c r="P854" s="17">
        <v>0.20039128999330391</v>
      </c>
      <c r="Q854" s="17">
        <v>0.1866604917096952</v>
      </c>
      <c r="R854" s="17">
        <v>0.16462001493076761</v>
      </c>
      <c r="S854" s="17">
        <v>0.2171184613685283</v>
      </c>
      <c r="U854" s="17">
        <v>0.2027417944099506</v>
      </c>
      <c r="V854" s="17">
        <v>0.2405943291473622</v>
      </c>
      <c r="W854" s="17">
        <v>0.15598917381293401</v>
      </c>
      <c r="X854" s="17">
        <v>0.16634120015160581</v>
      </c>
      <c r="Y854" s="17">
        <v>0.16339485057897221</v>
      </c>
      <c r="Z854" s="17">
        <v>0.14733020137125341</v>
      </c>
      <c r="AA854" s="17">
        <v>0.18516560767394491</v>
      </c>
      <c r="AB854" s="17">
        <v>0.16449095219884119</v>
      </c>
      <c r="AC854" s="17">
        <v>0.2176025014597382</v>
      </c>
      <c r="AD854" s="17">
        <v>0.20258703219629029</v>
      </c>
      <c r="AE854" s="17">
        <v>0.13592362588103429</v>
      </c>
      <c r="AG854" s="17">
        <v>0.19401211342858241</v>
      </c>
      <c r="AH854" s="17">
        <v>0.17717769049749091</v>
      </c>
      <c r="AJ854" s="17">
        <v>0.19707857549806629</v>
      </c>
      <c r="AK854" s="17">
        <v>0.2020582903029339</v>
      </c>
      <c r="AL854" s="17">
        <v>0.16252410328089509</v>
      </c>
      <c r="AM854" s="17">
        <v>0.20666446237817271</v>
      </c>
      <c r="AN854" s="17">
        <v>0.14858382930430619</v>
      </c>
      <c r="AO854" s="17">
        <v>0.22961397585780399</v>
      </c>
      <c r="AP854" s="17">
        <v>0.19218240809657089</v>
      </c>
      <c r="AQ854" s="17">
        <v>0.21247206755603931</v>
      </c>
      <c r="AR854" s="17">
        <v>0.20875042956838691</v>
      </c>
      <c r="AS854" s="17">
        <v>0.13885030432517409</v>
      </c>
      <c r="AT854" s="17">
        <v>0.17596800739733631</v>
      </c>
      <c r="AU854" s="17">
        <v>0.22598495959908421</v>
      </c>
      <c r="AV854" s="17">
        <v>0.26326519072131721</v>
      </c>
      <c r="AX854" s="17">
        <v>0.1882096346663466</v>
      </c>
      <c r="AY854" s="17">
        <v>0.13885030432517409</v>
      </c>
      <c r="AZ854" s="17">
        <v>0.17596800739733631</v>
      </c>
      <c r="BA854" s="17">
        <v>0.22598495959908421</v>
      </c>
      <c r="BC854" s="17">
        <v>0.1608955114976979</v>
      </c>
      <c r="BD854" s="17">
        <v>0.2180949340077537</v>
      </c>
      <c r="BE854" s="17">
        <v>0.2030838651513418</v>
      </c>
      <c r="BF854" s="17">
        <v>0.20019470101916381</v>
      </c>
      <c r="BG854" s="17">
        <v>0.24409519347804781</v>
      </c>
      <c r="BH854" s="17">
        <v>0.19848057536178079</v>
      </c>
      <c r="BI854" s="17">
        <v>0.2276892671869675</v>
      </c>
      <c r="BJ854" s="17">
        <v>0.18963534118325909</v>
      </c>
      <c r="BK854" s="17">
        <v>0.19445197433937381</v>
      </c>
      <c r="BL854" s="17">
        <v>0.23795339847946481</v>
      </c>
      <c r="BM854" s="17">
        <v>0.18618040774777661</v>
      </c>
      <c r="BN854" s="17">
        <v>0.18791540303045479</v>
      </c>
      <c r="BP854" s="17">
        <v>0.1850203448732019</v>
      </c>
      <c r="BQ854" s="17">
        <v>0.17578313066717641</v>
      </c>
      <c r="BR854" s="17">
        <v>0.205363189499147</v>
      </c>
      <c r="BS854" s="17">
        <v>0.1666097826580378</v>
      </c>
      <c r="BT854" s="17">
        <v>0.19326621000041891</v>
      </c>
      <c r="BU854" s="17">
        <v>0.23263326828142791</v>
      </c>
      <c r="BV854" s="17">
        <v>0.1805263740598162</v>
      </c>
      <c r="BW854" s="17">
        <v>0.17180001011251611</v>
      </c>
      <c r="BX854" s="17">
        <v>0.16863520188554909</v>
      </c>
      <c r="BY854" s="17">
        <v>0.1845290605894287</v>
      </c>
    </row>
    <row r="855" spans="2:77">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row>
    <row r="856" spans="2:77" ht="96">
      <c r="B856" s="14" t="s">
        <v>372</v>
      </c>
    </row>
    <row r="857" spans="2:77" ht="15.95">
      <c r="B857" s="15" t="s">
        <v>16</v>
      </c>
    </row>
    <row r="858" spans="2:77" ht="48">
      <c r="B858" s="16" t="s">
        <v>373</v>
      </c>
      <c r="C858" s="17">
        <v>0.31068178489636328</v>
      </c>
      <c r="D858" s="17">
        <v>0.31914108563134791</v>
      </c>
      <c r="E858" s="17">
        <v>0.28924704662365203</v>
      </c>
      <c r="F858" s="17">
        <v>0.24858546252128749</v>
      </c>
      <c r="H858" s="17">
        <v>0.23296088301956319</v>
      </c>
      <c r="I858" s="17">
        <v>0.25804763180369777</v>
      </c>
      <c r="J858" s="17">
        <v>0.29318308758230788</v>
      </c>
      <c r="K858" s="17">
        <v>0.25278166220006609</v>
      </c>
      <c r="L858" s="17">
        <v>0.26059084759870599</v>
      </c>
      <c r="M858" s="17">
        <v>0.34069712496829951</v>
      </c>
      <c r="N858" s="17">
        <v>0.31391564583568637</v>
      </c>
      <c r="O858" s="17">
        <v>0.45781736186849897</v>
      </c>
      <c r="P858" s="17">
        <v>0.29927704628114887</v>
      </c>
      <c r="Q858" s="17">
        <v>0.36142094485902482</v>
      </c>
      <c r="R858" s="17">
        <v>0.37072496943442962</v>
      </c>
      <c r="S858" s="17">
        <v>0.33924672600245909</v>
      </c>
      <c r="U858" s="17">
        <v>0.248178217100466</v>
      </c>
      <c r="V858" s="17">
        <v>0.2746089063375613</v>
      </c>
      <c r="W858" s="17">
        <v>0.2735300425180886</v>
      </c>
      <c r="X858" s="17">
        <v>0.30586448571597641</v>
      </c>
      <c r="Y858" s="17">
        <v>0.34779237268964242</v>
      </c>
      <c r="Z858" s="17">
        <v>0.33548814158544321</v>
      </c>
      <c r="AA858" s="17">
        <v>0.36078684312251552</v>
      </c>
      <c r="AB858" s="17">
        <v>0.27579325427506468</v>
      </c>
      <c r="AC858" s="17">
        <v>0.37926008905392822</v>
      </c>
      <c r="AD858" s="17">
        <v>0.31199923952954978</v>
      </c>
      <c r="AE858" s="17">
        <v>0.47603277077984413</v>
      </c>
      <c r="AG858" s="17">
        <v>0.3551417111187043</v>
      </c>
      <c r="AH858" s="17">
        <v>0.27583620552616589</v>
      </c>
      <c r="AJ858" s="17">
        <v>0.3393913453487567</v>
      </c>
      <c r="AK858" s="17">
        <v>0.32498830672621531</v>
      </c>
      <c r="AL858" s="17">
        <v>0.36643615426415588</v>
      </c>
      <c r="AM858" s="17">
        <v>0.31698972871590642</v>
      </c>
      <c r="AN858" s="17">
        <v>0.29293800993986252</v>
      </c>
      <c r="AO858" s="17">
        <v>0.30907740590943472</v>
      </c>
      <c r="AP858" s="17">
        <v>0.33649517888301761</v>
      </c>
      <c r="AQ858" s="17">
        <v>0.32382235647636548</v>
      </c>
      <c r="AR858" s="17">
        <v>0.339104567774345</v>
      </c>
      <c r="AS858" s="17">
        <v>0.38450327031111781</v>
      </c>
      <c r="AT858" s="17">
        <v>0.35463541531119142</v>
      </c>
      <c r="AU858" s="17">
        <v>0.322397825108584</v>
      </c>
      <c r="AV858" s="17">
        <v>0.34438506583352863</v>
      </c>
      <c r="AX858" s="17">
        <v>0.31310862983615639</v>
      </c>
      <c r="AY858" s="17">
        <v>0.38450327031111781</v>
      </c>
      <c r="AZ858" s="17">
        <v>0.35463541531119142</v>
      </c>
      <c r="BA858" s="17">
        <v>0.322397825108584</v>
      </c>
      <c r="BC858" s="17">
        <v>0.36244149142313709</v>
      </c>
      <c r="BD858" s="17">
        <v>0.39003037386093009</v>
      </c>
      <c r="BE858" s="17">
        <v>0.33737495101513848</v>
      </c>
      <c r="BF858" s="17">
        <v>0.29167785694844939</v>
      </c>
      <c r="BG858" s="17">
        <v>0.24539436723387781</v>
      </c>
      <c r="BH858" s="17">
        <v>0.32141513033613128</v>
      </c>
      <c r="BI858" s="17">
        <v>0.2660113185378648</v>
      </c>
      <c r="BJ858" s="17">
        <v>0.30816666772503881</v>
      </c>
      <c r="BK858" s="17">
        <v>0.30723702632695882</v>
      </c>
      <c r="BL858" s="17">
        <v>0.35694332595311717</v>
      </c>
      <c r="BM858" s="17">
        <v>0.27283891042987141</v>
      </c>
      <c r="BN858" s="17">
        <v>0.28815734638383428</v>
      </c>
      <c r="BP858" s="17">
        <v>0.3152209870533868</v>
      </c>
      <c r="BQ858" s="17">
        <v>0.33413979226980173</v>
      </c>
      <c r="BR858" s="17">
        <v>0.34396578980459408</v>
      </c>
      <c r="BS858" s="17">
        <v>0.369221514958326</v>
      </c>
      <c r="BT858" s="17">
        <v>0.36808663846215811</v>
      </c>
      <c r="BU858" s="17">
        <v>0.3134283966323787</v>
      </c>
      <c r="BV858" s="17">
        <v>0.31017966524968987</v>
      </c>
      <c r="BW858" s="17">
        <v>0.29021971497452542</v>
      </c>
      <c r="BX858" s="17">
        <v>0.3902756596290895</v>
      </c>
      <c r="BY858" s="17">
        <v>0.24315245205513181</v>
      </c>
    </row>
    <row r="859" spans="2:77" ht="48">
      <c r="B859" s="16" t="s">
        <v>374</v>
      </c>
      <c r="C859" s="17">
        <v>0.37236537471052239</v>
      </c>
      <c r="D859" s="17">
        <v>0.35910673109531271</v>
      </c>
      <c r="E859" s="17">
        <v>0.40398086431165642</v>
      </c>
      <c r="F859" s="17">
        <v>0.41819387000613711</v>
      </c>
      <c r="H859" s="17">
        <v>0.31815483895796542</v>
      </c>
      <c r="I859" s="17">
        <v>0.52194191375804821</v>
      </c>
      <c r="J859" s="17">
        <v>0.45458260639324227</v>
      </c>
      <c r="K859" s="17">
        <v>0.42376009160470091</v>
      </c>
      <c r="L859" s="17">
        <v>0.34436140623219091</v>
      </c>
      <c r="M859" s="17">
        <v>0.37789371778375819</v>
      </c>
      <c r="N859" s="17">
        <v>0.39765207710020689</v>
      </c>
      <c r="O859" s="17">
        <v>0.37833099518353519</v>
      </c>
      <c r="P859" s="17">
        <v>0.4034238007053853</v>
      </c>
      <c r="Q859" s="17">
        <v>0.28184993351128079</v>
      </c>
      <c r="R859" s="17">
        <v>0.38503664614528549</v>
      </c>
      <c r="S859" s="17">
        <v>0.31747409733625559</v>
      </c>
      <c r="U859" s="17">
        <v>0.36283989764043978</v>
      </c>
      <c r="V859" s="17">
        <v>0.43348131224415398</v>
      </c>
      <c r="W859" s="17">
        <v>0.40010289046384329</v>
      </c>
      <c r="X859" s="17">
        <v>0.33691817872643259</v>
      </c>
      <c r="Y859" s="17">
        <v>0.37317150213060962</v>
      </c>
      <c r="Z859" s="17">
        <v>0.41046246086851301</v>
      </c>
      <c r="AA859" s="17">
        <v>0.33081286437504098</v>
      </c>
      <c r="AB859" s="17">
        <v>0.39843331491859751</v>
      </c>
      <c r="AC859" s="17">
        <v>0.30832377682828832</v>
      </c>
      <c r="AD859" s="17">
        <v>0.4079246959548754</v>
      </c>
      <c r="AE859" s="17">
        <v>0.17368618556254989</v>
      </c>
      <c r="AG859" s="17">
        <v>0.34437341851053749</v>
      </c>
      <c r="AH859" s="17">
        <v>0.39430414101921518</v>
      </c>
      <c r="AJ859" s="17">
        <v>0.37331085222696259</v>
      </c>
      <c r="AK859" s="17">
        <v>0.37455972700694928</v>
      </c>
      <c r="AL859" s="17">
        <v>0.36295689405546783</v>
      </c>
      <c r="AM859" s="17">
        <v>0.3781133182769999</v>
      </c>
      <c r="AN859" s="17">
        <v>0.36350342367325861</v>
      </c>
      <c r="AO859" s="17">
        <v>0.39651314901114598</v>
      </c>
      <c r="AP859" s="17">
        <v>0.38844134356569637</v>
      </c>
      <c r="AQ859" s="17">
        <v>0.42294700753157322</v>
      </c>
      <c r="AR859" s="17">
        <v>0.3868807827723042</v>
      </c>
      <c r="AS859" s="17">
        <v>0.3956465709834342</v>
      </c>
      <c r="AT859" s="17">
        <v>0.39152159103266387</v>
      </c>
      <c r="AU859" s="17">
        <v>0.4087927534503828</v>
      </c>
      <c r="AV859" s="17">
        <v>0.36079374683935628</v>
      </c>
      <c r="AX859" s="17">
        <v>0.37116876010406191</v>
      </c>
      <c r="AY859" s="17">
        <v>0.3956465709834342</v>
      </c>
      <c r="AZ859" s="17">
        <v>0.39152159103266387</v>
      </c>
      <c r="BA859" s="17">
        <v>0.4087927534503828</v>
      </c>
      <c r="BC859" s="17">
        <v>0.28768082584905841</v>
      </c>
      <c r="BD859" s="17">
        <v>0.36377719920584151</v>
      </c>
      <c r="BE859" s="17">
        <v>0.34938214275668061</v>
      </c>
      <c r="BF859" s="17">
        <v>0.43062383824985428</v>
      </c>
      <c r="BG859" s="17">
        <v>0.36346061102600702</v>
      </c>
      <c r="BH859" s="17">
        <v>0.33944034589961841</v>
      </c>
      <c r="BI859" s="17">
        <v>0.29816672348232443</v>
      </c>
      <c r="BJ859" s="17">
        <v>0.40589155122150622</v>
      </c>
      <c r="BK859" s="17">
        <v>0.3551825122017177</v>
      </c>
      <c r="BL859" s="17">
        <v>0.33719960458273629</v>
      </c>
      <c r="BM859" s="17">
        <v>0.38550341614653127</v>
      </c>
      <c r="BN859" s="17">
        <v>0.382094021954476</v>
      </c>
      <c r="BP859" s="17">
        <v>0.40396572890107663</v>
      </c>
      <c r="BQ859" s="17">
        <v>0.33507581937460368</v>
      </c>
      <c r="BR859" s="17">
        <v>0.40770816790984349</v>
      </c>
      <c r="BS859" s="17">
        <v>0.32647061426046531</v>
      </c>
      <c r="BT859" s="17">
        <v>0.36649864372549129</v>
      </c>
      <c r="BU859" s="17">
        <v>0.38923261600305681</v>
      </c>
      <c r="BV859" s="17">
        <v>0.28613320713462342</v>
      </c>
      <c r="BW859" s="17">
        <v>0.31488237295096511</v>
      </c>
      <c r="BX859" s="17">
        <v>0.38083108608402633</v>
      </c>
      <c r="BY859" s="17">
        <v>0.41716576487740342</v>
      </c>
    </row>
    <row r="860" spans="2:77" ht="80.099999999999994">
      <c r="B860" s="16" t="s">
        <v>375</v>
      </c>
      <c r="C860" s="17">
        <v>0.2867497131379122</v>
      </c>
      <c r="D860" s="17">
        <v>0.29403252797837293</v>
      </c>
      <c r="E860" s="17">
        <v>0.24638263068732069</v>
      </c>
      <c r="F860" s="17">
        <v>0.41059614992155952</v>
      </c>
      <c r="H860" s="17">
        <v>0.28912752798166907</v>
      </c>
      <c r="I860" s="17">
        <v>0.28297972527346599</v>
      </c>
      <c r="J860" s="17">
        <v>0.24971186928008601</v>
      </c>
      <c r="K860" s="17">
        <v>0.29338238980412962</v>
      </c>
      <c r="L860" s="17">
        <v>0.26045485446276828</v>
      </c>
      <c r="M860" s="17">
        <v>0.28562394986455047</v>
      </c>
      <c r="N860" s="17">
        <v>0.28311786368408232</v>
      </c>
      <c r="O860" s="17">
        <v>0.30316020133441529</v>
      </c>
      <c r="P860" s="17">
        <v>0.32611724658102492</v>
      </c>
      <c r="Q860" s="17">
        <v>0.34369017024789239</v>
      </c>
      <c r="R860" s="17">
        <v>0.27002961250025559</v>
      </c>
      <c r="S860" s="17">
        <v>0.27473397120584048</v>
      </c>
      <c r="U860" s="17">
        <v>0.25730663083187938</v>
      </c>
      <c r="V860" s="17">
        <v>0.3449718394399634</v>
      </c>
      <c r="W860" s="17">
        <v>0.30127665063780629</v>
      </c>
      <c r="X860" s="17">
        <v>0.26606883778807061</v>
      </c>
      <c r="Y860" s="17">
        <v>0.27785389922203441</v>
      </c>
      <c r="Z860" s="17">
        <v>0.31053900691198139</v>
      </c>
      <c r="AA860" s="17">
        <v>0.3236708458933924</v>
      </c>
      <c r="AB860" s="17">
        <v>0.25820917147042832</v>
      </c>
      <c r="AC860" s="17">
        <v>0.26074816360287112</v>
      </c>
      <c r="AD860" s="17">
        <v>0.29057192552017153</v>
      </c>
      <c r="AE860" s="17">
        <v>0.26449465686590312</v>
      </c>
      <c r="AG860" s="17">
        <v>0.29816558962490691</v>
      </c>
      <c r="AH860" s="17">
        <v>0.27780249113357047</v>
      </c>
      <c r="AJ860" s="17">
        <v>0.28942095007604263</v>
      </c>
      <c r="AK860" s="17">
        <v>0.28773805007052539</v>
      </c>
      <c r="AL860" s="17">
        <v>0.29453625449152099</v>
      </c>
      <c r="AM860" s="17">
        <v>0.2702517640969348</v>
      </c>
      <c r="AN860" s="17">
        <v>0.28805727116376578</v>
      </c>
      <c r="AO860" s="17">
        <v>0.28754536657190982</v>
      </c>
      <c r="AP860" s="17">
        <v>0.30153434997817108</v>
      </c>
      <c r="AQ860" s="17">
        <v>0.30515053281178711</v>
      </c>
      <c r="AR860" s="17">
        <v>0.30242660972715479</v>
      </c>
      <c r="AS860" s="17">
        <v>0.25503366709585029</v>
      </c>
      <c r="AT860" s="17">
        <v>0.29039862869643163</v>
      </c>
      <c r="AU860" s="17">
        <v>0.31257400594907181</v>
      </c>
      <c r="AV860" s="17">
        <v>0.2669410294179036</v>
      </c>
      <c r="AX860" s="17">
        <v>0.28786763579323238</v>
      </c>
      <c r="AY860" s="17">
        <v>0.25503366709585029</v>
      </c>
      <c r="AZ860" s="17">
        <v>0.29039862869643163</v>
      </c>
      <c r="BA860" s="17">
        <v>0.31257400594907181</v>
      </c>
      <c r="BC860" s="17">
        <v>0.34195378784948999</v>
      </c>
      <c r="BD860" s="17">
        <v>0.41450462193643578</v>
      </c>
      <c r="BE860" s="17">
        <v>0.29967434758204392</v>
      </c>
      <c r="BF860" s="17">
        <v>0.31454972860213237</v>
      </c>
      <c r="BG860" s="17">
        <v>0.4511750649203245</v>
      </c>
      <c r="BH860" s="17">
        <v>0.33118124399836463</v>
      </c>
      <c r="BI860" s="17">
        <v>0.37427912694055682</v>
      </c>
      <c r="BJ860" s="17">
        <v>0.27491199425214091</v>
      </c>
      <c r="BK860" s="17">
        <v>0.27649696523717338</v>
      </c>
      <c r="BL860" s="17">
        <v>0.31918558093224092</v>
      </c>
      <c r="BM860" s="17">
        <v>0.30293212093973892</v>
      </c>
      <c r="BN860" s="17">
        <v>0.25216585984833711</v>
      </c>
      <c r="BP860" s="17">
        <v>0.25315608791635852</v>
      </c>
      <c r="BQ860" s="17">
        <v>0.28700272753250478</v>
      </c>
      <c r="BR860" s="17">
        <v>0.21607642898698021</v>
      </c>
      <c r="BS860" s="17">
        <v>0.30802050901642641</v>
      </c>
      <c r="BT860" s="17">
        <v>0.24298204002533949</v>
      </c>
      <c r="BU860" s="17">
        <v>0.170021503467951</v>
      </c>
      <c r="BV860" s="17">
        <v>0.27439000846607231</v>
      </c>
      <c r="BW860" s="17">
        <v>0.34099449018761319</v>
      </c>
      <c r="BX860" s="17">
        <v>0.33189199134820668</v>
      </c>
      <c r="BY860" s="17">
        <v>0.33038545735091251</v>
      </c>
    </row>
    <row r="861" spans="2:77" ht="32.1">
      <c r="B861" s="16" t="s">
        <v>376</v>
      </c>
      <c r="C861" s="17">
        <v>0.172869362656558</v>
      </c>
      <c r="D861" s="17">
        <v>0.16555934928536231</v>
      </c>
      <c r="E861" s="17">
        <v>0.18711483411701951</v>
      </c>
      <c r="F861" s="17">
        <v>0.20708952894871169</v>
      </c>
      <c r="H861" s="17">
        <v>0.20323287921304969</v>
      </c>
      <c r="I861" s="17">
        <v>0.18090086683587739</v>
      </c>
      <c r="J861" s="17">
        <v>0.22959887374921081</v>
      </c>
      <c r="K861" s="17">
        <v>0.18517939247261619</v>
      </c>
      <c r="L861" s="17">
        <v>0.28573387722644639</v>
      </c>
      <c r="M861" s="17">
        <v>0.13995866251783581</v>
      </c>
      <c r="N861" s="17">
        <v>0.1093605332536829</v>
      </c>
      <c r="O861" s="17">
        <v>0.111323165352897</v>
      </c>
      <c r="P861" s="17">
        <v>0.11856212782247789</v>
      </c>
      <c r="Q861" s="17">
        <v>0.13934384619800949</v>
      </c>
      <c r="R861" s="17">
        <v>0.14830779080925791</v>
      </c>
      <c r="S861" s="17">
        <v>0.15957514539258361</v>
      </c>
      <c r="U861" s="17">
        <v>0.21603144521872189</v>
      </c>
      <c r="V861" s="17">
        <v>0.18535646403636161</v>
      </c>
      <c r="W861" s="17">
        <v>0.18818053987041469</v>
      </c>
      <c r="X861" s="17">
        <v>0.20384686456433709</v>
      </c>
      <c r="Y861" s="17">
        <v>0.20644030860578419</v>
      </c>
      <c r="Z861" s="17">
        <v>0.13791706563734579</v>
      </c>
      <c r="AA861" s="17">
        <v>0.1205992600031246</v>
      </c>
      <c r="AB861" s="17">
        <v>0.16622871073400999</v>
      </c>
      <c r="AC861" s="17">
        <v>0.17186157698811139</v>
      </c>
      <c r="AD861" s="17">
        <v>0.1346399298066287</v>
      </c>
      <c r="AE861" s="17">
        <v>0.26449465686590312</v>
      </c>
      <c r="AG861" s="17">
        <v>0.14179552963192249</v>
      </c>
      <c r="AH861" s="17">
        <v>0.1972235577036047</v>
      </c>
      <c r="AJ861" s="17">
        <v>0.1538625197321109</v>
      </c>
      <c r="AK861" s="17">
        <v>0.1617703842027669</v>
      </c>
      <c r="AL861" s="17">
        <v>0.2011144593999766</v>
      </c>
      <c r="AM861" s="17">
        <v>0.14973755306119749</v>
      </c>
      <c r="AN861" s="17">
        <v>0.18871568741613179</v>
      </c>
      <c r="AO861" s="17">
        <v>0.14793043026765221</v>
      </c>
      <c r="AP861" s="17">
        <v>0.14923295303821341</v>
      </c>
      <c r="AQ861" s="17">
        <v>0.21654296010871699</v>
      </c>
      <c r="AR861" s="17">
        <v>0.17555274999429649</v>
      </c>
      <c r="AS861" s="17">
        <v>0.1562405479062611</v>
      </c>
      <c r="AT861" s="17">
        <v>0.16674011388192209</v>
      </c>
      <c r="AU861" s="17">
        <v>0.15777514034425791</v>
      </c>
      <c r="AV861" s="17">
        <v>0.21845793578341741</v>
      </c>
      <c r="AX861" s="17">
        <v>0.17185418336034619</v>
      </c>
      <c r="AY861" s="17">
        <v>0.1562405479062611</v>
      </c>
      <c r="AZ861" s="17">
        <v>0.16674011388192209</v>
      </c>
      <c r="BA861" s="17">
        <v>0.15777514034425791</v>
      </c>
      <c r="BC861" s="17">
        <v>0.1457454818804467</v>
      </c>
      <c r="BD861" s="17">
        <v>0.1903733616216749</v>
      </c>
      <c r="BE861" s="17">
        <v>0.24322793395888659</v>
      </c>
      <c r="BF861" s="17">
        <v>0.2588949595029803</v>
      </c>
      <c r="BG861" s="17">
        <v>0.1129842822750684</v>
      </c>
      <c r="BH861" s="17">
        <v>0.16118698265583989</v>
      </c>
      <c r="BI861" s="17">
        <v>0.15912109515801251</v>
      </c>
      <c r="BJ861" s="17">
        <v>0.15770503933565461</v>
      </c>
      <c r="BK861" s="17">
        <v>0.18518164228108691</v>
      </c>
      <c r="BL861" s="17">
        <v>0.26770720038471207</v>
      </c>
      <c r="BM861" s="17">
        <v>0.18759279154852401</v>
      </c>
      <c r="BN861" s="17">
        <v>0.17386337226151211</v>
      </c>
      <c r="BP861" s="17">
        <v>0.15706217613176651</v>
      </c>
      <c r="BQ861" s="17">
        <v>0.10463954430324419</v>
      </c>
      <c r="BR861" s="17">
        <v>0.1974049724849721</v>
      </c>
      <c r="BS861" s="17">
        <v>0.1513596854495092</v>
      </c>
      <c r="BT861" s="17">
        <v>0.10674416015493481</v>
      </c>
      <c r="BU861" s="17">
        <v>0.14800999058362521</v>
      </c>
      <c r="BV861" s="17">
        <v>0.27439000846607231</v>
      </c>
      <c r="BW861" s="17">
        <v>0.19017126478095159</v>
      </c>
      <c r="BX861" s="17">
        <v>0.2040047266952684</v>
      </c>
      <c r="BY861" s="17">
        <v>0.1841747285677747</v>
      </c>
    </row>
    <row r="862" spans="2:77" ht="32.1">
      <c r="B862" s="16" t="s">
        <v>377</v>
      </c>
      <c r="C862" s="17">
        <v>0.33436437122098311</v>
      </c>
      <c r="D862" s="17">
        <v>0.33372542903459801</v>
      </c>
      <c r="E862" s="17">
        <v>0.3494305322127611</v>
      </c>
      <c r="F862" s="17">
        <v>0.26273759367577559</v>
      </c>
      <c r="H862" s="17">
        <v>0.3541567931989455</v>
      </c>
      <c r="I862" s="17">
        <v>0.2213045282769191</v>
      </c>
      <c r="J862" s="17">
        <v>0.34018411863094838</v>
      </c>
      <c r="K862" s="17">
        <v>0.37954737163475849</v>
      </c>
      <c r="L862" s="17">
        <v>0.33470829012811582</v>
      </c>
      <c r="M862" s="17">
        <v>0.39374467742125641</v>
      </c>
      <c r="N862" s="17">
        <v>0.2838630625075827</v>
      </c>
      <c r="O862" s="17">
        <v>0.28214390996896022</v>
      </c>
      <c r="P862" s="17">
        <v>0.34333539132579438</v>
      </c>
      <c r="Q862" s="17">
        <v>0.32336835390467938</v>
      </c>
      <c r="R862" s="17">
        <v>0.29234565881346408</v>
      </c>
      <c r="S862" s="17">
        <v>0.35898734776698438</v>
      </c>
      <c r="U862" s="17">
        <v>0.3465902965383138</v>
      </c>
      <c r="V862" s="17">
        <v>0.32001699095720459</v>
      </c>
      <c r="W862" s="17">
        <v>0.29407613568435548</v>
      </c>
      <c r="X862" s="17">
        <v>0.36368930833853658</v>
      </c>
      <c r="Y862" s="17">
        <v>0.32518165022326723</v>
      </c>
      <c r="Z862" s="17">
        <v>0.37841525411648469</v>
      </c>
      <c r="AA862" s="17">
        <v>0.3025230535992201</v>
      </c>
      <c r="AB862" s="17">
        <v>0.34387268798471399</v>
      </c>
      <c r="AC862" s="17">
        <v>0.33268032660491859</v>
      </c>
      <c r="AD862" s="17">
        <v>0.344038424622641</v>
      </c>
      <c r="AE862" s="17">
        <v>0.34027080713935731</v>
      </c>
      <c r="AG862" s="17">
        <v>0.32905289307850571</v>
      </c>
      <c r="AH862" s="17">
        <v>0.33852725561852298</v>
      </c>
      <c r="AJ862" s="17">
        <v>0.34073759868518377</v>
      </c>
      <c r="AK862" s="17">
        <v>0.36231062908269168</v>
      </c>
      <c r="AL862" s="17">
        <v>0.33103993644479213</v>
      </c>
      <c r="AM862" s="17">
        <v>0.32989744395323473</v>
      </c>
      <c r="AN862" s="17">
        <v>0.30040039550742392</v>
      </c>
      <c r="AO862" s="17">
        <v>0.35282228458688542</v>
      </c>
      <c r="AP862" s="17">
        <v>0.37618135623364662</v>
      </c>
      <c r="AQ862" s="17">
        <v>0.3239552566036083</v>
      </c>
      <c r="AR862" s="17">
        <v>0.29737126382767343</v>
      </c>
      <c r="AS862" s="17">
        <v>0.31991236542855989</v>
      </c>
      <c r="AT862" s="17">
        <v>0.33965875244423749</v>
      </c>
      <c r="AU862" s="17">
        <v>0.28081011830222452</v>
      </c>
      <c r="AV862" s="17">
        <v>0.32183737111931388</v>
      </c>
      <c r="AX862" s="17">
        <v>0.33480968768047747</v>
      </c>
      <c r="AY862" s="17">
        <v>0.31991236542855989</v>
      </c>
      <c r="AZ862" s="17">
        <v>0.33965875244423749</v>
      </c>
      <c r="BA862" s="17">
        <v>0.28081011830222452</v>
      </c>
      <c r="BC862" s="17">
        <v>0.31147943260539662</v>
      </c>
      <c r="BD862" s="17">
        <v>0.28759186378902268</v>
      </c>
      <c r="BE862" s="17">
        <v>0.31490727998919732</v>
      </c>
      <c r="BF862" s="17">
        <v>0.2196321666416664</v>
      </c>
      <c r="BG862" s="17">
        <v>0.25927480921131479</v>
      </c>
      <c r="BH862" s="17">
        <v>0.35002825026054629</v>
      </c>
      <c r="BI862" s="17">
        <v>0.37685588821909238</v>
      </c>
      <c r="BJ862" s="17">
        <v>0.38353274687494487</v>
      </c>
      <c r="BK862" s="17">
        <v>0.3819826697349204</v>
      </c>
      <c r="BL862" s="17">
        <v>0.39257300246865801</v>
      </c>
      <c r="BM862" s="17">
        <v>0.36720620294166528</v>
      </c>
      <c r="BN862" s="17">
        <v>0.35539097456054819</v>
      </c>
      <c r="BP862" s="17">
        <v>0.3626797100723001</v>
      </c>
      <c r="BQ862" s="17">
        <v>0.34290271965043528</v>
      </c>
      <c r="BR862" s="17">
        <v>0.34971639976636032</v>
      </c>
      <c r="BS862" s="17">
        <v>0.29026154076064831</v>
      </c>
      <c r="BT862" s="17">
        <v>0.37576512543984297</v>
      </c>
      <c r="BU862" s="17">
        <v>0.37258277732966211</v>
      </c>
      <c r="BV862" s="17">
        <v>0.24277142777061109</v>
      </c>
      <c r="BW862" s="17">
        <v>0.3277338578309808</v>
      </c>
      <c r="BX862" s="17">
        <v>0.22470542237286409</v>
      </c>
      <c r="BY862" s="17">
        <v>0.35907803046499998</v>
      </c>
    </row>
    <row r="863" spans="2:77" ht="32.1">
      <c r="B863" s="16" t="s">
        <v>378</v>
      </c>
      <c r="C863" s="17">
        <v>0.28941976079854331</v>
      </c>
      <c r="D863" s="17">
        <v>0.28805880470942302</v>
      </c>
      <c r="E863" s="17">
        <v>0.2944423453018522</v>
      </c>
      <c r="F863" s="17">
        <v>0.27885349758288802</v>
      </c>
      <c r="H863" s="17">
        <v>0.33863169558350659</v>
      </c>
      <c r="I863" s="17">
        <v>0.31897992933719282</v>
      </c>
      <c r="J863" s="17">
        <v>0.31489547009162139</v>
      </c>
      <c r="K863" s="17">
        <v>0.26596615345998531</v>
      </c>
      <c r="L863" s="17">
        <v>0.31004785715261979</v>
      </c>
      <c r="M863" s="17">
        <v>0.28272251008853999</v>
      </c>
      <c r="N863" s="17">
        <v>0.32354268467951192</v>
      </c>
      <c r="O863" s="17">
        <v>0.35771944719428322</v>
      </c>
      <c r="P863" s="17">
        <v>0.29398009566286432</v>
      </c>
      <c r="Q863" s="17">
        <v>0.26624794176591321</v>
      </c>
      <c r="R863" s="17">
        <v>0.23603041531569011</v>
      </c>
      <c r="S863" s="17">
        <v>0.2424169816774065</v>
      </c>
      <c r="U863" s="17">
        <v>0.38324881473398198</v>
      </c>
      <c r="V863" s="17">
        <v>0.30777391862155201</v>
      </c>
      <c r="W863" s="17">
        <v>0.24687783772429639</v>
      </c>
      <c r="X863" s="17">
        <v>0.30013816007130018</v>
      </c>
      <c r="Y863" s="17">
        <v>0.29912597370963012</v>
      </c>
      <c r="Z863" s="17">
        <v>0.28283311471565548</v>
      </c>
      <c r="AA863" s="17">
        <v>0.24093163657081049</v>
      </c>
      <c r="AB863" s="17">
        <v>0.30079187953312442</v>
      </c>
      <c r="AC863" s="17">
        <v>0.25722977601703828</v>
      </c>
      <c r="AD863" s="17">
        <v>0.27071204756058981</v>
      </c>
      <c r="AE863" s="17">
        <v>0.3473362243397638</v>
      </c>
      <c r="AG863" s="17">
        <v>0.26630664633932027</v>
      </c>
      <c r="AH863" s="17">
        <v>0.30753472258128689</v>
      </c>
      <c r="AJ863" s="17">
        <v>0.25517745198973191</v>
      </c>
      <c r="AK863" s="17">
        <v>0.28748471990640878</v>
      </c>
      <c r="AL863" s="17">
        <v>0.25477863869321149</v>
      </c>
      <c r="AM863" s="17">
        <v>0.29224869982229063</v>
      </c>
      <c r="AN863" s="17">
        <v>0.32138060513505662</v>
      </c>
      <c r="AO863" s="17">
        <v>0.24763291234004639</v>
      </c>
      <c r="AP863" s="17">
        <v>0.25187016932198569</v>
      </c>
      <c r="AQ863" s="17">
        <v>0.26307252484288768</v>
      </c>
      <c r="AR863" s="17">
        <v>0.27604048792842512</v>
      </c>
      <c r="AS863" s="17">
        <v>0.33807779265289928</v>
      </c>
      <c r="AT863" s="17">
        <v>0.2399335123726403</v>
      </c>
      <c r="AU863" s="17">
        <v>0.30639022100858448</v>
      </c>
      <c r="AV863" s="17">
        <v>0.31561164219561377</v>
      </c>
      <c r="AX863" s="17">
        <v>0.28685085130248961</v>
      </c>
      <c r="AY863" s="17">
        <v>0.33807779265289928</v>
      </c>
      <c r="AZ863" s="17">
        <v>0.2399335123726403</v>
      </c>
      <c r="BA863" s="17">
        <v>0.30639022100858448</v>
      </c>
      <c r="BC863" s="17">
        <v>0.30949732688059101</v>
      </c>
      <c r="BD863" s="17">
        <v>0.24997263629038691</v>
      </c>
      <c r="BE863" s="17">
        <v>0.23147715568021041</v>
      </c>
      <c r="BF863" s="17">
        <v>0.29792384291544483</v>
      </c>
      <c r="BG863" s="17">
        <v>0.22491936220522549</v>
      </c>
      <c r="BH863" s="17">
        <v>0.25729583627358049</v>
      </c>
      <c r="BI863" s="17">
        <v>0.258394376184793</v>
      </c>
      <c r="BJ863" s="17">
        <v>0.25945262007693148</v>
      </c>
      <c r="BK863" s="17">
        <v>0.2316408697656441</v>
      </c>
      <c r="BL863" s="17">
        <v>0.21281064297795291</v>
      </c>
      <c r="BM863" s="17">
        <v>0.24325852226912439</v>
      </c>
      <c r="BN863" s="17">
        <v>0.34216205074919381</v>
      </c>
      <c r="BP863" s="17">
        <v>0.25474386120031678</v>
      </c>
      <c r="BQ863" s="17">
        <v>0.25086051222318018</v>
      </c>
      <c r="BR863" s="17">
        <v>0.26744472033441641</v>
      </c>
      <c r="BS863" s="17">
        <v>0.32049188479422208</v>
      </c>
      <c r="BT863" s="17">
        <v>0.26048713643476529</v>
      </c>
      <c r="BU863" s="17">
        <v>0.34780749686701889</v>
      </c>
      <c r="BV863" s="17">
        <v>0.24077401595214509</v>
      </c>
      <c r="BW863" s="17">
        <v>0.36400223859063507</v>
      </c>
      <c r="BX863" s="17">
        <v>0.33185035606201868</v>
      </c>
      <c r="BY863" s="17">
        <v>0.27397621874169209</v>
      </c>
    </row>
    <row r="864" spans="2:77" ht="15.95">
      <c r="B864" s="16" t="s">
        <v>55</v>
      </c>
      <c r="C864" s="17">
        <v>7.1534800251029157E-3</v>
      </c>
      <c r="D864" s="17">
        <v>7.1751318534558567E-3</v>
      </c>
      <c r="E864" s="17">
        <v>8.4641752471626124E-3</v>
      </c>
      <c r="F864" s="17">
        <v>0</v>
      </c>
      <c r="H864" s="17">
        <v>2.4883551328421561E-2</v>
      </c>
      <c r="I864" s="17">
        <v>3.9473653332630721E-3</v>
      </c>
      <c r="J864" s="17">
        <v>1.0676007503787071E-2</v>
      </c>
      <c r="K864" s="17">
        <v>9.4846685119603178E-3</v>
      </c>
      <c r="L864" s="17">
        <v>0</v>
      </c>
      <c r="M864" s="17">
        <v>5.2457976097190686E-3</v>
      </c>
      <c r="N864" s="17">
        <v>0</v>
      </c>
      <c r="O864" s="17">
        <v>0</v>
      </c>
      <c r="P864" s="17">
        <v>0</v>
      </c>
      <c r="Q864" s="17">
        <v>1.135763673685063E-2</v>
      </c>
      <c r="R864" s="17">
        <v>0</v>
      </c>
      <c r="S864" s="17">
        <v>8.3607598893012131E-3</v>
      </c>
      <c r="U864" s="17">
        <v>1.021538605917238E-2</v>
      </c>
      <c r="V864" s="17">
        <v>0</v>
      </c>
      <c r="W864" s="17">
        <v>1.2941454622044759E-2</v>
      </c>
      <c r="X864" s="17">
        <v>1.104248958203085E-2</v>
      </c>
      <c r="Y864" s="17">
        <v>4.3938976697679684E-3</v>
      </c>
      <c r="Z864" s="17">
        <v>1.2393918313462199E-2</v>
      </c>
      <c r="AA864" s="17">
        <v>0</v>
      </c>
      <c r="AB864" s="17">
        <v>0</v>
      </c>
      <c r="AC864" s="17">
        <v>6.870320408875071E-3</v>
      </c>
      <c r="AD864" s="17">
        <v>1.3543932395064221E-2</v>
      </c>
      <c r="AE864" s="17">
        <v>8.5660871336491431E-2</v>
      </c>
      <c r="AG864" s="17">
        <v>5.0612934122823252E-3</v>
      </c>
      <c r="AH864" s="17">
        <v>8.7932365624781451E-3</v>
      </c>
      <c r="AJ864" s="17">
        <v>4.7782964580391548E-3</v>
      </c>
      <c r="AK864" s="17">
        <v>6.68248212958649E-3</v>
      </c>
      <c r="AL864" s="17">
        <v>1.683038253111652E-2</v>
      </c>
      <c r="AM864" s="17">
        <v>9.8203394048401484E-3</v>
      </c>
      <c r="AN864" s="17">
        <v>1.035348023188587E-2</v>
      </c>
      <c r="AO864" s="17">
        <v>5.875965075081215E-3</v>
      </c>
      <c r="AP864" s="17">
        <v>1.159134015453867E-2</v>
      </c>
      <c r="AQ864" s="17">
        <v>3.3653859989098852E-3</v>
      </c>
      <c r="AR864" s="17">
        <v>6.1271637650168872E-3</v>
      </c>
      <c r="AS864" s="17">
        <v>1.5327257160782041E-2</v>
      </c>
      <c r="AT864" s="17">
        <v>6.6810463207413852E-3</v>
      </c>
      <c r="AU864" s="17">
        <v>1.5115260745358751E-2</v>
      </c>
      <c r="AV864" s="17">
        <v>0</v>
      </c>
      <c r="AX864" s="17">
        <v>7.2322416772428438E-3</v>
      </c>
      <c r="AY864" s="17">
        <v>1.5327257160782041E-2</v>
      </c>
      <c r="AZ864" s="17">
        <v>6.6810463207413852E-3</v>
      </c>
      <c r="BA864" s="17">
        <v>1.5115260745358751E-2</v>
      </c>
      <c r="BC864" s="17">
        <v>6.4813228385843724E-3</v>
      </c>
      <c r="BD864" s="17">
        <v>3.6529278080961528E-2</v>
      </c>
      <c r="BE864" s="17">
        <v>2.9895292235677679E-3</v>
      </c>
      <c r="BF864" s="17">
        <v>0</v>
      </c>
      <c r="BG864" s="17">
        <v>2.821506657067311E-2</v>
      </c>
      <c r="BH864" s="17">
        <v>1.079801414518242E-2</v>
      </c>
      <c r="BI864" s="17">
        <v>1.4560442882331491E-2</v>
      </c>
      <c r="BJ864" s="17">
        <v>6.6868285478649562E-3</v>
      </c>
      <c r="BK864" s="17">
        <v>6.6604971515867618E-3</v>
      </c>
      <c r="BL864" s="17">
        <v>6.3627700708824573E-3</v>
      </c>
      <c r="BM864" s="17">
        <v>1.5140224635515689E-2</v>
      </c>
      <c r="BN864" s="17">
        <v>1.097051696275635E-2</v>
      </c>
      <c r="BP864" s="17">
        <v>8.1288194462092213E-3</v>
      </c>
      <c r="BQ864" s="17">
        <v>1.0334038069148489E-2</v>
      </c>
      <c r="BR864" s="17">
        <v>9.6367336590840076E-3</v>
      </c>
      <c r="BS864" s="17">
        <v>0</v>
      </c>
      <c r="BT864" s="17">
        <v>0</v>
      </c>
      <c r="BU864" s="17">
        <v>1.232748158829966E-2</v>
      </c>
      <c r="BV864" s="17">
        <v>0</v>
      </c>
      <c r="BW864" s="17">
        <v>7.6356060096137443E-3</v>
      </c>
      <c r="BX864" s="17">
        <v>1.686955651736111E-2</v>
      </c>
      <c r="BY864" s="17">
        <v>1.195827268007695E-2</v>
      </c>
    </row>
    <row r="865" spans="2:77" ht="15.95">
      <c r="B865" s="16" t="s">
        <v>83</v>
      </c>
      <c r="C865" s="17">
        <v>7.4006195337276452E-3</v>
      </c>
      <c r="D865" s="17">
        <v>7.5634738662282387E-3</v>
      </c>
      <c r="E865" s="17">
        <v>8.2934013958551132E-3</v>
      </c>
      <c r="F865" s="17">
        <v>0</v>
      </c>
      <c r="H865" s="17">
        <v>9.7317973074848626E-3</v>
      </c>
      <c r="I865" s="17">
        <v>0</v>
      </c>
      <c r="J865" s="17">
        <v>8.3488145006968325E-3</v>
      </c>
      <c r="K865" s="17">
        <v>2.7273064696443812E-3</v>
      </c>
      <c r="L865" s="17">
        <v>0</v>
      </c>
      <c r="M865" s="17">
        <v>1.271358586720245E-2</v>
      </c>
      <c r="N865" s="17">
        <v>0</v>
      </c>
      <c r="O865" s="17">
        <v>0</v>
      </c>
      <c r="P865" s="17">
        <v>2.4001756769701139E-2</v>
      </c>
      <c r="Q865" s="17">
        <v>1.1448443700428799E-2</v>
      </c>
      <c r="R865" s="17">
        <v>2.0642330355092739E-3</v>
      </c>
      <c r="S865" s="17">
        <v>9.9215089601278131E-3</v>
      </c>
      <c r="U865" s="17">
        <v>1.021538605917238E-2</v>
      </c>
      <c r="V865" s="17">
        <v>7.2495027285892581E-3</v>
      </c>
      <c r="W865" s="17">
        <v>1.325076104313434E-2</v>
      </c>
      <c r="X865" s="17">
        <v>0</v>
      </c>
      <c r="Y865" s="17">
        <v>4.3938976697679684E-3</v>
      </c>
      <c r="Z865" s="17">
        <v>0</v>
      </c>
      <c r="AA865" s="17">
        <v>1.451327212927405E-3</v>
      </c>
      <c r="AB865" s="17">
        <v>1.468516110608635E-2</v>
      </c>
      <c r="AC865" s="17">
        <v>3.3883963233977258E-3</v>
      </c>
      <c r="AD865" s="17">
        <v>1.552473257667865E-2</v>
      </c>
      <c r="AE865" s="17">
        <v>0.13592362588103429</v>
      </c>
      <c r="AG865" s="17">
        <v>1.0012500493421349E-2</v>
      </c>
      <c r="AH865" s="17">
        <v>5.3535512405557947E-3</v>
      </c>
      <c r="AJ865" s="17">
        <v>1.164809034856339E-2</v>
      </c>
      <c r="AK865" s="17">
        <v>6.6838731471108642E-3</v>
      </c>
      <c r="AL865" s="17">
        <v>9.4269038645534379E-3</v>
      </c>
      <c r="AM865" s="17">
        <v>9.1335280668104115E-3</v>
      </c>
      <c r="AN865" s="17">
        <v>5.8474632879166244E-3</v>
      </c>
      <c r="AO865" s="17">
        <v>7.1345426178123558E-3</v>
      </c>
      <c r="AP865" s="17">
        <v>6.438568900916322E-3</v>
      </c>
      <c r="AQ865" s="17">
        <v>1.436774850727341E-2</v>
      </c>
      <c r="AR865" s="17">
        <v>8.8021666774968869E-3</v>
      </c>
      <c r="AS865" s="17">
        <v>1.5330447664385009E-2</v>
      </c>
      <c r="AT865" s="17">
        <v>6.6824370393894989E-3</v>
      </c>
      <c r="AU865" s="17">
        <v>1.8595105788069759E-2</v>
      </c>
      <c r="AV865" s="17">
        <v>0</v>
      </c>
      <c r="AX865" s="17">
        <v>7.1468804298766113E-3</v>
      </c>
      <c r="AY865" s="17">
        <v>1.5330447664385009E-2</v>
      </c>
      <c r="AZ865" s="17">
        <v>6.6824370393894989E-3</v>
      </c>
      <c r="BA865" s="17">
        <v>1.8595105788069759E-2</v>
      </c>
      <c r="BC865" s="17">
        <v>0</v>
      </c>
      <c r="BD865" s="17">
        <v>0</v>
      </c>
      <c r="BE865" s="17">
        <v>1.379951530385908E-2</v>
      </c>
      <c r="BF865" s="17">
        <v>0</v>
      </c>
      <c r="BG865" s="17">
        <v>6.7552011264830356E-3</v>
      </c>
      <c r="BH865" s="17">
        <v>2.287359742341278E-3</v>
      </c>
      <c r="BI865" s="17">
        <v>0</v>
      </c>
      <c r="BJ865" s="17">
        <v>7.600786516590621E-3</v>
      </c>
      <c r="BK865" s="17">
        <v>0</v>
      </c>
      <c r="BL865" s="17">
        <v>1.526458693802288E-2</v>
      </c>
      <c r="BM865" s="17">
        <v>1.4724273836646681E-3</v>
      </c>
      <c r="BN865" s="17">
        <v>1.204325695811316E-2</v>
      </c>
      <c r="BP865" s="17">
        <v>6.1248273671458391E-3</v>
      </c>
      <c r="BQ865" s="17">
        <v>1.155404200238665E-2</v>
      </c>
      <c r="BR865" s="17">
        <v>9.2154289897792684E-3</v>
      </c>
      <c r="BS865" s="17">
        <v>7.8492834477986335E-3</v>
      </c>
      <c r="BT865" s="17">
        <v>8.1682795776489361E-3</v>
      </c>
      <c r="BU865" s="17">
        <v>1.232748158829966E-2</v>
      </c>
      <c r="BV865" s="17">
        <v>0</v>
      </c>
      <c r="BW865" s="17">
        <v>9.9635365904329285E-3</v>
      </c>
      <c r="BX865" s="17">
        <v>0</v>
      </c>
      <c r="BY865" s="17">
        <v>6.7498028284379893E-3</v>
      </c>
    </row>
    <row r="866" spans="2:77" ht="15.95">
      <c r="B866" s="16" t="s">
        <v>163</v>
      </c>
      <c r="C866" s="17">
        <v>3.4115429497151568E-3</v>
      </c>
      <c r="D866" s="17">
        <v>3.57098208596284E-3</v>
      </c>
      <c r="E866" s="17">
        <v>3.5448717525909468E-3</v>
      </c>
      <c r="F866" s="17">
        <v>0</v>
      </c>
      <c r="H866" s="17">
        <v>0</v>
      </c>
      <c r="I866" s="17">
        <v>1.8095477938168299E-2</v>
      </c>
      <c r="J866" s="17">
        <v>0</v>
      </c>
      <c r="K866" s="17">
        <v>9.5155255735104461E-3</v>
      </c>
      <c r="L866" s="17">
        <v>0</v>
      </c>
      <c r="M866" s="17">
        <v>0</v>
      </c>
      <c r="N866" s="17">
        <v>0</v>
      </c>
      <c r="O866" s="17">
        <v>0</v>
      </c>
      <c r="P866" s="17">
        <v>0</v>
      </c>
      <c r="Q866" s="17">
        <v>0</v>
      </c>
      <c r="R866" s="17">
        <v>9.4628391850465673E-3</v>
      </c>
      <c r="S866" s="17">
        <v>5.0850619115952152E-3</v>
      </c>
      <c r="U866" s="17">
        <v>8.3860457921598325E-3</v>
      </c>
      <c r="V866" s="17">
        <v>0</v>
      </c>
      <c r="W866" s="17">
        <v>7.4334664352269687E-3</v>
      </c>
      <c r="X866" s="17">
        <v>0</v>
      </c>
      <c r="Y866" s="17">
        <v>0</v>
      </c>
      <c r="Z866" s="17">
        <v>0</v>
      </c>
      <c r="AA866" s="17">
        <v>1.33049386278034E-2</v>
      </c>
      <c r="AB866" s="17">
        <v>0</v>
      </c>
      <c r="AC866" s="17">
        <v>0</v>
      </c>
      <c r="AD866" s="17">
        <v>0</v>
      </c>
      <c r="AE866" s="17">
        <v>0</v>
      </c>
      <c r="AG866" s="17">
        <v>3.5932252962288989E-3</v>
      </c>
      <c r="AH866" s="17">
        <v>3.2691489521644592E-3</v>
      </c>
      <c r="AJ866" s="17">
        <v>5.9995207369206299E-3</v>
      </c>
      <c r="AK866" s="17">
        <v>6.68248212958649E-3</v>
      </c>
      <c r="AL866" s="17">
        <v>9.4249419798516226E-3</v>
      </c>
      <c r="AM866" s="17">
        <v>4.5583985584088157E-3</v>
      </c>
      <c r="AN866" s="17">
        <v>7.8440836617687353E-3</v>
      </c>
      <c r="AO866" s="17">
        <v>5.8556915106121746E-3</v>
      </c>
      <c r="AP866" s="17">
        <v>1.0000239476799349E-2</v>
      </c>
      <c r="AQ866" s="17">
        <v>6.4146472610975089E-3</v>
      </c>
      <c r="AR866" s="17">
        <v>6.1271637650168872E-3</v>
      </c>
      <c r="AS866" s="17">
        <v>0</v>
      </c>
      <c r="AT866" s="17">
        <v>0</v>
      </c>
      <c r="AU866" s="17">
        <v>8.4665523266613096E-3</v>
      </c>
      <c r="AV866" s="17">
        <v>0</v>
      </c>
      <c r="AX866" s="17">
        <v>3.7763219775659609E-3</v>
      </c>
      <c r="AY866" s="17">
        <v>0</v>
      </c>
      <c r="AZ866" s="17">
        <v>0</v>
      </c>
      <c r="BA866" s="17">
        <v>8.4665523266613096E-3</v>
      </c>
      <c r="BC866" s="17">
        <v>6.4813228385843724E-3</v>
      </c>
      <c r="BD866" s="17">
        <v>0</v>
      </c>
      <c r="BE866" s="17">
        <v>0</v>
      </c>
      <c r="BF866" s="17">
        <v>0</v>
      </c>
      <c r="BG866" s="17">
        <v>0</v>
      </c>
      <c r="BH866" s="17">
        <v>0</v>
      </c>
      <c r="BI866" s="17">
        <v>0</v>
      </c>
      <c r="BJ866" s="17">
        <v>0</v>
      </c>
      <c r="BK866" s="17">
        <v>8.5109291097181031E-3</v>
      </c>
      <c r="BL866" s="17">
        <v>0</v>
      </c>
      <c r="BM866" s="17">
        <v>6.749888846653446E-3</v>
      </c>
      <c r="BN866" s="17">
        <v>3.1591637339222342E-3</v>
      </c>
      <c r="BP866" s="17">
        <v>0</v>
      </c>
      <c r="BQ866" s="17">
        <v>0</v>
      </c>
      <c r="BR866" s="17">
        <v>0</v>
      </c>
      <c r="BS866" s="17">
        <v>3.9182679515740561E-3</v>
      </c>
      <c r="BT866" s="17">
        <v>0</v>
      </c>
      <c r="BU866" s="17">
        <v>1.232748158829966E-2</v>
      </c>
      <c r="BV866" s="17">
        <v>0</v>
      </c>
      <c r="BW866" s="17">
        <v>0</v>
      </c>
      <c r="BX866" s="17">
        <v>0</v>
      </c>
      <c r="BY866" s="17">
        <v>6.7592755866821928E-3</v>
      </c>
    </row>
    <row r="867" spans="2:77" ht="48">
      <c r="B867" s="16" t="s">
        <v>379</v>
      </c>
      <c r="C867" s="17">
        <v>0.27014963367252259</v>
      </c>
      <c r="D867" s="17">
        <v>0.27549441196428193</v>
      </c>
      <c r="E867" s="17">
        <v>0.26016288587292219</v>
      </c>
      <c r="F867" s="17">
        <v>0.21483281926867889</v>
      </c>
      <c r="H867" s="17">
        <v>0.26555481534627617</v>
      </c>
      <c r="I867" s="17">
        <v>0.30465223118693091</v>
      </c>
      <c r="J867" s="17">
        <v>0.20844103392831739</v>
      </c>
      <c r="K867" s="17">
        <v>0.1923866828500494</v>
      </c>
      <c r="L867" s="17">
        <v>0.31359679381890571</v>
      </c>
      <c r="M867" s="17">
        <v>0.27153072051757249</v>
      </c>
      <c r="N867" s="17">
        <v>0.31815512266485252</v>
      </c>
      <c r="O867" s="17">
        <v>0.25284276186731031</v>
      </c>
      <c r="P867" s="17">
        <v>0.30855135415060803</v>
      </c>
      <c r="Q867" s="17">
        <v>0.27048713648377432</v>
      </c>
      <c r="R867" s="17">
        <v>0.31759325554978629</v>
      </c>
      <c r="S867" s="17">
        <v>0.24849496021346859</v>
      </c>
      <c r="U867" s="17">
        <v>0.26302231070679272</v>
      </c>
      <c r="V867" s="17">
        <v>0.1797832268590884</v>
      </c>
      <c r="W867" s="17">
        <v>0.26293287417948941</v>
      </c>
      <c r="X867" s="17">
        <v>0.26440862789052111</v>
      </c>
      <c r="Y867" s="17">
        <v>0.26912293450735331</v>
      </c>
      <c r="Z867" s="17">
        <v>0.2925967489442286</v>
      </c>
      <c r="AA867" s="17">
        <v>0.33573625188918249</v>
      </c>
      <c r="AB867" s="17">
        <v>0.26927319170590092</v>
      </c>
      <c r="AC867" s="17">
        <v>0.29667696827931761</v>
      </c>
      <c r="AD867" s="17">
        <v>0.2310464240331265</v>
      </c>
      <c r="AE867" s="17">
        <v>0.12869654644008019</v>
      </c>
      <c r="AG867" s="17">
        <v>0.27613912452727241</v>
      </c>
      <c r="AH867" s="17">
        <v>0.2654553551007921</v>
      </c>
      <c r="AJ867" s="17">
        <v>0.27819573627602467</v>
      </c>
      <c r="AK867" s="17">
        <v>0.28096743009890779</v>
      </c>
      <c r="AL867" s="17">
        <v>0.29351538374957981</v>
      </c>
      <c r="AM867" s="17">
        <v>0.26375832222054651</v>
      </c>
      <c r="AN867" s="17">
        <v>0.26122392428188762</v>
      </c>
      <c r="AO867" s="17">
        <v>0.32217058608116123</v>
      </c>
      <c r="AP867" s="17">
        <v>0.23903228077884381</v>
      </c>
      <c r="AQ867" s="17">
        <v>0.23040766491475309</v>
      </c>
      <c r="AR867" s="17">
        <v>0.27344561091680919</v>
      </c>
      <c r="AS867" s="17">
        <v>0.25817283993678691</v>
      </c>
      <c r="AT867" s="17">
        <v>0.28592260447244022</v>
      </c>
      <c r="AU867" s="17">
        <v>0.27840812104703572</v>
      </c>
      <c r="AV867" s="17">
        <v>0.31612439995846858</v>
      </c>
      <c r="AX867" s="17">
        <v>0.26728434008079271</v>
      </c>
      <c r="AY867" s="17">
        <v>0.25817283993678691</v>
      </c>
      <c r="AZ867" s="17">
        <v>0.28592260447244022</v>
      </c>
      <c r="BA867" s="17">
        <v>0.27840812104703572</v>
      </c>
      <c r="BC867" s="17">
        <v>0.35665997243861008</v>
      </c>
      <c r="BD867" s="17">
        <v>0.20986377125147249</v>
      </c>
      <c r="BE867" s="17">
        <v>0.27262235586359967</v>
      </c>
      <c r="BF867" s="17">
        <v>0.28363938699836883</v>
      </c>
      <c r="BG867" s="17">
        <v>0.37691494591823332</v>
      </c>
      <c r="BH867" s="17">
        <v>0.29620661054440572</v>
      </c>
      <c r="BI867" s="17">
        <v>0.29931318834819071</v>
      </c>
      <c r="BJ867" s="17">
        <v>0.28209300400637488</v>
      </c>
      <c r="BK867" s="17">
        <v>0.2634128219040639</v>
      </c>
      <c r="BL867" s="17">
        <v>0.30631947678001309</v>
      </c>
      <c r="BM867" s="17">
        <v>0.27505079601781129</v>
      </c>
      <c r="BN867" s="17">
        <v>0.22889434101590231</v>
      </c>
      <c r="BP867" s="17">
        <v>0.28387597894078331</v>
      </c>
      <c r="BQ867" s="17">
        <v>0.28353821953389607</v>
      </c>
      <c r="BR867" s="17">
        <v>0.25304104633904262</v>
      </c>
      <c r="BS867" s="17">
        <v>0.30001658676127951</v>
      </c>
      <c r="BT867" s="17">
        <v>0.29473591238100089</v>
      </c>
      <c r="BU867" s="17">
        <v>0.23554115637500769</v>
      </c>
      <c r="BV867" s="17">
        <v>0.30889459751174198</v>
      </c>
      <c r="BW867" s="17">
        <v>0.2610390768148117</v>
      </c>
      <c r="BX867" s="17">
        <v>0.24812353916820309</v>
      </c>
      <c r="BY867" s="17">
        <v>0.2430921844637674</v>
      </c>
    </row>
    <row r="868" spans="2:77" ht="48">
      <c r="B868" s="16" t="s">
        <v>380</v>
      </c>
      <c r="C868" s="17">
        <v>0.32408316697352713</v>
      </c>
      <c r="D868" s="17">
        <v>0.34002734897130937</v>
      </c>
      <c r="E868" s="17">
        <v>0.27638457425995849</v>
      </c>
      <c r="F868" s="17">
        <v>0.3413375027165228</v>
      </c>
      <c r="H868" s="17">
        <v>0.28975523212001492</v>
      </c>
      <c r="I868" s="17">
        <v>0.2197239695666757</v>
      </c>
      <c r="J868" s="17">
        <v>0.33192353936534119</v>
      </c>
      <c r="K868" s="17">
        <v>0.32078754770158868</v>
      </c>
      <c r="L868" s="17">
        <v>0.2590142879843948</v>
      </c>
      <c r="M868" s="17">
        <v>0.34936848721339092</v>
      </c>
      <c r="N868" s="17">
        <v>0.34923332973695059</v>
      </c>
      <c r="O868" s="17">
        <v>0.3155863047928692</v>
      </c>
      <c r="P868" s="17">
        <v>0.31419321938408529</v>
      </c>
      <c r="Q868" s="17">
        <v>0.37417627438925433</v>
      </c>
      <c r="R868" s="17">
        <v>0.39573352465866779</v>
      </c>
      <c r="S868" s="17">
        <v>0.34465701973078638</v>
      </c>
      <c r="U868" s="17">
        <v>0.30979489115128039</v>
      </c>
      <c r="V868" s="17">
        <v>0.22858995523707559</v>
      </c>
      <c r="W868" s="17">
        <v>0.2857679076110482</v>
      </c>
      <c r="X868" s="17">
        <v>0.29394864990833081</v>
      </c>
      <c r="Y868" s="17">
        <v>0.37136631580749818</v>
      </c>
      <c r="Z868" s="17">
        <v>0.30504190721947072</v>
      </c>
      <c r="AA868" s="17">
        <v>0.40043927862413331</v>
      </c>
      <c r="AB868" s="17">
        <v>0.36576309517059019</v>
      </c>
      <c r="AC868" s="17">
        <v>0.35151315432653818</v>
      </c>
      <c r="AD868" s="17">
        <v>0.28986578932839219</v>
      </c>
      <c r="AE868" s="17">
        <v>0.1665846215768074</v>
      </c>
      <c r="AG868" s="17">
        <v>0.35171552385493121</v>
      </c>
      <c r="AH868" s="17">
        <v>0.30242623753821141</v>
      </c>
      <c r="AJ868" s="17">
        <v>0.34586212919142278</v>
      </c>
      <c r="AK868" s="17">
        <v>0.28542343062017089</v>
      </c>
      <c r="AL868" s="17">
        <v>0.2683660912810284</v>
      </c>
      <c r="AM868" s="17">
        <v>0.36083387562574198</v>
      </c>
      <c r="AN868" s="17">
        <v>0.32724210319886993</v>
      </c>
      <c r="AO868" s="17">
        <v>0.31742210003796228</v>
      </c>
      <c r="AP868" s="17">
        <v>0.30341389433388483</v>
      </c>
      <c r="AQ868" s="17">
        <v>0.30416493769922198</v>
      </c>
      <c r="AR868" s="17">
        <v>0.29397061188597068</v>
      </c>
      <c r="AS868" s="17">
        <v>0.29515553245097592</v>
      </c>
      <c r="AT868" s="17">
        <v>0.32948221040949027</v>
      </c>
      <c r="AU868" s="17">
        <v>0.31465688794085339</v>
      </c>
      <c r="AV868" s="17">
        <v>0.38197033257508461</v>
      </c>
      <c r="AX868" s="17">
        <v>0.32721750088557883</v>
      </c>
      <c r="AY868" s="17">
        <v>0.29515553245097592</v>
      </c>
      <c r="AZ868" s="17">
        <v>0.32948221040949027</v>
      </c>
      <c r="BA868" s="17">
        <v>0.31465688794085339</v>
      </c>
      <c r="BC868" s="17">
        <v>0.34272415868148942</v>
      </c>
      <c r="BD868" s="17">
        <v>0.22736175848619569</v>
      </c>
      <c r="BE868" s="17">
        <v>0.37205379099903041</v>
      </c>
      <c r="BF868" s="17">
        <v>0.39690168497308198</v>
      </c>
      <c r="BG868" s="17">
        <v>0.31926459811905927</v>
      </c>
      <c r="BH868" s="17">
        <v>0.35598059748828559</v>
      </c>
      <c r="BI868" s="17">
        <v>0.3248151763574279</v>
      </c>
      <c r="BJ868" s="17">
        <v>0.31800750056440269</v>
      </c>
      <c r="BK868" s="17">
        <v>0.37340622573554511</v>
      </c>
      <c r="BL868" s="17">
        <v>0.27605439559595563</v>
      </c>
      <c r="BM868" s="17">
        <v>0.3470542123396988</v>
      </c>
      <c r="BN868" s="17">
        <v>0.27815154035262413</v>
      </c>
      <c r="BP868" s="17">
        <v>0.33321765536345299</v>
      </c>
      <c r="BQ868" s="17">
        <v>0.3727249677666023</v>
      </c>
      <c r="BR868" s="17">
        <v>0.3010117210140813</v>
      </c>
      <c r="BS868" s="17">
        <v>0.31314351565067011</v>
      </c>
      <c r="BT868" s="17">
        <v>0.45578511565569041</v>
      </c>
      <c r="BU868" s="17">
        <v>0.25055219401759538</v>
      </c>
      <c r="BV868" s="17">
        <v>0.41711732934946971</v>
      </c>
      <c r="BW868" s="17">
        <v>0.25303270730826122</v>
      </c>
      <c r="BX868" s="17">
        <v>0.31897847984964428</v>
      </c>
      <c r="BY868" s="17">
        <v>0.32255873338787699</v>
      </c>
    </row>
    <row r="870" spans="2:77" ht="96">
      <c r="B870" s="14" t="s">
        <v>381</v>
      </c>
    </row>
    <row r="871" spans="2:77" ht="15.95">
      <c r="B871" s="15" t="s">
        <v>16</v>
      </c>
    </row>
    <row r="872" spans="2:77" ht="32.1">
      <c r="B872" s="16" t="s">
        <v>382</v>
      </c>
      <c r="C872" s="17">
        <v>0.31471731390058949</v>
      </c>
      <c r="D872" s="17">
        <v>0.31856971956850122</v>
      </c>
      <c r="E872" s="17">
        <v>0.31556679092966311</v>
      </c>
      <c r="F872" s="17">
        <v>0.27989256287531589</v>
      </c>
      <c r="H872" s="17">
        <v>0.27779201434903927</v>
      </c>
      <c r="I872" s="17">
        <v>0.32590766752139189</v>
      </c>
      <c r="J872" s="17">
        <v>0.2537598951520994</v>
      </c>
      <c r="K872" s="17">
        <v>0.2093789230347681</v>
      </c>
      <c r="L872" s="17">
        <v>0.31052851742118409</v>
      </c>
      <c r="M872" s="17">
        <v>0.4049081401674976</v>
      </c>
      <c r="N872" s="17">
        <v>0.23096357859941311</v>
      </c>
      <c r="O872" s="17">
        <v>0.27895162012149949</v>
      </c>
      <c r="P872" s="17">
        <v>0.32546788189484299</v>
      </c>
      <c r="Q872" s="17">
        <v>0.36013356998309892</v>
      </c>
      <c r="R872" s="17">
        <v>0.36781260478176431</v>
      </c>
      <c r="S872" s="17">
        <v>0.35581660686808969</v>
      </c>
      <c r="U872" s="17">
        <v>0.31352064095250898</v>
      </c>
      <c r="V872" s="17">
        <v>0.2149420541546205</v>
      </c>
      <c r="W872" s="17">
        <v>0.24561513111107061</v>
      </c>
      <c r="X872" s="17">
        <v>0.32989819598333942</v>
      </c>
      <c r="Y872" s="17">
        <v>0.29581857167684528</v>
      </c>
      <c r="Z872" s="17">
        <v>0.3431624943209593</v>
      </c>
      <c r="AA872" s="17">
        <v>0.30043828090869201</v>
      </c>
      <c r="AB872" s="17">
        <v>0.40452586845209998</v>
      </c>
      <c r="AC872" s="17">
        <v>0.32484414894873631</v>
      </c>
      <c r="AD872" s="17">
        <v>0.34599772698773118</v>
      </c>
      <c r="AE872" s="17">
        <v>0.1665846215768074</v>
      </c>
      <c r="AG872" s="17">
        <v>0.34578570423284921</v>
      </c>
      <c r="AH872" s="17">
        <v>0.29044765184741028</v>
      </c>
      <c r="AJ872" s="17">
        <v>0.37524217546764571</v>
      </c>
      <c r="AK872" s="17">
        <v>0.32466856777950981</v>
      </c>
      <c r="AL872" s="17">
        <v>0.32833468370829411</v>
      </c>
      <c r="AM872" s="17">
        <v>0.30572087454292779</v>
      </c>
      <c r="AN872" s="17">
        <v>0.32615759700878988</v>
      </c>
      <c r="AO872" s="17">
        <v>0.27752350476359</v>
      </c>
      <c r="AP872" s="17">
        <v>0.3223189965700608</v>
      </c>
      <c r="AQ872" s="17">
        <v>0.30376399005010252</v>
      </c>
      <c r="AR872" s="17">
        <v>0.34080847969604972</v>
      </c>
      <c r="AS872" s="17">
        <v>0.37273227675989212</v>
      </c>
      <c r="AT872" s="17">
        <v>0.32740453941975628</v>
      </c>
      <c r="AU872" s="17">
        <v>0.3724736977660606</v>
      </c>
      <c r="AV872" s="17">
        <v>0.40172596664082699</v>
      </c>
      <c r="AX872" s="17">
        <v>0.31532819968662129</v>
      </c>
      <c r="AY872" s="17">
        <v>0.37273227675989212</v>
      </c>
      <c r="AZ872" s="17">
        <v>0.32740453941975628</v>
      </c>
      <c r="BA872" s="17">
        <v>0.3724736977660606</v>
      </c>
      <c r="BC872" s="17">
        <v>0.31294458729725061</v>
      </c>
      <c r="BD872" s="17">
        <v>0.3318418328178151</v>
      </c>
      <c r="BE872" s="17">
        <v>0.2741736610273382</v>
      </c>
      <c r="BF872" s="17">
        <v>0.3059477265744367</v>
      </c>
      <c r="BG872" s="17">
        <v>0.24418684124892021</v>
      </c>
      <c r="BH872" s="17">
        <v>0.3741279030353315</v>
      </c>
      <c r="BI872" s="17">
        <v>0.31830249303313979</v>
      </c>
      <c r="BJ872" s="17">
        <v>0.32283970159954828</v>
      </c>
      <c r="BK872" s="17">
        <v>0.25146430542508919</v>
      </c>
      <c r="BL872" s="17">
        <v>0.35410429089196971</v>
      </c>
      <c r="BM872" s="17">
        <v>0.40043321221302602</v>
      </c>
      <c r="BN872" s="17">
        <v>0.2985412929306428</v>
      </c>
      <c r="BP872" s="17">
        <v>0.30956137559683039</v>
      </c>
      <c r="BQ872" s="17">
        <v>0.30356682741385932</v>
      </c>
      <c r="BR872" s="17">
        <v>0.31458689611709539</v>
      </c>
      <c r="BS872" s="17">
        <v>0.26206787185702501</v>
      </c>
      <c r="BT872" s="17">
        <v>0.41649819092933088</v>
      </c>
      <c r="BU872" s="17">
        <v>0.39497207406558421</v>
      </c>
      <c r="BV872" s="17">
        <v>0.23505009310076691</v>
      </c>
      <c r="BW872" s="17">
        <v>0.3262726942620352</v>
      </c>
      <c r="BX872" s="17">
        <v>0.33900191685290698</v>
      </c>
      <c r="BY872" s="17">
        <v>0.33405685658077822</v>
      </c>
    </row>
    <row r="873" spans="2:77" ht="32.1">
      <c r="B873" s="16" t="s">
        <v>383</v>
      </c>
      <c r="C873" s="17">
        <v>0.3792110389307069</v>
      </c>
      <c r="D873" s="17">
        <v>0.38178859036414797</v>
      </c>
      <c r="E873" s="17">
        <v>0.38398554088322567</v>
      </c>
      <c r="F873" s="17">
        <v>0.28955300028095787</v>
      </c>
      <c r="H873" s="17">
        <v>0.38357670995426468</v>
      </c>
      <c r="I873" s="17">
        <v>0.34068463956924522</v>
      </c>
      <c r="J873" s="17">
        <v>0.46381850488455229</v>
      </c>
      <c r="K873" s="17">
        <v>0.35255348979738788</v>
      </c>
      <c r="L873" s="17">
        <v>0.33832091246871721</v>
      </c>
      <c r="M873" s="17">
        <v>0.35047943053612612</v>
      </c>
      <c r="N873" s="17">
        <v>0.39979123318259863</v>
      </c>
      <c r="O873" s="17">
        <v>0.36676439675469608</v>
      </c>
      <c r="P873" s="17">
        <v>0.39845577351607148</v>
      </c>
      <c r="Q873" s="17">
        <v>0.38238357589452182</v>
      </c>
      <c r="R873" s="17">
        <v>0.38707614883035329</v>
      </c>
      <c r="S873" s="17">
        <v>0.38707634914666988</v>
      </c>
      <c r="U873" s="17">
        <v>0.42398571059969031</v>
      </c>
      <c r="V873" s="17">
        <v>0.42229696614940859</v>
      </c>
      <c r="W873" s="17">
        <v>0.3316725229696425</v>
      </c>
      <c r="X873" s="17">
        <v>0.32756994362685582</v>
      </c>
      <c r="Y873" s="17">
        <v>0.34639069278731832</v>
      </c>
      <c r="Z873" s="17">
        <v>0.32952594359357851</v>
      </c>
      <c r="AA873" s="17">
        <v>0.41215586177544178</v>
      </c>
      <c r="AB873" s="17">
        <v>0.34326468139316108</v>
      </c>
      <c r="AC873" s="17">
        <v>0.4057962303380645</v>
      </c>
      <c r="AD873" s="17">
        <v>0.4428494806152462</v>
      </c>
      <c r="AE873" s="17">
        <v>3.7888075136727109E-2</v>
      </c>
      <c r="AG873" s="17">
        <v>0.38598980630319452</v>
      </c>
      <c r="AH873" s="17">
        <v>0.37391567629659678</v>
      </c>
      <c r="AJ873" s="17">
        <v>0.36716223740673559</v>
      </c>
      <c r="AK873" s="17">
        <v>0.4002763265181038</v>
      </c>
      <c r="AL873" s="17">
        <v>0.44410379986050791</v>
      </c>
      <c r="AM873" s="17">
        <v>0.41677207488299001</v>
      </c>
      <c r="AN873" s="17">
        <v>0.39133105214222319</v>
      </c>
      <c r="AO873" s="17">
        <v>0.46428087287499842</v>
      </c>
      <c r="AP873" s="17">
        <v>0.38071122494298443</v>
      </c>
      <c r="AQ873" s="17">
        <v>0.44540954692932549</v>
      </c>
      <c r="AR873" s="17">
        <v>0.38939106552926273</v>
      </c>
      <c r="AS873" s="17">
        <v>0.45524603353342091</v>
      </c>
      <c r="AT873" s="17">
        <v>0.39455552395852461</v>
      </c>
      <c r="AU873" s="17">
        <v>0.39094608203401021</v>
      </c>
      <c r="AV873" s="17">
        <v>0.47326822239665439</v>
      </c>
      <c r="AX873" s="17">
        <v>0.38154224271610437</v>
      </c>
      <c r="AY873" s="17">
        <v>0.45524603353342091</v>
      </c>
      <c r="AZ873" s="17">
        <v>0.39455552395852461</v>
      </c>
      <c r="BA873" s="17">
        <v>0.39094608203401021</v>
      </c>
      <c r="BC873" s="17">
        <v>0.33454604738012778</v>
      </c>
      <c r="BD873" s="17">
        <v>0.3076999779084269</v>
      </c>
      <c r="BE873" s="17">
        <v>0.44362972632110398</v>
      </c>
      <c r="BF873" s="17">
        <v>0.34762434887993832</v>
      </c>
      <c r="BG873" s="17">
        <v>0.33765729818377788</v>
      </c>
      <c r="BH873" s="17">
        <v>0.33445346329047332</v>
      </c>
      <c r="BI873" s="17">
        <v>0.36410468483556768</v>
      </c>
      <c r="BJ873" s="17">
        <v>0.39474006152501961</v>
      </c>
      <c r="BK873" s="17">
        <v>0.32728645916461069</v>
      </c>
      <c r="BL873" s="17">
        <v>0.3773276175716791</v>
      </c>
      <c r="BM873" s="17">
        <v>0.41256753263522461</v>
      </c>
      <c r="BN873" s="17">
        <v>0.44755715689144587</v>
      </c>
      <c r="BP873" s="17">
        <v>0.40169639992088929</v>
      </c>
      <c r="BQ873" s="17">
        <v>0.34234097871700098</v>
      </c>
      <c r="BR873" s="17">
        <v>0.38677870648986112</v>
      </c>
      <c r="BS873" s="17">
        <v>0.41184980328591497</v>
      </c>
      <c r="BT873" s="17">
        <v>0.38059772248877222</v>
      </c>
      <c r="BU873" s="17">
        <v>0.42114373639753128</v>
      </c>
      <c r="BV873" s="17">
        <v>0.33306502433775148</v>
      </c>
      <c r="BW873" s="17">
        <v>0.30646017752748639</v>
      </c>
      <c r="BX873" s="17">
        <v>0.35744559216392202</v>
      </c>
      <c r="BY873" s="17">
        <v>0.36864190106662859</v>
      </c>
    </row>
    <row r="874" spans="2:77" ht="32.1">
      <c r="B874" s="16" t="s">
        <v>384</v>
      </c>
      <c r="C874" s="17">
        <v>0.32998426437940931</v>
      </c>
      <c r="D874" s="17">
        <v>0.32962425992593231</v>
      </c>
      <c r="E874" s="17">
        <v>0.33064894606629602</v>
      </c>
      <c r="F874" s="17">
        <v>0.27501145049563752</v>
      </c>
      <c r="H874" s="17">
        <v>0.34270356534394381</v>
      </c>
      <c r="I874" s="17">
        <v>0.2350201078312634</v>
      </c>
      <c r="J874" s="17">
        <v>0.30697709221925978</v>
      </c>
      <c r="K874" s="17">
        <v>0.35348753600996019</v>
      </c>
      <c r="L874" s="17">
        <v>0.31837563563232879</v>
      </c>
      <c r="M874" s="17">
        <v>0.37667104972289772</v>
      </c>
      <c r="N874" s="17">
        <v>0.31743803629214168</v>
      </c>
      <c r="O874" s="17">
        <v>0.346405877692193</v>
      </c>
      <c r="P874" s="17">
        <v>0.30622668597964059</v>
      </c>
      <c r="Q874" s="17">
        <v>0.30137796148609869</v>
      </c>
      <c r="R874" s="17">
        <v>0.34969984662629028</v>
      </c>
      <c r="S874" s="17">
        <v>0.35119367221288689</v>
      </c>
      <c r="U874" s="17">
        <v>0.32178412004730411</v>
      </c>
      <c r="V874" s="17">
        <v>0.34727722245868248</v>
      </c>
      <c r="W874" s="17">
        <v>0.29388881848343079</v>
      </c>
      <c r="X874" s="17">
        <v>0.32876059675045077</v>
      </c>
      <c r="Y874" s="17">
        <v>0.351489176605432</v>
      </c>
      <c r="Z874" s="17">
        <v>0.35088455604301849</v>
      </c>
      <c r="AA874" s="17">
        <v>0.28193376073557702</v>
      </c>
      <c r="AB874" s="17">
        <v>0.3499923425702155</v>
      </c>
      <c r="AC874" s="17">
        <v>0.30503244942356439</v>
      </c>
      <c r="AD874" s="17">
        <v>0.40701107243609608</v>
      </c>
      <c r="AE874" s="17">
        <v>0.21157426069927701</v>
      </c>
      <c r="AG874" s="17">
        <v>0.33367216932577498</v>
      </c>
      <c r="AH874" s="17">
        <v>0.32710338752111862</v>
      </c>
      <c r="AJ874" s="17">
        <v>0.31991981095338851</v>
      </c>
      <c r="AK874" s="17">
        <v>0.34668915393777722</v>
      </c>
      <c r="AL874" s="17">
        <v>0.40436854842867642</v>
      </c>
      <c r="AM874" s="17">
        <v>0.3448825596326347</v>
      </c>
      <c r="AN874" s="17">
        <v>0.33196543855847799</v>
      </c>
      <c r="AO874" s="17">
        <v>0.34731815887474948</v>
      </c>
      <c r="AP874" s="17">
        <v>0.34162499059649692</v>
      </c>
      <c r="AQ874" s="17">
        <v>0.34319493770365572</v>
      </c>
      <c r="AR874" s="17">
        <v>0.30558131630599239</v>
      </c>
      <c r="AS874" s="17">
        <v>0.42027911400447848</v>
      </c>
      <c r="AT874" s="17">
        <v>0.36496526043438321</v>
      </c>
      <c r="AU874" s="17">
        <v>0.37213693485235949</v>
      </c>
      <c r="AV874" s="17">
        <v>0.4154731839660013</v>
      </c>
      <c r="AX874" s="17">
        <v>0.32472378542946878</v>
      </c>
      <c r="AY874" s="17">
        <v>0.42027911400447848</v>
      </c>
      <c r="AZ874" s="17">
        <v>0.36496526043438321</v>
      </c>
      <c r="BA874" s="17">
        <v>0.37213693485235949</v>
      </c>
      <c r="BC874" s="17">
        <v>0.29938940799219899</v>
      </c>
      <c r="BD874" s="17">
        <v>0.25523479012019917</v>
      </c>
      <c r="BE874" s="17">
        <v>0.27443751786791393</v>
      </c>
      <c r="BF874" s="17">
        <v>0.31608570163380179</v>
      </c>
      <c r="BG874" s="17">
        <v>0.2413203096021681</v>
      </c>
      <c r="BH874" s="17">
        <v>0.33801327720406438</v>
      </c>
      <c r="BI874" s="17">
        <v>0.30251966272082409</v>
      </c>
      <c r="BJ874" s="17">
        <v>0.36186347771538169</v>
      </c>
      <c r="BK874" s="17">
        <v>0.31743800172854297</v>
      </c>
      <c r="BL874" s="17">
        <v>0.36351875274854673</v>
      </c>
      <c r="BM874" s="17">
        <v>0.33047302495318198</v>
      </c>
      <c r="BN874" s="17">
        <v>0.35663940396561788</v>
      </c>
      <c r="BP874" s="17">
        <v>0.36620115432972528</v>
      </c>
      <c r="BQ874" s="17">
        <v>0.30645478045020491</v>
      </c>
      <c r="BR874" s="17">
        <v>0.34157047226441611</v>
      </c>
      <c r="BS874" s="17">
        <v>0.30908811819469728</v>
      </c>
      <c r="BT874" s="17">
        <v>0.35976363132393302</v>
      </c>
      <c r="BU874" s="17">
        <v>0.3340456299797796</v>
      </c>
      <c r="BV874" s="17">
        <v>0.27024178284844819</v>
      </c>
      <c r="BW874" s="17">
        <v>0.30956517891191021</v>
      </c>
      <c r="BX874" s="17">
        <v>0.27730683935232392</v>
      </c>
      <c r="BY874" s="17">
        <v>0.34186553662334029</v>
      </c>
    </row>
    <row r="875" spans="2:77" ht="48">
      <c r="B875" s="16" t="s">
        <v>385</v>
      </c>
      <c r="C875" s="17">
        <v>0.35890435651958191</v>
      </c>
      <c r="D875" s="17">
        <v>0.3402523816568771</v>
      </c>
      <c r="E875" s="17">
        <v>0.41599755335419991</v>
      </c>
      <c r="F875" s="17">
        <v>0.36543250692692969</v>
      </c>
      <c r="H875" s="17">
        <v>0.29659470468761562</v>
      </c>
      <c r="I875" s="17">
        <v>0.43985502533151222</v>
      </c>
      <c r="J875" s="17">
        <v>0.302044226140324</v>
      </c>
      <c r="K875" s="17">
        <v>0.2954375667554896</v>
      </c>
      <c r="L875" s="17">
        <v>0.35069211182822357</v>
      </c>
      <c r="M875" s="17">
        <v>0.38357684319988339</v>
      </c>
      <c r="N875" s="17">
        <v>0.369344851782057</v>
      </c>
      <c r="O875" s="17">
        <v>0.37560375919350231</v>
      </c>
      <c r="P875" s="17">
        <v>0.30853632559016719</v>
      </c>
      <c r="Q875" s="17">
        <v>0.33183828382342723</v>
      </c>
      <c r="R875" s="17">
        <v>0.44568374208709899</v>
      </c>
      <c r="S875" s="17">
        <v>0.40747774672850728</v>
      </c>
      <c r="U875" s="17">
        <v>0.32085719105221427</v>
      </c>
      <c r="V875" s="17">
        <v>0.34224192911088469</v>
      </c>
      <c r="W875" s="17">
        <v>0.3660337595365149</v>
      </c>
      <c r="X875" s="17">
        <v>0.32547160907402128</v>
      </c>
      <c r="Y875" s="17">
        <v>0.33746538590506192</v>
      </c>
      <c r="Z875" s="17">
        <v>0.32783476726880478</v>
      </c>
      <c r="AA875" s="17">
        <v>0.37430444955689618</v>
      </c>
      <c r="AB875" s="17">
        <v>0.37953907304165219</v>
      </c>
      <c r="AC875" s="17">
        <v>0.36682564806002138</v>
      </c>
      <c r="AD875" s="17">
        <v>0.44733475393268041</v>
      </c>
      <c r="AE875" s="17">
        <v>0.1665846215768074</v>
      </c>
      <c r="AG875" s="17">
        <v>0.38089389839313531</v>
      </c>
      <c r="AH875" s="17">
        <v>0.34172680904229158</v>
      </c>
      <c r="AJ875" s="17">
        <v>0.352588454416571</v>
      </c>
      <c r="AK875" s="17">
        <v>0.37631122479864509</v>
      </c>
      <c r="AL875" s="17">
        <v>0.39584586506717467</v>
      </c>
      <c r="AM875" s="17">
        <v>0.33640146887093281</v>
      </c>
      <c r="AN875" s="17">
        <v>0.39684468195928241</v>
      </c>
      <c r="AO875" s="17">
        <v>0.41302289322012942</v>
      </c>
      <c r="AP875" s="17">
        <v>0.3769849006919388</v>
      </c>
      <c r="AQ875" s="17">
        <v>0.41243609800828068</v>
      </c>
      <c r="AR875" s="17">
        <v>0.47557635712447782</v>
      </c>
      <c r="AS875" s="17">
        <v>0.4384448210065367</v>
      </c>
      <c r="AT875" s="17">
        <v>0.40607319817735549</v>
      </c>
      <c r="AU875" s="17">
        <v>0.42414712459285903</v>
      </c>
      <c r="AV875" s="17">
        <v>0.45145249786149599</v>
      </c>
      <c r="AX875" s="17">
        <v>0.35826136078740639</v>
      </c>
      <c r="AY875" s="17">
        <v>0.4384448210065367</v>
      </c>
      <c r="AZ875" s="17">
        <v>0.40607319817735549</v>
      </c>
      <c r="BA875" s="17">
        <v>0.42414712459285903</v>
      </c>
      <c r="BC875" s="17">
        <v>0.34109108364619928</v>
      </c>
      <c r="BD875" s="17">
        <v>0.52512481470141381</v>
      </c>
      <c r="BE875" s="17">
        <v>0.2794639088512455</v>
      </c>
      <c r="BF875" s="17">
        <v>0.39094441315286321</v>
      </c>
      <c r="BG875" s="17">
        <v>0.40311329695422099</v>
      </c>
      <c r="BH875" s="17">
        <v>0.39678219068350412</v>
      </c>
      <c r="BI875" s="17">
        <v>0.3983962810599978</v>
      </c>
      <c r="BJ875" s="17">
        <v>0.44436165097482389</v>
      </c>
      <c r="BK875" s="17">
        <v>0.34650474481208599</v>
      </c>
      <c r="BL875" s="17">
        <v>0.42545532513089518</v>
      </c>
      <c r="BM875" s="17">
        <v>0.35994037147654062</v>
      </c>
      <c r="BN875" s="17">
        <v>0.36403099073298772</v>
      </c>
      <c r="BP875" s="17">
        <v>0.44127363026739741</v>
      </c>
      <c r="BQ875" s="17">
        <v>0.35871212315626938</v>
      </c>
      <c r="BR875" s="17">
        <v>0.4839301058420557</v>
      </c>
      <c r="BS875" s="17">
        <v>0.33842278805773768</v>
      </c>
      <c r="BT875" s="17">
        <v>0.38244059704952482</v>
      </c>
      <c r="BU875" s="17">
        <v>0.47364854983334681</v>
      </c>
      <c r="BV875" s="17">
        <v>0.27817007746910211</v>
      </c>
      <c r="BW875" s="17">
        <v>0.33977788204079018</v>
      </c>
      <c r="BX875" s="17">
        <v>0.39438923338168702</v>
      </c>
      <c r="BY875" s="17">
        <v>0.28251491178907617</v>
      </c>
    </row>
    <row r="876" spans="2:77" ht="48">
      <c r="B876" s="16" t="s">
        <v>386</v>
      </c>
      <c r="C876" s="17">
        <v>0.31353559055085772</v>
      </c>
      <c r="D876" s="17">
        <v>0.31463881155266049</v>
      </c>
      <c r="E876" s="17">
        <v>0.32294866389349458</v>
      </c>
      <c r="F876" s="17">
        <v>0.24157261689919499</v>
      </c>
      <c r="H876" s="17">
        <v>0.31447577224503359</v>
      </c>
      <c r="I876" s="17">
        <v>0.37042411145696641</v>
      </c>
      <c r="J876" s="17">
        <v>0.33651309339963398</v>
      </c>
      <c r="K876" s="17">
        <v>0.27306172444292398</v>
      </c>
      <c r="L876" s="17">
        <v>0.27820532328463499</v>
      </c>
      <c r="M876" s="17">
        <v>0.3002892177593886</v>
      </c>
      <c r="N876" s="17">
        <v>0.36031122898350898</v>
      </c>
      <c r="O876" s="17">
        <v>0.31201778355853621</v>
      </c>
      <c r="P876" s="17">
        <v>0.30490556745299069</v>
      </c>
      <c r="Q876" s="17">
        <v>0.30042869812681688</v>
      </c>
      <c r="R876" s="17">
        <v>0.32660558721684713</v>
      </c>
      <c r="S876" s="17">
        <v>0.32019664472949461</v>
      </c>
      <c r="U876" s="17">
        <v>0.32354592121961451</v>
      </c>
      <c r="V876" s="17">
        <v>0.3176873597387288</v>
      </c>
      <c r="W876" s="17">
        <v>0.26790206652644089</v>
      </c>
      <c r="X876" s="17">
        <v>0.25580790108909102</v>
      </c>
      <c r="Y876" s="17">
        <v>0.37324311682722822</v>
      </c>
      <c r="Z876" s="17">
        <v>0.39124970699857392</v>
      </c>
      <c r="AA876" s="17">
        <v>0.2631677945549637</v>
      </c>
      <c r="AB876" s="17">
        <v>0.26457967661122389</v>
      </c>
      <c r="AC876" s="17">
        <v>0.34567691334438011</v>
      </c>
      <c r="AD876" s="17">
        <v>0.38019238372665098</v>
      </c>
      <c r="AE876" s="17">
        <v>0.26445851008056698</v>
      </c>
      <c r="AG876" s="17">
        <v>0.31435119912213327</v>
      </c>
      <c r="AH876" s="17">
        <v>0.31289846245439551</v>
      </c>
      <c r="AJ876" s="17">
        <v>0.3201277490666366</v>
      </c>
      <c r="AK876" s="17">
        <v>0.310025524062364</v>
      </c>
      <c r="AL876" s="17">
        <v>0.3439390263977074</v>
      </c>
      <c r="AM876" s="17">
        <v>0.25905375811130521</v>
      </c>
      <c r="AN876" s="17">
        <v>0.31822530487766443</v>
      </c>
      <c r="AO876" s="17">
        <v>0.31059941174866379</v>
      </c>
      <c r="AP876" s="17">
        <v>0.31368856468618539</v>
      </c>
      <c r="AQ876" s="17">
        <v>0.29818239748090303</v>
      </c>
      <c r="AR876" s="17">
        <v>0.36777861375124588</v>
      </c>
      <c r="AS876" s="17">
        <v>0.3116192797520988</v>
      </c>
      <c r="AT876" s="17">
        <v>0.29407848110650692</v>
      </c>
      <c r="AU876" s="17">
        <v>0.325099149623652</v>
      </c>
      <c r="AV876" s="17">
        <v>0.29156956136297729</v>
      </c>
      <c r="AX876" s="17">
        <v>0.31266702782300793</v>
      </c>
      <c r="AY876" s="17">
        <v>0.3116192797520988</v>
      </c>
      <c r="AZ876" s="17">
        <v>0.29407848110650692</v>
      </c>
      <c r="BA876" s="17">
        <v>0.325099149623652</v>
      </c>
      <c r="BC876" s="17">
        <v>0.27759624193895999</v>
      </c>
      <c r="BD876" s="17">
        <v>0.35734857461630681</v>
      </c>
      <c r="BE876" s="17">
        <v>0.33858534165940951</v>
      </c>
      <c r="BF876" s="17">
        <v>0.29027127972823552</v>
      </c>
      <c r="BG876" s="17">
        <v>0.2054257956961158</v>
      </c>
      <c r="BH876" s="17">
        <v>0.36347440470258963</v>
      </c>
      <c r="BI876" s="17">
        <v>0.33292636407350679</v>
      </c>
      <c r="BJ876" s="17">
        <v>0.34753920930572307</v>
      </c>
      <c r="BK876" s="17">
        <v>0.35672425042943601</v>
      </c>
      <c r="BL876" s="17">
        <v>0.27831057937806231</v>
      </c>
      <c r="BM876" s="17">
        <v>0.31815374957274389</v>
      </c>
      <c r="BN876" s="17">
        <v>0.29219319517625841</v>
      </c>
      <c r="BP876" s="17">
        <v>0.31232903810057222</v>
      </c>
      <c r="BQ876" s="17">
        <v>0.30596821848265038</v>
      </c>
      <c r="BR876" s="17">
        <v>0.32667073079774023</v>
      </c>
      <c r="BS876" s="17">
        <v>0.32008711700665088</v>
      </c>
      <c r="BT876" s="17">
        <v>0.37545059100457612</v>
      </c>
      <c r="BU876" s="17">
        <v>0.33139475256797829</v>
      </c>
      <c r="BV876" s="17">
        <v>0.29669717977562549</v>
      </c>
      <c r="BW876" s="17">
        <v>0.27032759587516858</v>
      </c>
      <c r="BX876" s="17">
        <v>0.30625511996011551</v>
      </c>
      <c r="BY876" s="17">
        <v>0.30789289982938872</v>
      </c>
    </row>
    <row r="877" spans="2:77" ht="48">
      <c r="B877" s="16" t="s">
        <v>387</v>
      </c>
      <c r="C877" s="17">
        <v>0.31773653064707919</v>
      </c>
      <c r="D877" s="17">
        <v>0.30516194502369548</v>
      </c>
      <c r="E877" s="17">
        <v>0.36172162396301583</v>
      </c>
      <c r="F877" s="17">
        <v>0.32489724966287148</v>
      </c>
      <c r="H877" s="17">
        <v>0.28968153118054402</v>
      </c>
      <c r="I877" s="17">
        <v>0.34496319683307652</v>
      </c>
      <c r="J877" s="17">
        <v>0.27300104500483868</v>
      </c>
      <c r="K877" s="17">
        <v>0.31636123833247898</v>
      </c>
      <c r="L877" s="17">
        <v>0.29122674883952809</v>
      </c>
      <c r="M877" s="17">
        <v>0.33044583731101029</v>
      </c>
      <c r="N877" s="17">
        <v>0.34129614455458462</v>
      </c>
      <c r="O877" s="17">
        <v>0.3757578694091796</v>
      </c>
      <c r="P877" s="17">
        <v>0.31930314484069772</v>
      </c>
      <c r="Q877" s="17">
        <v>0.28993061667484632</v>
      </c>
      <c r="R877" s="17">
        <v>0.31726197961691383</v>
      </c>
      <c r="S877" s="17">
        <v>0.34793738418406672</v>
      </c>
      <c r="U877" s="17">
        <v>0.31838035894270239</v>
      </c>
      <c r="V877" s="17">
        <v>0.35953548047209583</v>
      </c>
      <c r="W877" s="17">
        <v>0.28324006061673213</v>
      </c>
      <c r="X877" s="17">
        <v>0.33590049611809558</v>
      </c>
      <c r="Y877" s="17">
        <v>0.3103524757089503</v>
      </c>
      <c r="Z877" s="17">
        <v>0.34369052807713207</v>
      </c>
      <c r="AA877" s="17">
        <v>0.31899344165895971</v>
      </c>
      <c r="AB877" s="17">
        <v>0.29875280260259751</v>
      </c>
      <c r="AC877" s="17">
        <v>0.30208250558492938</v>
      </c>
      <c r="AD877" s="17">
        <v>0.33117034367233911</v>
      </c>
      <c r="AE877" s="17">
        <v>0.17365003877721391</v>
      </c>
      <c r="AG877" s="17">
        <v>0.32947506455584791</v>
      </c>
      <c r="AH877" s="17">
        <v>0.30856675236378689</v>
      </c>
      <c r="AJ877" s="17">
        <v>0.29025842537550089</v>
      </c>
      <c r="AK877" s="17">
        <v>0.26081693720472521</v>
      </c>
      <c r="AL877" s="17">
        <v>0.27732691038645879</v>
      </c>
      <c r="AM877" s="17">
        <v>0.30580384266385452</v>
      </c>
      <c r="AN877" s="17">
        <v>0.30088791273322912</v>
      </c>
      <c r="AO877" s="17">
        <v>0.30184174703046901</v>
      </c>
      <c r="AP877" s="17">
        <v>0.31832766464977758</v>
      </c>
      <c r="AQ877" s="17">
        <v>0.32228584238203167</v>
      </c>
      <c r="AR877" s="17">
        <v>0.32375336937884541</v>
      </c>
      <c r="AS877" s="17">
        <v>0.31178552868999038</v>
      </c>
      <c r="AT877" s="17">
        <v>0.27553445931852921</v>
      </c>
      <c r="AU877" s="17">
        <v>0.30448367473718108</v>
      </c>
      <c r="AV877" s="17">
        <v>0.28617317005284398</v>
      </c>
      <c r="AX877" s="17">
        <v>0.31875242394516712</v>
      </c>
      <c r="AY877" s="17">
        <v>0.31178552868999038</v>
      </c>
      <c r="AZ877" s="17">
        <v>0.27553445931852921</v>
      </c>
      <c r="BA877" s="17">
        <v>0.30448367473718108</v>
      </c>
      <c r="BC877" s="17">
        <v>0.22308062076557661</v>
      </c>
      <c r="BD877" s="17">
        <v>0.29191786348511872</v>
      </c>
      <c r="BE877" s="17">
        <v>0.28228925507757502</v>
      </c>
      <c r="BF877" s="17">
        <v>0.2972009222658879</v>
      </c>
      <c r="BG877" s="17">
        <v>0.28938121363691671</v>
      </c>
      <c r="BH877" s="17">
        <v>0.33075650484145319</v>
      </c>
      <c r="BI877" s="17">
        <v>0.27910696269056517</v>
      </c>
      <c r="BJ877" s="17">
        <v>0.34886678971240098</v>
      </c>
      <c r="BK877" s="17">
        <v>0.31686357495648199</v>
      </c>
      <c r="BL877" s="17">
        <v>0.33481695678401568</v>
      </c>
      <c r="BM877" s="17">
        <v>0.34055415278735912</v>
      </c>
      <c r="BN877" s="17">
        <v>0.36681828651040299</v>
      </c>
      <c r="BP877" s="17">
        <v>0.35194051755362532</v>
      </c>
      <c r="BQ877" s="17">
        <v>0.29643976033341263</v>
      </c>
      <c r="BR877" s="17">
        <v>0.31568446488207169</v>
      </c>
      <c r="BS877" s="17">
        <v>0.29020405966731089</v>
      </c>
      <c r="BT877" s="17">
        <v>0.33298195139099979</v>
      </c>
      <c r="BU877" s="17">
        <v>0.36666352179429829</v>
      </c>
      <c r="BV877" s="17">
        <v>0.20807732746954569</v>
      </c>
      <c r="BW877" s="17">
        <v>0.31325720826406162</v>
      </c>
      <c r="BX877" s="17">
        <v>0.23084436642807279</v>
      </c>
      <c r="BY877" s="17">
        <v>0.34018723845223819</v>
      </c>
    </row>
    <row r="878" spans="2:77" ht="32.1">
      <c r="B878" s="16" t="s">
        <v>388</v>
      </c>
      <c r="C878" s="17">
        <v>0.28851937229661417</v>
      </c>
      <c r="D878" s="17">
        <v>0.29807872076918518</v>
      </c>
      <c r="E878" s="17">
        <v>0.26711956485119798</v>
      </c>
      <c r="F878" s="17">
        <v>0.24388536967685739</v>
      </c>
      <c r="H878" s="17">
        <v>0.27758977121390321</v>
      </c>
      <c r="I878" s="17">
        <v>0.23140007349448879</v>
      </c>
      <c r="J878" s="17">
        <v>0.31717478938766669</v>
      </c>
      <c r="K878" s="17">
        <v>0.27828656521031458</v>
      </c>
      <c r="L878" s="17">
        <v>0.25131351315694572</v>
      </c>
      <c r="M878" s="17">
        <v>0.37997553548350482</v>
      </c>
      <c r="N878" s="17">
        <v>0.32364229014978041</v>
      </c>
      <c r="O878" s="17">
        <v>0.32558472808767808</v>
      </c>
      <c r="P878" s="17">
        <v>0.27308886275078842</v>
      </c>
      <c r="Q878" s="17">
        <v>0.28707863282244261</v>
      </c>
      <c r="R878" s="17">
        <v>0.25152973560315828</v>
      </c>
      <c r="S878" s="17">
        <v>0.28555396033379071</v>
      </c>
      <c r="U878" s="17">
        <v>0.28204571642982468</v>
      </c>
      <c r="V878" s="17">
        <v>0.26667031340048369</v>
      </c>
      <c r="W878" s="17">
        <v>0.29710724593378179</v>
      </c>
      <c r="X878" s="17">
        <v>0.33021784178344499</v>
      </c>
      <c r="Y878" s="17">
        <v>0.29452124272567659</v>
      </c>
      <c r="Z878" s="17">
        <v>0.30003663596042179</v>
      </c>
      <c r="AA878" s="17">
        <v>0.33070325185901039</v>
      </c>
      <c r="AB878" s="17">
        <v>0.19790132986817319</v>
      </c>
      <c r="AC878" s="17">
        <v>0.29226010834586602</v>
      </c>
      <c r="AD878" s="17">
        <v>0.3110179709317934</v>
      </c>
      <c r="AE878" s="17">
        <v>0</v>
      </c>
      <c r="AG878" s="17">
        <v>0.281439543986301</v>
      </c>
      <c r="AH878" s="17">
        <v>0.29404991438934108</v>
      </c>
      <c r="AJ878" s="17">
        <v>0.28846776385219419</v>
      </c>
      <c r="AK878" s="17">
        <v>0.31697798395826993</v>
      </c>
      <c r="AL878" s="17">
        <v>0.27232360020204222</v>
      </c>
      <c r="AM878" s="17">
        <v>0.26371189964924779</v>
      </c>
      <c r="AN878" s="17">
        <v>0.29554113879907828</v>
      </c>
      <c r="AO878" s="17">
        <v>0.2805033460182027</v>
      </c>
      <c r="AP878" s="17">
        <v>0.28124440357520208</v>
      </c>
      <c r="AQ878" s="17">
        <v>0.29980151089538698</v>
      </c>
      <c r="AR878" s="17">
        <v>0.26012055229871661</v>
      </c>
      <c r="AS878" s="17">
        <v>0.31228639593107133</v>
      </c>
      <c r="AT878" s="17">
        <v>0.30947964972990261</v>
      </c>
      <c r="AU878" s="17">
        <v>0.257893433898222</v>
      </c>
      <c r="AV878" s="17">
        <v>0.32268916933144881</v>
      </c>
      <c r="AX878" s="17">
        <v>0.28947394512676372</v>
      </c>
      <c r="AY878" s="17">
        <v>0.31228639593107133</v>
      </c>
      <c r="AZ878" s="17">
        <v>0.30947964972990261</v>
      </c>
      <c r="BA878" s="17">
        <v>0.257893433898222</v>
      </c>
      <c r="BC878" s="17">
        <v>0.29230178333719709</v>
      </c>
      <c r="BD878" s="17">
        <v>0.27330879076257902</v>
      </c>
      <c r="BE878" s="17">
        <v>0.29744357246587871</v>
      </c>
      <c r="BF878" s="17">
        <v>0.28227122438164809</v>
      </c>
      <c r="BG878" s="17">
        <v>0.26043836143859361</v>
      </c>
      <c r="BH878" s="17">
        <v>0.24468056269466271</v>
      </c>
      <c r="BI878" s="17">
        <v>0.19537483469125369</v>
      </c>
      <c r="BJ878" s="17">
        <v>0.25843201249604358</v>
      </c>
      <c r="BK878" s="17">
        <v>0.30547465189221679</v>
      </c>
      <c r="BL878" s="17">
        <v>0.27074886829837391</v>
      </c>
      <c r="BM878" s="17">
        <v>0.28014377942227742</v>
      </c>
      <c r="BN878" s="17">
        <v>0.33249226312548058</v>
      </c>
      <c r="BP878" s="17">
        <v>0.28410433337535951</v>
      </c>
      <c r="BQ878" s="17">
        <v>0.2019843888201904</v>
      </c>
      <c r="BR878" s="17">
        <v>0.26191746673321098</v>
      </c>
      <c r="BS878" s="17">
        <v>0.28222936334098042</v>
      </c>
      <c r="BT878" s="17">
        <v>0.28741733521950419</v>
      </c>
      <c r="BU878" s="17">
        <v>0.32368519628794301</v>
      </c>
      <c r="BV878" s="17">
        <v>0.2287432590008921</v>
      </c>
      <c r="BW878" s="17">
        <v>0.26076041421968438</v>
      </c>
      <c r="BX878" s="17">
        <v>0.26786226580726058</v>
      </c>
      <c r="BY878" s="17">
        <v>0.32875648386959427</v>
      </c>
    </row>
    <row r="879" spans="2:77" ht="15.95">
      <c r="B879" s="16" t="s">
        <v>83</v>
      </c>
      <c r="C879" s="17">
        <v>1.0874851136732941E-2</v>
      </c>
      <c r="D879" s="17">
        <v>1.115903129161893E-2</v>
      </c>
      <c r="E879" s="17">
        <v>1.2066748667110241E-2</v>
      </c>
      <c r="F879" s="17">
        <v>0</v>
      </c>
      <c r="H879" s="17">
        <v>9.6853111293953732E-3</v>
      </c>
      <c r="I879" s="17">
        <v>0</v>
      </c>
      <c r="J879" s="17">
        <v>5.1183151183671581E-3</v>
      </c>
      <c r="K879" s="17">
        <v>0</v>
      </c>
      <c r="L879" s="17">
        <v>2.2407856317880621E-2</v>
      </c>
      <c r="M879" s="17">
        <v>5.6470615868786907E-3</v>
      </c>
      <c r="N879" s="17">
        <v>1.014317673757493E-2</v>
      </c>
      <c r="O879" s="17">
        <v>3.7331238249238038E-3</v>
      </c>
      <c r="P879" s="17">
        <v>4.663953650662387E-3</v>
      </c>
      <c r="Q879" s="17">
        <v>9.6825579711296104E-3</v>
      </c>
      <c r="R879" s="17">
        <v>2.5729019322480479E-2</v>
      </c>
      <c r="S879" s="17">
        <v>1.7970285839104368E-2</v>
      </c>
      <c r="U879" s="17">
        <v>8.3515044541278873E-3</v>
      </c>
      <c r="V879" s="17">
        <v>7.1234901058311014E-3</v>
      </c>
      <c r="W879" s="17">
        <v>8.9871340502638963E-3</v>
      </c>
      <c r="X879" s="17">
        <v>0</v>
      </c>
      <c r="Y879" s="17">
        <v>4.3757609122844314E-3</v>
      </c>
      <c r="Z879" s="17">
        <v>1.592385927296527E-2</v>
      </c>
      <c r="AA879" s="17">
        <v>6.6091580536380276E-3</v>
      </c>
      <c r="AB879" s="17">
        <v>2.7151857560095801E-2</v>
      </c>
      <c r="AC879" s="17">
        <v>1.8051575952840449E-2</v>
      </c>
      <c r="AD879" s="17">
        <v>6.4530203445004892E-3</v>
      </c>
      <c r="AE879" s="17">
        <v>0</v>
      </c>
      <c r="AG879" s="17">
        <v>1.4203178456138769E-2</v>
      </c>
      <c r="AH879" s="17">
        <v>8.2748651580429287E-3</v>
      </c>
      <c r="AJ879" s="17">
        <v>1.3825168278616859E-2</v>
      </c>
      <c r="AK879" s="17">
        <v>8.1325849506297277E-3</v>
      </c>
      <c r="AL879" s="17">
        <v>0</v>
      </c>
      <c r="AM879" s="17">
        <v>4.5513077647704858E-3</v>
      </c>
      <c r="AN879" s="17">
        <v>6.6847019783258989E-3</v>
      </c>
      <c r="AO879" s="17">
        <v>1.2683484891673159E-3</v>
      </c>
      <c r="AP879" s="17">
        <v>1.373532631399545E-2</v>
      </c>
      <c r="AQ879" s="17">
        <v>0</v>
      </c>
      <c r="AR879" s="17">
        <v>6.8765019446921189E-3</v>
      </c>
      <c r="AS879" s="17">
        <v>1.4670138471003459E-2</v>
      </c>
      <c r="AT879" s="17">
        <v>1.6209879158649371E-2</v>
      </c>
      <c r="AU879" s="17">
        <v>3.4780826552584022E-3</v>
      </c>
      <c r="AV879" s="17">
        <v>2.149239625110836E-2</v>
      </c>
      <c r="AX879" s="17">
        <v>9.9393804189981255E-3</v>
      </c>
      <c r="AY879" s="17">
        <v>1.4670138471003459E-2</v>
      </c>
      <c r="AZ879" s="17">
        <v>1.6209879158649371E-2</v>
      </c>
      <c r="BA879" s="17">
        <v>3.4780826552584022E-3</v>
      </c>
      <c r="BC879" s="17">
        <v>6.4813228385843724E-3</v>
      </c>
      <c r="BD879" s="17">
        <v>3.9846809392043601E-3</v>
      </c>
      <c r="BE879" s="17">
        <v>1.788754807122505E-2</v>
      </c>
      <c r="BF879" s="17">
        <v>1.4491272547493999E-2</v>
      </c>
      <c r="BG879" s="17">
        <v>0</v>
      </c>
      <c r="BH879" s="17">
        <v>1.8610800516346272E-2</v>
      </c>
      <c r="BI879" s="17">
        <v>5.4421532398932883E-3</v>
      </c>
      <c r="BJ879" s="17">
        <v>7.3877455503212454E-3</v>
      </c>
      <c r="BK879" s="17">
        <v>2.1429604179952669E-2</v>
      </c>
      <c r="BL879" s="17">
        <v>1.0679505776107399E-2</v>
      </c>
      <c r="BM879" s="17">
        <v>9.2932713185117938E-3</v>
      </c>
      <c r="BN879" s="17">
        <v>1.007359271829838E-2</v>
      </c>
      <c r="BP879" s="17">
        <v>9.0099047087775861E-3</v>
      </c>
      <c r="BQ879" s="17">
        <v>2.188808007153515E-2</v>
      </c>
      <c r="BR879" s="17">
        <v>8.9906829108099568E-3</v>
      </c>
      <c r="BS879" s="17">
        <v>1.091458791218732E-2</v>
      </c>
      <c r="BT879" s="17">
        <v>2.442528900193917E-2</v>
      </c>
      <c r="BU879" s="17">
        <v>0</v>
      </c>
      <c r="BV879" s="17">
        <v>3.8445854712484233E-2</v>
      </c>
      <c r="BW879" s="17">
        <v>0</v>
      </c>
      <c r="BX879" s="17">
        <v>0</v>
      </c>
      <c r="BY879" s="17">
        <v>8.7245649914676603E-3</v>
      </c>
    </row>
    <row r="880" spans="2:77" ht="15.95">
      <c r="B880" s="16" t="s">
        <v>55</v>
      </c>
      <c r="C880" s="17">
        <v>9.0587818513201499E-3</v>
      </c>
      <c r="D880" s="17">
        <v>9.2281848278267086E-3</v>
      </c>
      <c r="E880" s="17">
        <v>6.7644775857500011E-3</v>
      </c>
      <c r="F880" s="17">
        <v>2.0471772046503651E-2</v>
      </c>
      <c r="H880" s="17">
        <v>3.0596008803260341E-2</v>
      </c>
      <c r="I880" s="17">
        <v>3.9208199107539912E-3</v>
      </c>
      <c r="J880" s="17">
        <v>8.1479828804428261E-3</v>
      </c>
      <c r="K880" s="17">
        <v>9.4692778215659974E-3</v>
      </c>
      <c r="L880" s="17">
        <v>8.034894290619269E-3</v>
      </c>
      <c r="M880" s="17">
        <v>1.5370890899806811E-3</v>
      </c>
      <c r="N880" s="17">
        <v>0</v>
      </c>
      <c r="O880" s="17">
        <v>0</v>
      </c>
      <c r="P880" s="17">
        <v>1.3056983953394521E-2</v>
      </c>
      <c r="Q880" s="17">
        <v>1.427934384762879E-2</v>
      </c>
      <c r="R880" s="17">
        <v>7.7683677133826698E-3</v>
      </c>
      <c r="S880" s="17">
        <v>3.0907758295384358E-3</v>
      </c>
      <c r="U880" s="17">
        <v>1.8524814293858841E-2</v>
      </c>
      <c r="V880" s="17">
        <v>7.1234901058311014E-3</v>
      </c>
      <c r="W880" s="17">
        <v>2.438649105283381E-2</v>
      </c>
      <c r="X880" s="17">
        <v>0</v>
      </c>
      <c r="Y880" s="17">
        <v>0</v>
      </c>
      <c r="Z880" s="17">
        <v>8.7449380953768998E-3</v>
      </c>
      <c r="AA880" s="17">
        <v>1.4417282302314281E-3</v>
      </c>
      <c r="AB880" s="17">
        <v>8.0538040627521918E-3</v>
      </c>
      <c r="AC880" s="17">
        <v>1.035610930545716E-2</v>
      </c>
      <c r="AD880" s="17">
        <v>0</v>
      </c>
      <c r="AE880" s="17">
        <v>0.39527068278007571</v>
      </c>
      <c r="AG880" s="17">
        <v>7.3970563156531459E-3</v>
      </c>
      <c r="AH880" s="17">
        <v>1.035687025385643E-2</v>
      </c>
      <c r="AJ880" s="17">
        <v>4.3164696856754364E-3</v>
      </c>
      <c r="AK880" s="17">
        <v>5.5325947179984142E-3</v>
      </c>
      <c r="AL880" s="17">
        <v>1.028884933006094E-2</v>
      </c>
      <c r="AM880" s="17">
        <v>8.3455291819337484E-3</v>
      </c>
      <c r="AN880" s="17">
        <v>5.6901571312736364E-3</v>
      </c>
      <c r="AO880" s="17">
        <v>7.6117052771386487E-3</v>
      </c>
      <c r="AP880" s="17">
        <v>1.458304938116391E-2</v>
      </c>
      <c r="AQ880" s="17">
        <v>3.4649634091635218E-3</v>
      </c>
      <c r="AR880" s="17">
        <v>9.3115738821316178E-3</v>
      </c>
      <c r="AS880" s="17">
        <v>4.6891267815485386E-3</v>
      </c>
      <c r="AT880" s="17">
        <v>2.03511692103228E-3</v>
      </c>
      <c r="AU880" s="17">
        <v>9.2389133618174819E-3</v>
      </c>
      <c r="AV880" s="17">
        <v>6.5525652351685346E-3</v>
      </c>
      <c r="AX880" s="17">
        <v>9.3447258821555725E-3</v>
      </c>
      <c r="AY880" s="17">
        <v>4.6891267815485386E-3</v>
      </c>
      <c r="AZ880" s="17">
        <v>2.03511692103228E-3</v>
      </c>
      <c r="BA880" s="17">
        <v>9.2389133618174819E-3</v>
      </c>
      <c r="BC880" s="17">
        <v>6.4813228385843724E-3</v>
      </c>
      <c r="BD880" s="17">
        <v>1.8266539815408239E-2</v>
      </c>
      <c r="BE880" s="17">
        <v>1.379951530385908E-2</v>
      </c>
      <c r="BF880" s="17">
        <v>0</v>
      </c>
      <c r="BG880" s="17">
        <v>6.7552011264830356E-3</v>
      </c>
      <c r="BH880" s="17">
        <v>4.4976576197723788E-3</v>
      </c>
      <c r="BI880" s="17">
        <v>1.2679649065957581E-2</v>
      </c>
      <c r="BJ880" s="17">
        <v>6.2285850549430267E-3</v>
      </c>
      <c r="BK880" s="17">
        <v>0</v>
      </c>
      <c r="BL880" s="17">
        <v>3.5598352587024669E-3</v>
      </c>
      <c r="BM880" s="17">
        <v>9.9430652658652474E-3</v>
      </c>
      <c r="BN880" s="17">
        <v>1.6924509471175748E-2</v>
      </c>
      <c r="BP880" s="17">
        <v>9.6418371252487579E-3</v>
      </c>
      <c r="BQ880" s="17">
        <v>1.0315243327678541E-2</v>
      </c>
      <c r="BR880" s="17">
        <v>1.3749908986490421E-3</v>
      </c>
      <c r="BS880" s="17">
        <v>3.9310154962245783E-3</v>
      </c>
      <c r="BT880" s="17">
        <v>0</v>
      </c>
      <c r="BU880" s="17">
        <v>0</v>
      </c>
      <c r="BV880" s="17">
        <v>0</v>
      </c>
      <c r="BW880" s="17">
        <v>9.7907946194797386E-3</v>
      </c>
      <c r="BX880" s="17">
        <v>2.9667174568312742E-2</v>
      </c>
      <c r="BY880" s="17">
        <v>1.955394639135535E-2</v>
      </c>
    </row>
    <row r="881" spans="2:77" ht="15.95">
      <c r="B881" s="16" t="s">
        <v>163</v>
      </c>
      <c r="C881" s="17">
        <v>2.7660610863510051E-3</v>
      </c>
      <c r="D881" s="17">
        <v>1.071445293724314E-3</v>
      </c>
      <c r="E881" s="17">
        <v>7.0136206344539502E-3</v>
      </c>
      <c r="F881" s="17">
        <v>1.0738092682503701E-2</v>
      </c>
      <c r="H881" s="17">
        <v>7.3459617460974657E-3</v>
      </c>
      <c r="I881" s="17">
        <v>0</v>
      </c>
      <c r="J881" s="17">
        <v>0</v>
      </c>
      <c r="K881" s="17">
        <v>0</v>
      </c>
      <c r="L881" s="17">
        <v>0</v>
      </c>
      <c r="M881" s="17">
        <v>4.7049137334111476E-3</v>
      </c>
      <c r="N881" s="17">
        <v>0</v>
      </c>
      <c r="O881" s="17">
        <v>0</v>
      </c>
      <c r="P881" s="17">
        <v>0</v>
      </c>
      <c r="Q881" s="17">
        <v>0</v>
      </c>
      <c r="R881" s="17">
        <v>9.3741515574729192E-3</v>
      </c>
      <c r="S881" s="17">
        <v>5.0794263322555674E-3</v>
      </c>
      <c r="U881" s="17">
        <v>0</v>
      </c>
      <c r="V881" s="17">
        <v>0</v>
      </c>
      <c r="W881" s="17">
        <v>0</v>
      </c>
      <c r="X881" s="17">
        <v>4.4226274567201913E-3</v>
      </c>
      <c r="Y881" s="17">
        <v>0</v>
      </c>
      <c r="Z881" s="17">
        <v>0</v>
      </c>
      <c r="AA881" s="17">
        <v>1.982472322460167E-2</v>
      </c>
      <c r="AB881" s="17">
        <v>0</v>
      </c>
      <c r="AC881" s="17">
        <v>0</v>
      </c>
      <c r="AD881" s="17">
        <v>0</v>
      </c>
      <c r="AE881" s="17">
        <v>0</v>
      </c>
      <c r="AG881" s="17">
        <v>3.5789578544716148E-3</v>
      </c>
      <c r="AH881" s="17">
        <v>2.131051366329443E-3</v>
      </c>
      <c r="AJ881" s="17">
        <v>2.5809157411527551E-3</v>
      </c>
      <c r="AK881" s="17">
        <v>1.33496738910327E-2</v>
      </c>
      <c r="AL881" s="17">
        <v>9.4249419798516226E-3</v>
      </c>
      <c r="AM881" s="17">
        <v>4.5503605671321891E-3</v>
      </c>
      <c r="AN881" s="17">
        <v>3.9053215203737278E-3</v>
      </c>
      <c r="AO881" s="17">
        <v>8.8629539056033716E-3</v>
      </c>
      <c r="AP881" s="17">
        <v>9.9118946735424103E-3</v>
      </c>
      <c r="AQ881" s="17">
        <v>6.3536265462111538E-3</v>
      </c>
      <c r="AR881" s="17">
        <v>6.108640298359576E-3</v>
      </c>
      <c r="AS881" s="17">
        <v>0</v>
      </c>
      <c r="AT881" s="17">
        <v>0</v>
      </c>
      <c r="AU881" s="17">
        <v>8.4665523266613096E-3</v>
      </c>
      <c r="AV881" s="17">
        <v>0</v>
      </c>
      <c r="AX881" s="17">
        <v>3.0616480207484062E-3</v>
      </c>
      <c r="AY881" s="17">
        <v>0</v>
      </c>
      <c r="AZ881" s="17">
        <v>0</v>
      </c>
      <c r="BA881" s="17">
        <v>8.4665523266613096E-3</v>
      </c>
      <c r="BC881" s="17">
        <v>6.4813228385843724E-3</v>
      </c>
      <c r="BD881" s="17">
        <v>0</v>
      </c>
      <c r="BE881" s="17">
        <v>0</v>
      </c>
      <c r="BF881" s="17">
        <v>0</v>
      </c>
      <c r="BG881" s="17">
        <v>2.821506657067311E-2</v>
      </c>
      <c r="BH881" s="17">
        <v>0</v>
      </c>
      <c r="BI881" s="17">
        <v>0</v>
      </c>
      <c r="BJ881" s="17">
        <v>1.8813714864541039E-3</v>
      </c>
      <c r="BK881" s="17">
        <v>0</v>
      </c>
      <c r="BL881" s="17">
        <v>0</v>
      </c>
      <c r="BM881" s="17">
        <v>0</v>
      </c>
      <c r="BN881" s="17">
        <v>3.1428956961525459E-3</v>
      </c>
      <c r="BP881" s="17">
        <v>2.912359273328338E-3</v>
      </c>
      <c r="BQ881" s="17">
        <v>0</v>
      </c>
      <c r="BR881" s="17">
        <v>0</v>
      </c>
      <c r="BS881" s="17">
        <v>3.9182679515740561E-3</v>
      </c>
      <c r="BT881" s="17">
        <v>0</v>
      </c>
      <c r="BU881" s="17">
        <v>2.435473068252253E-2</v>
      </c>
      <c r="BV881" s="17">
        <v>0</v>
      </c>
      <c r="BW881" s="17">
        <v>0</v>
      </c>
      <c r="BX881" s="17">
        <v>0</v>
      </c>
      <c r="BY881" s="17">
        <v>0</v>
      </c>
    </row>
    <row r="882" spans="2:77" ht="32.1">
      <c r="B882" s="16" t="s">
        <v>389</v>
      </c>
      <c r="C882" s="17">
        <v>0.2691896382201861</v>
      </c>
      <c r="D882" s="17">
        <v>0.27341943900286803</v>
      </c>
      <c r="E882" s="17">
        <v>0.25786469736386941</v>
      </c>
      <c r="F882" s="17">
        <v>0.28740237758753823</v>
      </c>
      <c r="H882" s="17">
        <v>0.25070433090314143</v>
      </c>
      <c r="I882" s="17">
        <v>0.25546297591715172</v>
      </c>
      <c r="J882" s="17">
        <v>0.25635060925660552</v>
      </c>
      <c r="K882" s="17">
        <v>0.2937440073002508</v>
      </c>
      <c r="L882" s="17">
        <v>0.27322735906222512</v>
      </c>
      <c r="M882" s="17">
        <v>0.30133477650854401</v>
      </c>
      <c r="N882" s="17">
        <v>0.28402727987565152</v>
      </c>
      <c r="O882" s="17">
        <v>0.1759288453856353</v>
      </c>
      <c r="P882" s="17">
        <v>0.28459149184419291</v>
      </c>
      <c r="Q882" s="17">
        <v>0.25059421093710249</v>
      </c>
      <c r="R882" s="17">
        <v>0.27843210388960749</v>
      </c>
      <c r="S882" s="17">
        <v>0.27943016125911402</v>
      </c>
      <c r="U882" s="17">
        <v>0.29960792163562772</v>
      </c>
      <c r="V882" s="17">
        <v>0.25858593498799243</v>
      </c>
      <c r="W882" s="17">
        <v>0.27533513501059131</v>
      </c>
      <c r="X882" s="17">
        <v>0.26048393904119499</v>
      </c>
      <c r="Y882" s="17">
        <v>0.21807189532361229</v>
      </c>
      <c r="Z882" s="17">
        <v>0.25210752173406781</v>
      </c>
      <c r="AA882" s="17">
        <v>0.30345050131310469</v>
      </c>
      <c r="AB882" s="17">
        <v>0.24570861860877391</v>
      </c>
      <c r="AC882" s="17">
        <v>0.27849410536709518</v>
      </c>
      <c r="AD882" s="17">
        <v>0.2709110539891138</v>
      </c>
      <c r="AE882" s="17">
        <v>0.21157426069927701</v>
      </c>
      <c r="AG882" s="17">
        <v>0.26394995174446501</v>
      </c>
      <c r="AH882" s="17">
        <v>0.27328271863633891</v>
      </c>
      <c r="AJ882" s="17">
        <v>0.26328761252260863</v>
      </c>
      <c r="AK882" s="17">
        <v>0.27346294254624398</v>
      </c>
      <c r="AL882" s="17">
        <v>0.27110547665588969</v>
      </c>
      <c r="AM882" s="17">
        <v>0.32318384646851123</v>
      </c>
      <c r="AN882" s="17">
        <v>0.27225118353548361</v>
      </c>
      <c r="AO882" s="17">
        <v>0.28178941000454882</v>
      </c>
      <c r="AP882" s="17">
        <v>0.2569090431642676</v>
      </c>
      <c r="AQ882" s="17">
        <v>0.247592759762959</v>
      </c>
      <c r="AR882" s="17">
        <v>0.30872798727452189</v>
      </c>
      <c r="AS882" s="17">
        <v>0.32135126603909908</v>
      </c>
      <c r="AT882" s="17">
        <v>0.27384689598474748</v>
      </c>
      <c r="AU882" s="17">
        <v>0.2686857752482717</v>
      </c>
      <c r="AV882" s="17">
        <v>0.25002544878695621</v>
      </c>
      <c r="AX882" s="17">
        <v>0.272770089726391</v>
      </c>
      <c r="AY882" s="17">
        <v>0.32135126603909908</v>
      </c>
      <c r="AZ882" s="17">
        <v>0.27384689598474748</v>
      </c>
      <c r="BA882" s="17">
        <v>0.2686857752482717</v>
      </c>
      <c r="BC882" s="17">
        <v>0.25296048963552131</v>
      </c>
      <c r="BD882" s="17">
        <v>0.33626777908879768</v>
      </c>
      <c r="BE882" s="17">
        <v>0.25188245842180113</v>
      </c>
      <c r="BF882" s="17">
        <v>0.30411464780069242</v>
      </c>
      <c r="BG882" s="17">
        <v>0.28847215898176259</v>
      </c>
      <c r="BH882" s="17">
        <v>0.28076504829172189</v>
      </c>
      <c r="BI882" s="17">
        <v>0.31650295756123709</v>
      </c>
      <c r="BJ882" s="17">
        <v>0.26712964470555312</v>
      </c>
      <c r="BK882" s="17">
        <v>0.32105788082272119</v>
      </c>
      <c r="BL882" s="17">
        <v>0.2457291858690909</v>
      </c>
      <c r="BM882" s="17">
        <v>0.28779816045031409</v>
      </c>
      <c r="BN882" s="17">
        <v>0.25408426071954082</v>
      </c>
      <c r="BP882" s="17">
        <v>0.24920043464301719</v>
      </c>
      <c r="BQ882" s="17">
        <v>0.3202772169005752</v>
      </c>
      <c r="BR882" s="17">
        <v>0.2872548241279424</v>
      </c>
      <c r="BS882" s="17">
        <v>0.2385245092844735</v>
      </c>
      <c r="BT882" s="17">
        <v>0.28574106777594582</v>
      </c>
      <c r="BU882" s="17">
        <v>0.35195413117973062</v>
      </c>
      <c r="BV882" s="17">
        <v>0.2204642564610578</v>
      </c>
      <c r="BW882" s="17">
        <v>0.2455875815903979</v>
      </c>
      <c r="BX882" s="17">
        <v>0.27118268743791418</v>
      </c>
      <c r="BY882" s="17">
        <v>0.28677887507795408</v>
      </c>
    </row>
    <row r="883" spans="2:77" ht="32.1">
      <c r="B883" s="16" t="s">
        <v>390</v>
      </c>
      <c r="C883" s="17">
        <v>0.42862100510465961</v>
      </c>
      <c r="D883" s="17">
        <v>0.43259393334427149</v>
      </c>
      <c r="E883" s="17">
        <v>0.42641923579109092</v>
      </c>
      <c r="F883" s="17">
        <v>0.41182355077169119</v>
      </c>
      <c r="H883" s="17">
        <v>0.31445914295821092</v>
      </c>
      <c r="I883" s="17">
        <v>0.41467200827912581</v>
      </c>
      <c r="J883" s="17">
        <v>0.41309699009746981</v>
      </c>
      <c r="K883" s="17">
        <v>0.45400726406289699</v>
      </c>
      <c r="L883" s="17">
        <v>0.41870160506081761</v>
      </c>
      <c r="M883" s="17">
        <v>0.37254198023372859</v>
      </c>
      <c r="N883" s="17">
        <v>0.46726702626502409</v>
      </c>
      <c r="O883" s="17">
        <v>0.45595154238482322</v>
      </c>
      <c r="P883" s="17">
        <v>0.37833616106691759</v>
      </c>
      <c r="Q883" s="17">
        <v>0.42132755270445532</v>
      </c>
      <c r="R883" s="17">
        <v>0.45432182872217391</v>
      </c>
      <c r="S883" s="17">
        <v>0.53711272373212771</v>
      </c>
      <c r="U883" s="17">
        <v>0.41477925335947391</v>
      </c>
      <c r="V883" s="17">
        <v>0.3512627872850918</v>
      </c>
      <c r="W883" s="17">
        <v>0.43534115835657128</v>
      </c>
      <c r="X883" s="17">
        <v>0.41629832631744929</v>
      </c>
      <c r="Y883" s="17">
        <v>0.36661094975676889</v>
      </c>
      <c r="Z883" s="17">
        <v>0.41183249672035671</v>
      </c>
      <c r="AA883" s="17">
        <v>0.45309380473344618</v>
      </c>
      <c r="AB883" s="17">
        <v>0.39138390360249309</v>
      </c>
      <c r="AC883" s="17">
        <v>0.48271176812278188</v>
      </c>
      <c r="AD883" s="17">
        <v>0.53813416124743285</v>
      </c>
      <c r="AE883" s="17">
        <v>0.30234658521729418</v>
      </c>
      <c r="AG883" s="17">
        <v>0.46483708577434452</v>
      </c>
      <c r="AH883" s="17">
        <v>0.40033012716267369</v>
      </c>
      <c r="AJ883" s="17">
        <v>0.41625887622839602</v>
      </c>
      <c r="AK883" s="17">
        <v>0.45917972610435231</v>
      </c>
      <c r="AL883" s="17">
        <v>0.45492131471454522</v>
      </c>
      <c r="AM883" s="17">
        <v>0.45084279386574633</v>
      </c>
      <c r="AN883" s="17">
        <v>0.49484077836069429</v>
      </c>
      <c r="AO883" s="17">
        <v>0.46189300021637802</v>
      </c>
      <c r="AP883" s="17">
        <v>0.45790676659763951</v>
      </c>
      <c r="AQ883" s="17">
        <v>0.48229256960804479</v>
      </c>
      <c r="AR883" s="17">
        <v>0.50014403923230955</v>
      </c>
      <c r="AS883" s="17">
        <v>0.51225086133329623</v>
      </c>
      <c r="AT883" s="17">
        <v>0.48655424999926328</v>
      </c>
      <c r="AU883" s="17">
        <v>0.54732890537680023</v>
      </c>
      <c r="AV883" s="17">
        <v>0.51434117192063833</v>
      </c>
      <c r="AX883" s="17">
        <v>0.42694712549433472</v>
      </c>
      <c r="AY883" s="17">
        <v>0.51225086133329623</v>
      </c>
      <c r="AZ883" s="17">
        <v>0.48655424999926328</v>
      </c>
      <c r="BA883" s="17">
        <v>0.54732890537680023</v>
      </c>
      <c r="BC883" s="17">
        <v>0.41364557768310811</v>
      </c>
      <c r="BD883" s="17">
        <v>0.37714222695187938</v>
      </c>
      <c r="BE883" s="17">
        <v>0.37518781400122658</v>
      </c>
      <c r="BF883" s="17">
        <v>0.41902538693401092</v>
      </c>
      <c r="BG883" s="17">
        <v>0.54766446676963654</v>
      </c>
      <c r="BH883" s="17">
        <v>0.39937723557428928</v>
      </c>
      <c r="BI883" s="17">
        <v>0.4689615957306742</v>
      </c>
      <c r="BJ883" s="17">
        <v>0.48291876379816029</v>
      </c>
      <c r="BK883" s="17">
        <v>0.44998816490800231</v>
      </c>
      <c r="BL883" s="17">
        <v>0.43428669546931759</v>
      </c>
      <c r="BM883" s="17">
        <v>0.45847827954785247</v>
      </c>
      <c r="BN883" s="17">
        <v>0.41361391750839221</v>
      </c>
      <c r="BP883" s="17">
        <v>0.46476114157764481</v>
      </c>
      <c r="BQ883" s="17">
        <v>0.40526753621326372</v>
      </c>
      <c r="BR883" s="17">
        <v>0.42006656335120163</v>
      </c>
      <c r="BS883" s="17">
        <v>0.43167026470555192</v>
      </c>
      <c r="BT883" s="17">
        <v>0.44608753516347188</v>
      </c>
      <c r="BU883" s="17">
        <v>0.62104026072594554</v>
      </c>
      <c r="BV883" s="17">
        <v>0.33881419056763629</v>
      </c>
      <c r="BW883" s="17">
        <v>0.41733180746583848</v>
      </c>
      <c r="BX883" s="17">
        <v>0.33367091706044122</v>
      </c>
      <c r="BY883" s="17">
        <v>0.39286852499514141</v>
      </c>
    </row>
    <row r="884" spans="2:77" ht="48">
      <c r="B884" s="16" t="s">
        <v>391</v>
      </c>
      <c r="C884" s="17">
        <v>0.29339940551195509</v>
      </c>
      <c r="D884" s="17">
        <v>0.28302331098440098</v>
      </c>
      <c r="E884" s="17">
        <v>0.32709389486479828</v>
      </c>
      <c r="F884" s="17">
        <v>0.27052479208340191</v>
      </c>
      <c r="H884" s="17">
        <v>0.27989180011310583</v>
      </c>
      <c r="I884" s="17">
        <v>0.30992093266745152</v>
      </c>
      <c r="J884" s="17">
        <v>0.24502689443692049</v>
      </c>
      <c r="K884" s="17">
        <v>0.2689864464898461</v>
      </c>
      <c r="L884" s="17">
        <v>0.28972156804503191</v>
      </c>
      <c r="M884" s="17">
        <v>0.29651128608401262</v>
      </c>
      <c r="N884" s="17">
        <v>0.31928829227834182</v>
      </c>
      <c r="O884" s="17">
        <v>0.26945845191025902</v>
      </c>
      <c r="P884" s="17">
        <v>0.25798916406202033</v>
      </c>
      <c r="Q884" s="17">
        <v>0.26787573345419868</v>
      </c>
      <c r="R884" s="17">
        <v>0.39172815950016687</v>
      </c>
      <c r="S884" s="17">
        <v>0.30902580752587799</v>
      </c>
      <c r="U884" s="17">
        <v>0.33893462435065919</v>
      </c>
      <c r="V884" s="17">
        <v>0.20902030542855529</v>
      </c>
      <c r="W884" s="17">
        <v>0.24680263707583461</v>
      </c>
      <c r="X884" s="17">
        <v>0.28975990683351188</v>
      </c>
      <c r="Y884" s="17">
        <v>0.29579147045637982</v>
      </c>
      <c r="Z884" s="17">
        <v>0.25945460397335141</v>
      </c>
      <c r="AA884" s="17">
        <v>0.28067537814733201</v>
      </c>
      <c r="AB884" s="17">
        <v>0.29633890245165001</v>
      </c>
      <c r="AC884" s="17">
        <v>0.32164831799860671</v>
      </c>
      <c r="AD884" s="17">
        <v>0.37007393821538981</v>
      </c>
      <c r="AE884" s="17">
        <v>0.35530312816925619</v>
      </c>
      <c r="AG884" s="17">
        <v>0.30452703715865709</v>
      </c>
      <c r="AH884" s="17">
        <v>0.28470684511118971</v>
      </c>
      <c r="AJ884" s="17">
        <v>0.2974490293880872</v>
      </c>
      <c r="AK884" s="17">
        <v>0.3175846397776711</v>
      </c>
      <c r="AL884" s="17">
        <v>0.41212290628939952</v>
      </c>
      <c r="AM884" s="17">
        <v>0.32193759640714742</v>
      </c>
      <c r="AN884" s="17">
        <v>0.3756809969644348</v>
      </c>
      <c r="AO884" s="17">
        <v>0.34407110161265031</v>
      </c>
      <c r="AP884" s="17">
        <v>0.32666763696682499</v>
      </c>
      <c r="AQ884" s="17">
        <v>0.29124043091315122</v>
      </c>
      <c r="AR884" s="17">
        <v>0.35270024425012381</v>
      </c>
      <c r="AS884" s="17">
        <v>0.26605550345410811</v>
      </c>
      <c r="AT884" s="17">
        <v>0.28298016190712982</v>
      </c>
      <c r="AU884" s="17">
        <v>0.33046698034630018</v>
      </c>
      <c r="AV884" s="17">
        <v>0.45439885586429801</v>
      </c>
      <c r="AX884" s="17">
        <v>0.30621471411514861</v>
      </c>
      <c r="AY884" s="17">
        <v>0.26605550345410811</v>
      </c>
      <c r="AZ884" s="17">
        <v>0.28298016190712982</v>
      </c>
      <c r="BA884" s="17">
        <v>0.33046698034630018</v>
      </c>
      <c r="BC884" s="17">
        <v>0.26280061150437439</v>
      </c>
      <c r="BD884" s="17">
        <v>0.31982349004823768</v>
      </c>
      <c r="BE884" s="17">
        <v>0.27371241132295421</v>
      </c>
      <c r="BF884" s="17">
        <v>0.38130253601110953</v>
      </c>
      <c r="BG884" s="17">
        <v>0.29867155041498172</v>
      </c>
      <c r="BH884" s="17">
        <v>0.27670529078438388</v>
      </c>
      <c r="BI884" s="17">
        <v>0.27194214078133838</v>
      </c>
      <c r="BJ884" s="17">
        <v>0.33212455046179812</v>
      </c>
      <c r="BK884" s="17">
        <v>0.27672284360604921</v>
      </c>
      <c r="BL884" s="17">
        <v>0.30614830240199908</v>
      </c>
      <c r="BM884" s="17">
        <v>0.33773017956840867</v>
      </c>
      <c r="BN884" s="17">
        <v>0.29561414843530559</v>
      </c>
      <c r="BP884" s="17">
        <v>0.31474548126670537</v>
      </c>
      <c r="BQ884" s="17">
        <v>0.25215824348131788</v>
      </c>
      <c r="BR884" s="17">
        <v>0.29076959660834018</v>
      </c>
      <c r="BS884" s="17">
        <v>0.23584020594438559</v>
      </c>
      <c r="BT884" s="17">
        <v>0.29848781217137133</v>
      </c>
      <c r="BU884" s="17">
        <v>0.46416167928338498</v>
      </c>
      <c r="BV884" s="17">
        <v>0.30841752797364441</v>
      </c>
      <c r="BW884" s="17">
        <v>0.26256066139668538</v>
      </c>
      <c r="BX884" s="17">
        <v>0.25182749669803139</v>
      </c>
      <c r="BY884" s="17">
        <v>0.29652584743095789</v>
      </c>
    </row>
    <row r="886" spans="2:77" ht="111.95">
      <c r="B886" s="14" t="s">
        <v>392</v>
      </c>
    </row>
    <row r="887" spans="2:77" ht="15.95">
      <c r="B887" s="15" t="s">
        <v>16</v>
      </c>
    </row>
    <row r="888" spans="2:77" ht="15.95">
      <c r="B888" s="16" t="s">
        <v>226</v>
      </c>
      <c r="C888" s="17">
        <v>0.33028903408030569</v>
      </c>
      <c r="D888" s="17">
        <v>0.34581103596728441</v>
      </c>
      <c r="E888" s="17">
        <v>0.27300177863018538</v>
      </c>
      <c r="F888" s="17">
        <v>0.356299362496383</v>
      </c>
      <c r="H888" s="17">
        <v>0.26489107718662941</v>
      </c>
      <c r="I888" s="17">
        <v>0.30834312552772619</v>
      </c>
      <c r="J888" s="17">
        <v>0.27345537809696802</v>
      </c>
      <c r="K888" s="17">
        <v>0.30903268734624811</v>
      </c>
      <c r="L888" s="17">
        <v>0.30399479271589719</v>
      </c>
      <c r="M888" s="17">
        <v>0.27359555643687039</v>
      </c>
      <c r="N888" s="17">
        <v>0.25677594585200342</v>
      </c>
      <c r="O888" s="17">
        <v>0.27396287764674909</v>
      </c>
      <c r="P888" s="17">
        <v>0.3968173890328201</v>
      </c>
      <c r="Q888" s="17">
        <v>0.39128011004487961</v>
      </c>
      <c r="R888" s="17">
        <v>0.42157953662839831</v>
      </c>
      <c r="S888" s="17">
        <v>0.40065262344841629</v>
      </c>
      <c r="U888" s="17">
        <v>0.27937157105275578</v>
      </c>
      <c r="V888" s="17">
        <v>0.247384558277436</v>
      </c>
      <c r="W888" s="17">
        <v>0.27370303476886071</v>
      </c>
      <c r="X888" s="17">
        <v>0.28056008080932388</v>
      </c>
      <c r="Y888" s="17">
        <v>0.31277814263575771</v>
      </c>
      <c r="Z888" s="17">
        <v>0.40573959713367758</v>
      </c>
      <c r="AA888" s="17">
        <v>0.39503048187058881</v>
      </c>
      <c r="AB888" s="17">
        <v>0.40706846141856989</v>
      </c>
      <c r="AC888" s="17">
        <v>0.38048585792008383</v>
      </c>
      <c r="AD888" s="17">
        <v>0.28277676524165041</v>
      </c>
      <c r="AE888" s="17">
        <v>3.7888075136727109E-2</v>
      </c>
      <c r="AG888" s="17">
        <v>0.3890246148516297</v>
      </c>
      <c r="AH888" s="17">
        <v>0.28440662174505532</v>
      </c>
      <c r="AJ888" s="17">
        <v>0.36453977006109212</v>
      </c>
      <c r="AK888" s="17">
        <v>0.33063245899949129</v>
      </c>
      <c r="AL888" s="17">
        <v>0.2997626004060106</v>
      </c>
      <c r="AM888" s="17">
        <v>0.2904959785851694</v>
      </c>
      <c r="AN888" s="17">
        <v>0.29754145909108021</v>
      </c>
      <c r="AO888" s="17">
        <v>0.32782422271575462</v>
      </c>
      <c r="AP888" s="17">
        <v>0.33884752554811781</v>
      </c>
      <c r="AQ888" s="17">
        <v>0.29529100910327999</v>
      </c>
      <c r="AR888" s="17">
        <v>0.36201757768349802</v>
      </c>
      <c r="AS888" s="17">
        <v>0.30952210419707787</v>
      </c>
      <c r="AT888" s="17">
        <v>0.30437552991733019</v>
      </c>
      <c r="AU888" s="17">
        <v>0.29921980781340979</v>
      </c>
      <c r="AV888" s="17">
        <v>0.3198118169790598</v>
      </c>
      <c r="AX888" s="17">
        <v>0.33666768969422922</v>
      </c>
      <c r="AY888" s="17">
        <v>0.30952210419707787</v>
      </c>
      <c r="AZ888" s="17">
        <v>0.30437552991733019</v>
      </c>
      <c r="BA888" s="17">
        <v>0.29921980781340979</v>
      </c>
      <c r="BC888" s="17">
        <v>0.38913949589963082</v>
      </c>
      <c r="BD888" s="17">
        <v>0.32251231094153521</v>
      </c>
      <c r="BE888" s="17">
        <v>0.37783394220609812</v>
      </c>
      <c r="BF888" s="17">
        <v>0.42534267175627433</v>
      </c>
      <c r="BG888" s="17">
        <v>0.24961879761456471</v>
      </c>
      <c r="BH888" s="17">
        <v>0.43063759715193578</v>
      </c>
      <c r="BI888" s="17">
        <v>0.4011644801271872</v>
      </c>
      <c r="BJ888" s="17">
        <v>0.3562327832390581</v>
      </c>
      <c r="BK888" s="17">
        <v>0.28103924639074818</v>
      </c>
      <c r="BL888" s="17">
        <v>0.28012466456075191</v>
      </c>
      <c r="BM888" s="17">
        <v>0.30575568198403458</v>
      </c>
      <c r="BN888" s="17">
        <v>0.29286665085591812</v>
      </c>
      <c r="BP888" s="17">
        <v>0.3649467337306993</v>
      </c>
      <c r="BQ888" s="17">
        <v>0.35323125703956432</v>
      </c>
      <c r="BR888" s="17">
        <v>0.23040620162413769</v>
      </c>
      <c r="BS888" s="17">
        <v>0.31928687212409801</v>
      </c>
      <c r="BT888" s="17">
        <v>0.51557681522269339</v>
      </c>
      <c r="BU888" s="17">
        <v>0.27489650016390138</v>
      </c>
      <c r="BV888" s="17">
        <v>0.34806785209218399</v>
      </c>
      <c r="BW888" s="17">
        <v>0.27649408895453292</v>
      </c>
      <c r="BX888" s="17">
        <v>0.41070306757091962</v>
      </c>
      <c r="BY888" s="17">
        <v>0.33739265958918779</v>
      </c>
    </row>
    <row r="889" spans="2:77" ht="15.95">
      <c r="B889" s="16" t="s">
        <v>227</v>
      </c>
      <c r="C889" s="17">
        <v>0.51611660827415551</v>
      </c>
      <c r="D889" s="17">
        <v>0.50757962005852442</v>
      </c>
      <c r="E889" s="17">
        <v>0.55370217661630694</v>
      </c>
      <c r="F889" s="17">
        <v>0.47082633813792729</v>
      </c>
      <c r="H889" s="17">
        <v>0.48020162548702922</v>
      </c>
      <c r="I889" s="17">
        <v>0.55779380478955864</v>
      </c>
      <c r="J889" s="17">
        <v>0.5596662348765632</v>
      </c>
      <c r="K889" s="17">
        <v>0.46393863264856539</v>
      </c>
      <c r="L889" s="17">
        <v>0.56545219266264113</v>
      </c>
      <c r="M889" s="17">
        <v>0.58796594943980385</v>
      </c>
      <c r="N889" s="17">
        <v>0.57284383194149036</v>
      </c>
      <c r="O889" s="17">
        <v>0.5729857607986053</v>
      </c>
      <c r="P889" s="17">
        <v>0.52546176522153654</v>
      </c>
      <c r="Q889" s="17">
        <v>0.49499534183966493</v>
      </c>
      <c r="R889" s="17">
        <v>0.41647293158328241</v>
      </c>
      <c r="S889" s="17">
        <v>0.48438575182906513</v>
      </c>
      <c r="U889" s="17">
        <v>0.50499152723181895</v>
      </c>
      <c r="V889" s="17">
        <v>0.57640073827523297</v>
      </c>
      <c r="W889" s="17">
        <v>0.57426164855891249</v>
      </c>
      <c r="X889" s="17">
        <v>0.57688294079392999</v>
      </c>
      <c r="Y889" s="17">
        <v>0.55748748985848884</v>
      </c>
      <c r="Z889" s="17">
        <v>0.41352865585783383</v>
      </c>
      <c r="AA889" s="17">
        <v>0.47318190935142412</v>
      </c>
      <c r="AB889" s="17">
        <v>0.48119473090149167</v>
      </c>
      <c r="AC889" s="17">
        <v>0.48579053524667942</v>
      </c>
      <c r="AD889" s="17">
        <v>0.55935681370736889</v>
      </c>
      <c r="AE889" s="17">
        <v>0.30234658521729418</v>
      </c>
      <c r="AG889" s="17">
        <v>0.48952331782265163</v>
      </c>
      <c r="AH889" s="17">
        <v>0.53689046122365547</v>
      </c>
      <c r="AJ889" s="17">
        <v>0.50545092215025578</v>
      </c>
      <c r="AK889" s="17">
        <v>0.54840060991226469</v>
      </c>
      <c r="AL889" s="17">
        <v>0.54161016549252716</v>
      </c>
      <c r="AM889" s="17">
        <v>0.56694262429277387</v>
      </c>
      <c r="AN889" s="17">
        <v>0.5474736188149858</v>
      </c>
      <c r="AO889" s="17">
        <v>0.53528425921493505</v>
      </c>
      <c r="AP889" s="17">
        <v>0.51849726927067308</v>
      </c>
      <c r="AQ889" s="17">
        <v>0.56718389201129904</v>
      </c>
      <c r="AR889" s="17">
        <v>0.50557728771004273</v>
      </c>
      <c r="AS889" s="17">
        <v>0.56546410866923347</v>
      </c>
      <c r="AT889" s="17">
        <v>0.57338230730906281</v>
      </c>
      <c r="AU889" s="17">
        <v>0.58268915614708849</v>
      </c>
      <c r="AV889" s="17">
        <v>0.54872146827478296</v>
      </c>
      <c r="AX889" s="17">
        <v>0.51254271830396081</v>
      </c>
      <c r="AY889" s="17">
        <v>0.56546410866923347</v>
      </c>
      <c r="AZ889" s="17">
        <v>0.57338230730906281</v>
      </c>
      <c r="BA889" s="17">
        <v>0.58268915614708849</v>
      </c>
      <c r="BC889" s="17">
        <v>0.51721025101290996</v>
      </c>
      <c r="BD889" s="17">
        <v>0.53784674009874467</v>
      </c>
      <c r="BE889" s="17">
        <v>0.47726847599875483</v>
      </c>
      <c r="BF889" s="17">
        <v>0.40570764077178539</v>
      </c>
      <c r="BG889" s="17">
        <v>0.55156439013431047</v>
      </c>
      <c r="BH889" s="17">
        <v>0.45421324435500698</v>
      </c>
      <c r="BI889" s="17">
        <v>0.45538544942249221</v>
      </c>
      <c r="BJ889" s="17">
        <v>0.50786817621904523</v>
      </c>
      <c r="BK889" s="17">
        <v>0.56714223473699066</v>
      </c>
      <c r="BL889" s="17">
        <v>0.48075210001332308</v>
      </c>
      <c r="BM889" s="17">
        <v>0.54222213995194612</v>
      </c>
      <c r="BN889" s="17">
        <v>0.53349592626655329</v>
      </c>
      <c r="BP889" s="17">
        <v>0.49932401491006589</v>
      </c>
      <c r="BQ889" s="17">
        <v>0.46605176069491649</v>
      </c>
      <c r="BR889" s="17">
        <v>0.57616962357178347</v>
      </c>
      <c r="BS889" s="17">
        <v>0.56824532512508763</v>
      </c>
      <c r="BT889" s="17">
        <v>0.41175135293415888</v>
      </c>
      <c r="BU889" s="17">
        <v>0.57897511574096328</v>
      </c>
      <c r="BV889" s="17">
        <v>0.49356373306810369</v>
      </c>
      <c r="BW889" s="17">
        <v>0.56511046343619897</v>
      </c>
      <c r="BX889" s="17">
        <v>0.42102406619591087</v>
      </c>
      <c r="BY889" s="17">
        <v>0.47167241386555508</v>
      </c>
    </row>
    <row r="890" spans="2:77" ht="15.95">
      <c r="B890" s="16" t="s">
        <v>228</v>
      </c>
      <c r="C890" s="17">
        <v>0.1199431574865574</v>
      </c>
      <c r="D890" s="17">
        <v>0.1164521257493986</v>
      </c>
      <c r="E890" s="17">
        <v>0.12916256965779471</v>
      </c>
      <c r="F890" s="17">
        <v>0.1289676093935975</v>
      </c>
      <c r="H890" s="17">
        <v>0.19588107931819981</v>
      </c>
      <c r="I890" s="17">
        <v>8.4235818864558387E-2</v>
      </c>
      <c r="J890" s="17">
        <v>0.1242045145118412</v>
      </c>
      <c r="K890" s="17">
        <v>0.17604252044014931</v>
      </c>
      <c r="L890" s="17">
        <v>0.11381091535122261</v>
      </c>
      <c r="M890" s="17">
        <v>0.1140487575185366</v>
      </c>
      <c r="N890" s="17">
        <v>0.1170995106236089</v>
      </c>
      <c r="O890" s="17">
        <v>0.15305136155464549</v>
      </c>
      <c r="P890" s="17">
        <v>7.5388868920312199E-2</v>
      </c>
      <c r="Q890" s="17">
        <v>7.5240368261085988E-2</v>
      </c>
      <c r="R890" s="17">
        <v>0.14656633352023621</v>
      </c>
      <c r="S890" s="17">
        <v>7.7124827567420659E-2</v>
      </c>
      <c r="U890" s="17">
        <v>0.1673436451070778</v>
      </c>
      <c r="V890" s="17">
        <v>0.1179579090015206</v>
      </c>
      <c r="W890" s="17">
        <v>0.12614520405557569</v>
      </c>
      <c r="X890" s="17">
        <v>0.12769454298154409</v>
      </c>
      <c r="Y890" s="17">
        <v>0.1002505122423533</v>
      </c>
      <c r="Z890" s="17">
        <v>0.144819834527395</v>
      </c>
      <c r="AA890" s="17">
        <v>0.1039072231183273</v>
      </c>
      <c r="AB890" s="17">
        <v>8.276780270443676E-2</v>
      </c>
      <c r="AC890" s="17">
        <v>0.1083754636223228</v>
      </c>
      <c r="AD890" s="17">
        <v>0.11471421252222309</v>
      </c>
      <c r="AE890" s="17">
        <v>0.34737237112509978</v>
      </c>
      <c r="AG890" s="17">
        <v>9.7683492009020059E-2</v>
      </c>
      <c r="AH890" s="17">
        <v>0.13733171713767339</v>
      </c>
      <c r="AJ890" s="17">
        <v>8.8950635311860815E-2</v>
      </c>
      <c r="AK890" s="17">
        <v>9.4344977705480976E-2</v>
      </c>
      <c r="AL890" s="17">
        <v>0.11870096530052091</v>
      </c>
      <c r="AM890" s="17">
        <v>0.11044643073598411</v>
      </c>
      <c r="AN890" s="17">
        <v>0.1172872498304825</v>
      </c>
      <c r="AO890" s="17">
        <v>9.8527692860456012E-2</v>
      </c>
      <c r="AP890" s="17">
        <v>9.6550607269243596E-2</v>
      </c>
      <c r="AQ890" s="17">
        <v>9.7440313261548894E-2</v>
      </c>
      <c r="AR890" s="17">
        <v>9.518842483905747E-2</v>
      </c>
      <c r="AS890" s="17">
        <v>0.1016681106686371</v>
      </c>
      <c r="AT890" s="17">
        <v>8.5087615571739023E-2</v>
      </c>
      <c r="AU890" s="17">
        <v>8.9211534016806884E-2</v>
      </c>
      <c r="AV890" s="17">
        <v>0.1314667147461574</v>
      </c>
      <c r="AX890" s="17">
        <v>0.116558969910524</v>
      </c>
      <c r="AY890" s="17">
        <v>0.1016681106686371</v>
      </c>
      <c r="AZ890" s="17">
        <v>8.5087615571739023E-2</v>
      </c>
      <c r="BA890" s="17">
        <v>8.9211534016806884E-2</v>
      </c>
      <c r="BC890" s="17">
        <v>6.5625860447372744E-2</v>
      </c>
      <c r="BD890" s="17">
        <v>9.0114252464123787E-2</v>
      </c>
      <c r="BE890" s="17">
        <v>0.12978489950605451</v>
      </c>
      <c r="BF890" s="17">
        <v>0.15465853003142191</v>
      </c>
      <c r="BG890" s="17">
        <v>9.9543731164450797E-2</v>
      </c>
      <c r="BH890" s="17">
        <v>7.8870585710153152E-2</v>
      </c>
      <c r="BI890" s="17">
        <v>0.1026208442006309</v>
      </c>
      <c r="BJ890" s="17">
        <v>0.10860503870010239</v>
      </c>
      <c r="BK890" s="17">
        <v>0.13126959038647051</v>
      </c>
      <c r="BL890" s="17">
        <v>0.199869514803551</v>
      </c>
      <c r="BM890" s="17">
        <v>0.1223804032930273</v>
      </c>
      <c r="BN890" s="17">
        <v>0.116669791640074</v>
      </c>
      <c r="BP890" s="17">
        <v>0.1099317445232116</v>
      </c>
      <c r="BQ890" s="17">
        <v>0.15760889826074589</v>
      </c>
      <c r="BR890" s="17">
        <v>0.13952276951032311</v>
      </c>
      <c r="BS890" s="17">
        <v>9.2050723021090214E-2</v>
      </c>
      <c r="BT890" s="17">
        <v>5.8703171797644997E-2</v>
      </c>
      <c r="BU890" s="17">
        <v>9.7418922730090105E-2</v>
      </c>
      <c r="BV890" s="17">
        <v>0.14863768377706699</v>
      </c>
      <c r="BW890" s="17">
        <v>0.12891193967349379</v>
      </c>
      <c r="BX890" s="17">
        <v>0.15547524818221811</v>
      </c>
      <c r="BY890" s="17">
        <v>0.1407677589923032</v>
      </c>
    </row>
    <row r="891" spans="2:77" ht="15.95">
      <c r="B891" s="16" t="s">
        <v>229</v>
      </c>
      <c r="C891" s="17">
        <v>2.2445124909436912E-2</v>
      </c>
      <c r="D891" s="17">
        <v>2.074143840310174E-2</v>
      </c>
      <c r="E891" s="17">
        <v>2.935458332041618E-2</v>
      </c>
      <c r="F891" s="17">
        <v>1.7789314537862901E-2</v>
      </c>
      <c r="H891" s="17">
        <v>3.6020072809559621E-2</v>
      </c>
      <c r="I891" s="17">
        <v>4.9627250818156783E-2</v>
      </c>
      <c r="J891" s="17">
        <v>4.2673872514627662E-2</v>
      </c>
      <c r="K891" s="17">
        <v>2.942101981920776E-2</v>
      </c>
      <c r="L891" s="17">
        <v>1.370443272045508E-2</v>
      </c>
      <c r="M891" s="17">
        <v>2.0705709110267419E-2</v>
      </c>
      <c r="N891" s="17">
        <v>4.1719051253737927E-2</v>
      </c>
      <c r="O891" s="17">
        <v>0</v>
      </c>
      <c r="P891" s="17">
        <v>2.3319768253311939E-3</v>
      </c>
      <c r="Q891" s="17">
        <v>9.8377118174552951E-3</v>
      </c>
      <c r="R891" s="17">
        <v>2.04488662930935E-3</v>
      </c>
      <c r="S891" s="17">
        <v>2.303708283576375E-2</v>
      </c>
      <c r="U891" s="17">
        <v>3.1590247700091598E-2</v>
      </c>
      <c r="V891" s="17">
        <v>5.8256794445810389E-2</v>
      </c>
      <c r="W891" s="17">
        <v>2.2251457654468891E-2</v>
      </c>
      <c r="X891" s="17">
        <v>1.069051052645696E-2</v>
      </c>
      <c r="Y891" s="17">
        <v>8.369364783705183E-3</v>
      </c>
      <c r="Z891" s="17">
        <v>2.519239513383047E-2</v>
      </c>
      <c r="AA891" s="17">
        <v>2.12664514548331E-2</v>
      </c>
      <c r="AB891" s="17">
        <v>2.4265980119046831E-2</v>
      </c>
      <c r="AC891" s="17">
        <v>6.9095376938633248E-3</v>
      </c>
      <c r="AD891" s="17">
        <v>2.026581433862909E-2</v>
      </c>
      <c r="AE891" s="17">
        <v>0</v>
      </c>
      <c r="AG891" s="17">
        <v>1.0714247679094169E-2</v>
      </c>
      <c r="AH891" s="17">
        <v>3.1608922033233573E-2</v>
      </c>
      <c r="AJ891" s="17">
        <v>2.874534167563304E-2</v>
      </c>
      <c r="AK891" s="17">
        <v>1.33496738910327E-2</v>
      </c>
      <c r="AL891" s="17">
        <v>2.5834952847371109E-2</v>
      </c>
      <c r="AM891" s="17">
        <v>2.0743508839296699E-2</v>
      </c>
      <c r="AN891" s="17">
        <v>2.2536321565336151E-2</v>
      </c>
      <c r="AO891" s="17">
        <v>1.744063632994651E-2</v>
      </c>
      <c r="AP891" s="17">
        <v>2.8489580965315842E-2</v>
      </c>
      <c r="AQ891" s="17">
        <v>2.5741684616057831E-2</v>
      </c>
      <c r="AR891" s="17">
        <v>2.3737436371927951E-2</v>
      </c>
      <c r="AS891" s="17">
        <v>8.0152288006665427E-3</v>
      </c>
      <c r="AT891" s="17">
        <v>2.384748390319278E-2</v>
      </c>
      <c r="AU891" s="17">
        <v>1.6933104653322619E-2</v>
      </c>
      <c r="AV891" s="17">
        <v>0</v>
      </c>
      <c r="AX891" s="17">
        <v>2.3052632463784799E-2</v>
      </c>
      <c r="AY891" s="17">
        <v>8.0152288006665427E-3</v>
      </c>
      <c r="AZ891" s="17">
        <v>2.384748390319278E-2</v>
      </c>
      <c r="BA891" s="17">
        <v>1.6933104653322619E-2</v>
      </c>
      <c r="BC891" s="17">
        <v>1.04273434182882E-2</v>
      </c>
      <c r="BD891" s="17">
        <v>1.8266539815408239E-2</v>
      </c>
      <c r="BE891" s="17">
        <v>1.212315306552483E-2</v>
      </c>
      <c r="BF891" s="17">
        <v>0</v>
      </c>
      <c r="BG891" s="17">
        <v>7.859950018740107E-2</v>
      </c>
      <c r="BH891" s="17">
        <v>2.1101026938864759E-2</v>
      </c>
      <c r="BI891" s="17">
        <v>2.125373386937824E-2</v>
      </c>
      <c r="BJ891" s="17">
        <v>1.5844204441936079E-2</v>
      </c>
      <c r="BK891" s="17">
        <v>2.054892848579069E-2</v>
      </c>
      <c r="BL891" s="17">
        <v>1.6834368545623469E-2</v>
      </c>
      <c r="BM891" s="17">
        <v>1.8440667846414242E-2</v>
      </c>
      <c r="BN891" s="17">
        <v>3.3869025705135232E-2</v>
      </c>
      <c r="BP891" s="17">
        <v>1.972624979507815E-2</v>
      </c>
      <c r="BQ891" s="17">
        <v>1.155404200238665E-2</v>
      </c>
      <c r="BR891" s="17">
        <v>3.0984418187204359E-2</v>
      </c>
      <c r="BS891" s="17">
        <v>1.7339027720685001E-2</v>
      </c>
      <c r="BT891" s="17">
        <v>1.0479333045225719E-2</v>
      </c>
      <c r="BU891" s="17">
        <v>4.8709461365045052E-2</v>
      </c>
      <c r="BV891" s="17">
        <v>9.7307310626454681E-3</v>
      </c>
      <c r="BW891" s="17">
        <v>1.9717044863031372E-2</v>
      </c>
      <c r="BX891" s="17">
        <v>1.279761805095163E-2</v>
      </c>
      <c r="BY891" s="17">
        <v>2.6324104291415469E-2</v>
      </c>
    </row>
    <row r="892" spans="2:77" ht="15.95">
      <c r="B892" s="16" t="s">
        <v>55</v>
      </c>
      <c r="C892" s="17">
        <v>1.12060752495446E-2</v>
      </c>
      <c r="D892" s="17">
        <v>9.4157798216908863E-3</v>
      </c>
      <c r="E892" s="17">
        <v>1.4778891775296749E-2</v>
      </c>
      <c r="F892" s="17">
        <v>2.6117375434229189E-2</v>
      </c>
      <c r="H892" s="17">
        <v>2.3006145198581959E-2</v>
      </c>
      <c r="I892" s="17">
        <v>0</v>
      </c>
      <c r="J892" s="17">
        <v>0</v>
      </c>
      <c r="K892" s="17">
        <v>2.1565139745829489E-2</v>
      </c>
      <c r="L892" s="17">
        <v>3.0376665497838392E-3</v>
      </c>
      <c r="M892" s="17">
        <v>3.6840274945217251E-3</v>
      </c>
      <c r="N892" s="17">
        <v>1.156166032915946E-2</v>
      </c>
      <c r="O892" s="17">
        <v>0</v>
      </c>
      <c r="P892" s="17">
        <v>0</v>
      </c>
      <c r="Q892" s="17">
        <v>2.8646468036914109E-2</v>
      </c>
      <c r="R892" s="17">
        <v>1.333631163877415E-2</v>
      </c>
      <c r="S892" s="17">
        <v>1.479971431933415E-2</v>
      </c>
      <c r="U892" s="17">
        <v>1.6703008908255771E-2</v>
      </c>
      <c r="V892" s="17">
        <v>0</v>
      </c>
      <c r="W892" s="17">
        <v>3.638654962182217E-3</v>
      </c>
      <c r="X892" s="17">
        <v>4.1719248887449774E-3</v>
      </c>
      <c r="Y892" s="17">
        <v>2.1114490479694801E-2</v>
      </c>
      <c r="Z892" s="17">
        <v>1.0719517347263291E-2</v>
      </c>
      <c r="AA892" s="17">
        <v>6.6139342048269116E-3</v>
      </c>
      <c r="AB892" s="17">
        <v>4.7030248564548637E-3</v>
      </c>
      <c r="AC892" s="17">
        <v>1.8438605517050771E-2</v>
      </c>
      <c r="AD892" s="17">
        <v>2.2886394190128521E-2</v>
      </c>
      <c r="AE892" s="17">
        <v>0.31239296852087889</v>
      </c>
      <c r="AG892" s="17">
        <v>1.305432763760455E-2</v>
      </c>
      <c r="AH892" s="17">
        <v>9.7622778603821507E-3</v>
      </c>
      <c r="AJ892" s="17">
        <v>1.231333080115824E-2</v>
      </c>
      <c r="AK892" s="17">
        <v>1.3272279491730441E-2</v>
      </c>
      <c r="AL892" s="17">
        <v>1.40913159535702E-2</v>
      </c>
      <c r="AM892" s="17">
        <v>1.1371457546775999E-2</v>
      </c>
      <c r="AN892" s="17">
        <v>1.5161350698115391E-2</v>
      </c>
      <c r="AO892" s="17">
        <v>2.0923188878907869E-2</v>
      </c>
      <c r="AP892" s="17">
        <v>1.7615016946649801E-2</v>
      </c>
      <c r="AQ892" s="17">
        <v>1.4343101007814491E-2</v>
      </c>
      <c r="AR892" s="17">
        <v>1.347927339547403E-2</v>
      </c>
      <c r="AS892" s="17">
        <v>1.5330447664385009E-2</v>
      </c>
      <c r="AT892" s="17">
        <v>1.330706329867519E-2</v>
      </c>
      <c r="AU892" s="17">
        <v>1.194639736937231E-2</v>
      </c>
      <c r="AV892" s="17">
        <v>0</v>
      </c>
      <c r="AX892" s="17">
        <v>1.11779896275013E-2</v>
      </c>
      <c r="AY892" s="17">
        <v>1.5330447664385009E-2</v>
      </c>
      <c r="AZ892" s="17">
        <v>1.330706329867519E-2</v>
      </c>
      <c r="BA892" s="17">
        <v>1.194639736937231E-2</v>
      </c>
      <c r="BC892" s="17">
        <v>1.7597049221798541E-2</v>
      </c>
      <c r="BD892" s="17">
        <v>3.1260156680187848E-2</v>
      </c>
      <c r="BE892" s="17">
        <v>2.9895292235677679E-3</v>
      </c>
      <c r="BF892" s="17">
        <v>1.4291157440518671E-2</v>
      </c>
      <c r="BG892" s="17">
        <v>2.0673580899273E-2</v>
      </c>
      <c r="BH892" s="17">
        <v>1.517754584403937E-2</v>
      </c>
      <c r="BI892" s="17">
        <v>1.957549238031155E-2</v>
      </c>
      <c r="BJ892" s="17">
        <v>1.144979739985811E-2</v>
      </c>
      <c r="BK892" s="17">
        <v>0</v>
      </c>
      <c r="BL892" s="17">
        <v>2.241935207675046E-2</v>
      </c>
      <c r="BM892" s="17">
        <v>1.120110692457774E-2</v>
      </c>
      <c r="BN892" s="17">
        <v>2.3098605532319221E-2</v>
      </c>
      <c r="BP892" s="17">
        <v>6.0712570409449306E-3</v>
      </c>
      <c r="BQ892" s="17">
        <v>1.155404200238665E-2</v>
      </c>
      <c r="BR892" s="17">
        <v>2.2916987106551288E-2</v>
      </c>
      <c r="BS892" s="17">
        <v>3.0780520090392068E-3</v>
      </c>
      <c r="BT892" s="17">
        <v>3.489327000277024E-3</v>
      </c>
      <c r="BU892" s="17">
        <v>0</v>
      </c>
      <c r="BV892" s="17">
        <v>0</v>
      </c>
      <c r="BW892" s="17">
        <v>9.7664630727431912E-3</v>
      </c>
      <c r="BX892" s="17">
        <v>0</v>
      </c>
      <c r="BY892" s="17">
        <v>2.384306326153849E-2</v>
      </c>
    </row>
    <row r="894" spans="2:77" ht="111.95">
      <c r="B894" s="14" t="s">
        <v>393</v>
      </c>
    </row>
    <row r="895" spans="2:77" ht="15.95">
      <c r="B895" s="15" t="s">
        <v>16</v>
      </c>
    </row>
    <row r="896" spans="2:77" ht="15.95">
      <c r="B896" s="16" t="s">
        <v>226</v>
      </c>
      <c r="C896" s="17">
        <v>0.29449162529725731</v>
      </c>
      <c r="D896" s="17">
        <v>0.3015591488921624</v>
      </c>
      <c r="E896" s="17">
        <v>0.27426633503590259</v>
      </c>
      <c r="F896" s="17">
        <v>0.27683345496800332</v>
      </c>
      <c r="H896" s="17">
        <v>0.1786103057557446</v>
      </c>
      <c r="I896" s="17">
        <v>0.30168272963216652</v>
      </c>
      <c r="J896" s="17">
        <v>0.2157129045066363</v>
      </c>
      <c r="K896" s="17">
        <v>0.31873439834982642</v>
      </c>
      <c r="L896" s="17">
        <v>0.2310763032185611</v>
      </c>
      <c r="M896" s="17">
        <v>0.24079444171514511</v>
      </c>
      <c r="N896" s="17">
        <v>0.22662741667292721</v>
      </c>
      <c r="O896" s="17">
        <v>0.35565053737837449</v>
      </c>
      <c r="P896" s="17">
        <v>0.35065921273936967</v>
      </c>
      <c r="Q896" s="17">
        <v>0.36174978535473268</v>
      </c>
      <c r="R896" s="17">
        <v>0.38938099875927312</v>
      </c>
      <c r="S896" s="17">
        <v>0.35986947898824401</v>
      </c>
      <c r="U896" s="17">
        <v>0.19254671956421959</v>
      </c>
      <c r="V896" s="17">
        <v>0.20151536475027321</v>
      </c>
      <c r="W896" s="17">
        <v>0.26460680704518458</v>
      </c>
      <c r="X896" s="17">
        <v>0.21609014117448011</v>
      </c>
      <c r="Y896" s="17">
        <v>0.30655085246819291</v>
      </c>
      <c r="Z896" s="17">
        <v>0.31954789441584952</v>
      </c>
      <c r="AA896" s="17">
        <v>0.39545043792842333</v>
      </c>
      <c r="AB896" s="17">
        <v>0.35848684821535248</v>
      </c>
      <c r="AC896" s="17">
        <v>0.41977962963081961</v>
      </c>
      <c r="AD896" s="17">
        <v>0.215955066822482</v>
      </c>
      <c r="AE896" s="17">
        <v>0.21153811391394101</v>
      </c>
      <c r="AG896" s="17">
        <v>0.36386810451708151</v>
      </c>
      <c r="AH896" s="17">
        <v>0.24029687342573081</v>
      </c>
      <c r="AJ896" s="17">
        <v>0.39021124664727003</v>
      </c>
      <c r="AK896" s="17">
        <v>0.29604505368055961</v>
      </c>
      <c r="AL896" s="17">
        <v>0.31957956996794118</v>
      </c>
      <c r="AM896" s="17">
        <v>0.29071579827961608</v>
      </c>
      <c r="AN896" s="17">
        <v>0.24731419556002379</v>
      </c>
      <c r="AO896" s="17">
        <v>0.27047378831264862</v>
      </c>
      <c r="AP896" s="17">
        <v>0.2683150243260789</v>
      </c>
      <c r="AQ896" s="17">
        <v>0.30454826529737927</v>
      </c>
      <c r="AR896" s="17">
        <v>0.30039901237555261</v>
      </c>
      <c r="AS896" s="17">
        <v>0.27423516844472839</v>
      </c>
      <c r="AT896" s="17">
        <v>0.30338051199630728</v>
      </c>
      <c r="AU896" s="17">
        <v>0.23280011192383351</v>
      </c>
      <c r="AV896" s="17">
        <v>0.41289093553825229</v>
      </c>
      <c r="AX896" s="17">
        <v>0.30260323956471208</v>
      </c>
      <c r="AY896" s="17">
        <v>0.27423516844472839</v>
      </c>
      <c r="AZ896" s="17">
        <v>0.30338051199630728</v>
      </c>
      <c r="BA896" s="17">
        <v>0.23280011192383351</v>
      </c>
      <c r="BC896" s="17">
        <v>0.35109265607097739</v>
      </c>
      <c r="BD896" s="17">
        <v>0.26518332435783948</v>
      </c>
      <c r="BE896" s="17">
        <v>0.3631382235011269</v>
      </c>
      <c r="BF896" s="17">
        <v>0.36229662445053651</v>
      </c>
      <c r="BG896" s="17">
        <v>0.19395753898258841</v>
      </c>
      <c r="BH896" s="17">
        <v>0.45240369861380358</v>
      </c>
      <c r="BI896" s="17">
        <v>0.31723731617782441</v>
      </c>
      <c r="BJ896" s="17">
        <v>0.29385093151710412</v>
      </c>
      <c r="BK896" s="17">
        <v>0.1860233063316459</v>
      </c>
      <c r="BL896" s="17">
        <v>0.34002118684304439</v>
      </c>
      <c r="BM896" s="17">
        <v>0.36425314665952041</v>
      </c>
      <c r="BN896" s="17">
        <v>0.22115685839972621</v>
      </c>
      <c r="BP896" s="17">
        <v>0.31579782048551042</v>
      </c>
      <c r="BQ896" s="17">
        <v>0.40150805002617979</v>
      </c>
      <c r="BR896" s="17">
        <v>0.22135503583369709</v>
      </c>
      <c r="BS896" s="17">
        <v>0.28697682811646918</v>
      </c>
      <c r="BT896" s="17">
        <v>0.43483880148728732</v>
      </c>
      <c r="BU896" s="17">
        <v>0.23006162562862309</v>
      </c>
      <c r="BV896" s="17">
        <v>0.31721936333860112</v>
      </c>
      <c r="BW896" s="17">
        <v>0.29354346248959118</v>
      </c>
      <c r="BX896" s="17">
        <v>0.27679275231038319</v>
      </c>
      <c r="BY896" s="17">
        <v>0.28619906516224952</v>
      </c>
    </row>
    <row r="897" spans="2:77" ht="15.95">
      <c r="B897" s="16" t="s">
        <v>227</v>
      </c>
      <c r="C897" s="17">
        <v>0.47561455450834939</v>
      </c>
      <c r="D897" s="17">
        <v>0.47821645195463808</v>
      </c>
      <c r="E897" s="17">
        <v>0.48091178040619492</v>
      </c>
      <c r="F897" s="17">
        <v>0.4047089235489284</v>
      </c>
      <c r="H897" s="17">
        <v>0.55418331894470807</v>
      </c>
      <c r="I897" s="17">
        <v>0.43628177077856189</v>
      </c>
      <c r="J897" s="17">
        <v>0.49878481538459118</v>
      </c>
      <c r="K897" s="17">
        <v>0.42415349930256718</v>
      </c>
      <c r="L897" s="17">
        <v>0.5186728468206625</v>
      </c>
      <c r="M897" s="17">
        <v>0.51033203926556403</v>
      </c>
      <c r="N897" s="17">
        <v>0.5492299791123505</v>
      </c>
      <c r="O897" s="17">
        <v>0.43218431366828758</v>
      </c>
      <c r="P897" s="17">
        <v>0.42005734575987691</v>
      </c>
      <c r="Q897" s="17">
        <v>0.46027973678425382</v>
      </c>
      <c r="R897" s="17">
        <v>0.44201220957626641</v>
      </c>
      <c r="S897" s="17">
        <v>0.44546235042422527</v>
      </c>
      <c r="U897" s="17">
        <v>0.51780928483396049</v>
      </c>
      <c r="V897" s="17">
        <v>0.48796044858642051</v>
      </c>
      <c r="W897" s="17">
        <v>0.43523641977379041</v>
      </c>
      <c r="X897" s="17">
        <v>0.55726599818133815</v>
      </c>
      <c r="Y897" s="17">
        <v>0.5023250730321509</v>
      </c>
      <c r="Z897" s="17">
        <v>0.45497939190456382</v>
      </c>
      <c r="AA897" s="17">
        <v>0.41392788138619763</v>
      </c>
      <c r="AB897" s="17">
        <v>0.48809117581820788</v>
      </c>
      <c r="AC897" s="17">
        <v>0.40708790373456588</v>
      </c>
      <c r="AD897" s="17">
        <v>0.52856903108892583</v>
      </c>
      <c r="AE897" s="17">
        <v>0.12869654644008019</v>
      </c>
      <c r="AG897" s="17">
        <v>0.44190075867966272</v>
      </c>
      <c r="AH897" s="17">
        <v>0.50195072521245276</v>
      </c>
      <c r="AJ897" s="17">
        <v>0.44860330983018182</v>
      </c>
      <c r="AK897" s="17">
        <v>0.49075391351471598</v>
      </c>
      <c r="AL897" s="17">
        <v>0.46213349643656781</v>
      </c>
      <c r="AM897" s="17">
        <v>0.45656431144810378</v>
      </c>
      <c r="AN897" s="17">
        <v>0.49634964341112198</v>
      </c>
      <c r="AO897" s="17">
        <v>0.43732404749224341</v>
      </c>
      <c r="AP897" s="17">
        <v>0.47486175025730609</v>
      </c>
      <c r="AQ897" s="17">
        <v>0.47739745181284288</v>
      </c>
      <c r="AR897" s="17">
        <v>0.45878379946322517</v>
      </c>
      <c r="AS897" s="17">
        <v>0.53000652003264304</v>
      </c>
      <c r="AT897" s="17">
        <v>0.46005126736893298</v>
      </c>
      <c r="AU897" s="17">
        <v>0.49578199275979951</v>
      </c>
      <c r="AV897" s="17">
        <v>0.36737546478223659</v>
      </c>
      <c r="AX897" s="17">
        <v>0.4701217932679963</v>
      </c>
      <c r="AY897" s="17">
        <v>0.53000652003264304</v>
      </c>
      <c r="AZ897" s="17">
        <v>0.46005126736893298</v>
      </c>
      <c r="BA897" s="17">
        <v>0.49578199275979951</v>
      </c>
      <c r="BC897" s="17">
        <v>0.47016285123023238</v>
      </c>
      <c r="BD897" s="17">
        <v>0.41463888738745652</v>
      </c>
      <c r="BE897" s="17">
        <v>0.43250073458431942</v>
      </c>
      <c r="BF897" s="17">
        <v>0.49221072239197622</v>
      </c>
      <c r="BG897" s="17">
        <v>0.50817534109625595</v>
      </c>
      <c r="BH897" s="17">
        <v>0.40105737295217309</v>
      </c>
      <c r="BI897" s="17">
        <v>0.52962143213531343</v>
      </c>
      <c r="BJ897" s="17">
        <v>0.49106568361052622</v>
      </c>
      <c r="BK897" s="17">
        <v>0.53917357260280629</v>
      </c>
      <c r="BL897" s="17">
        <v>0.4571696807337613</v>
      </c>
      <c r="BM897" s="17">
        <v>0.43938331416603599</v>
      </c>
      <c r="BN897" s="17">
        <v>0.4774225003621218</v>
      </c>
      <c r="BP897" s="17">
        <v>0.48704136486664251</v>
      </c>
      <c r="BQ897" s="17">
        <v>0.39406755328715332</v>
      </c>
      <c r="BR897" s="17">
        <v>0.54054249961750345</v>
      </c>
      <c r="BS897" s="17">
        <v>0.48949690240133242</v>
      </c>
      <c r="BT897" s="17">
        <v>0.44913386241466241</v>
      </c>
      <c r="BU897" s="17">
        <v>0.50460797951643377</v>
      </c>
      <c r="BV897" s="17">
        <v>0.46678047869227818</v>
      </c>
      <c r="BW897" s="17">
        <v>0.42237910843431442</v>
      </c>
      <c r="BX897" s="17">
        <v>0.52938078064073191</v>
      </c>
      <c r="BY897" s="17">
        <v>0.46108088304897199</v>
      </c>
    </row>
    <row r="898" spans="2:77" ht="15.95">
      <c r="B898" s="16" t="s">
        <v>228</v>
      </c>
      <c r="C898" s="17">
        <v>0.1790395818877891</v>
      </c>
      <c r="D898" s="17">
        <v>0.17762966231624819</v>
      </c>
      <c r="E898" s="17">
        <v>0.17622925604967249</v>
      </c>
      <c r="F898" s="17">
        <v>0.20625403023399561</v>
      </c>
      <c r="H898" s="17">
        <v>0.21827644699081791</v>
      </c>
      <c r="I898" s="17">
        <v>0.13947818923043229</v>
      </c>
      <c r="J898" s="17">
        <v>0.2354279331561141</v>
      </c>
      <c r="K898" s="17">
        <v>0.21072422798454829</v>
      </c>
      <c r="L898" s="17">
        <v>0.1746676569443931</v>
      </c>
      <c r="M898" s="17">
        <v>0.21042813703095889</v>
      </c>
      <c r="N898" s="17">
        <v>0.19786329681472239</v>
      </c>
      <c r="O898" s="17">
        <v>0.16565395286725751</v>
      </c>
      <c r="P898" s="17">
        <v>0.22136228523416049</v>
      </c>
      <c r="Q898" s="17">
        <v>0.1546629665993644</v>
      </c>
      <c r="R898" s="17">
        <v>0.14044960170604801</v>
      </c>
      <c r="S898" s="17">
        <v>0.1180981826748522</v>
      </c>
      <c r="U898" s="17">
        <v>0.22269209972871989</v>
      </c>
      <c r="V898" s="17">
        <v>0.26567391712643712</v>
      </c>
      <c r="W898" s="17">
        <v>0.2595111697294249</v>
      </c>
      <c r="X898" s="17">
        <v>0.16495638441301441</v>
      </c>
      <c r="Y898" s="17">
        <v>0.16525166606681349</v>
      </c>
      <c r="Z898" s="17">
        <v>0.14648208623873499</v>
      </c>
      <c r="AA898" s="17">
        <v>0.1526766661900541</v>
      </c>
      <c r="AB898" s="17">
        <v>0.12877834723588771</v>
      </c>
      <c r="AC898" s="17">
        <v>0.1238284992974218</v>
      </c>
      <c r="AD898" s="17">
        <v>0.17655034851785509</v>
      </c>
      <c r="AE898" s="17">
        <v>0.34737237112509978</v>
      </c>
      <c r="AG898" s="17">
        <v>0.15138463862622201</v>
      </c>
      <c r="AH898" s="17">
        <v>0.2006427650549957</v>
      </c>
      <c r="AJ898" s="17">
        <v>0.1239081751890616</v>
      </c>
      <c r="AK898" s="17">
        <v>0.1649963165726967</v>
      </c>
      <c r="AL898" s="17">
        <v>0.16417519292386309</v>
      </c>
      <c r="AM898" s="17">
        <v>0.20861541168290881</v>
      </c>
      <c r="AN898" s="17">
        <v>0.194103061803473</v>
      </c>
      <c r="AO898" s="17">
        <v>0.22313764547798409</v>
      </c>
      <c r="AP898" s="17">
        <v>0.17488174295387629</v>
      </c>
      <c r="AQ898" s="17">
        <v>0.14984394259199429</v>
      </c>
      <c r="AR898" s="17">
        <v>0.18835216055808621</v>
      </c>
      <c r="AS898" s="17">
        <v>0.1650406102545933</v>
      </c>
      <c r="AT898" s="17">
        <v>0.17913823408834359</v>
      </c>
      <c r="AU898" s="17">
        <v>0.19864802797662889</v>
      </c>
      <c r="AV898" s="17">
        <v>0.20890035574403609</v>
      </c>
      <c r="AX898" s="17">
        <v>0.17862477332988849</v>
      </c>
      <c r="AY898" s="17">
        <v>0.1650406102545933</v>
      </c>
      <c r="AZ898" s="17">
        <v>0.17913823408834359</v>
      </c>
      <c r="BA898" s="17">
        <v>0.19864802797662889</v>
      </c>
      <c r="BC898" s="17">
        <v>0.14122236558933729</v>
      </c>
      <c r="BD898" s="17">
        <v>0.16874593697552781</v>
      </c>
      <c r="BE898" s="17">
        <v>0.14770349120877649</v>
      </c>
      <c r="BF898" s="17">
        <v>0.1180017883152876</v>
      </c>
      <c r="BG898" s="17">
        <v>0.18419379266990679</v>
      </c>
      <c r="BH898" s="17">
        <v>0.12225017664183591</v>
      </c>
      <c r="BI898" s="17">
        <v>0.11560567396158419</v>
      </c>
      <c r="BJ898" s="17">
        <v>0.16367030588532711</v>
      </c>
      <c r="BK898" s="17">
        <v>0.24232044000310421</v>
      </c>
      <c r="BL898" s="17">
        <v>0.1211838810818016</v>
      </c>
      <c r="BM898" s="17">
        <v>0.15945348881764701</v>
      </c>
      <c r="BN898" s="17">
        <v>0.22469277603447321</v>
      </c>
      <c r="BP898" s="17">
        <v>0.15397543081073989</v>
      </c>
      <c r="BQ898" s="17">
        <v>0.16792414158842439</v>
      </c>
      <c r="BR898" s="17">
        <v>0.1723351012527812</v>
      </c>
      <c r="BS898" s="17">
        <v>0.17466469509178689</v>
      </c>
      <c r="BT898" s="17">
        <v>9.9317584806074194E-2</v>
      </c>
      <c r="BU898" s="17">
        <v>0.1922662028073755</v>
      </c>
      <c r="BV898" s="17">
        <v>0.13323838481642911</v>
      </c>
      <c r="BW898" s="17">
        <v>0.2262334273704753</v>
      </c>
      <c r="BX898" s="17">
        <v>0.19382646704888501</v>
      </c>
      <c r="BY898" s="17">
        <v>0.20574039973461189</v>
      </c>
    </row>
    <row r="899" spans="2:77" ht="15.95">
      <c r="B899" s="16" t="s">
        <v>229</v>
      </c>
      <c r="C899" s="17">
        <v>3.7501475124526347E-2</v>
      </c>
      <c r="D899" s="17">
        <v>3.1315716443837807E-2</v>
      </c>
      <c r="E899" s="17">
        <v>4.7285993614323223E-2</v>
      </c>
      <c r="F899" s="17">
        <v>0.1037954819993447</v>
      </c>
      <c r="H899" s="17">
        <v>1.8564177506499899E-2</v>
      </c>
      <c r="I899" s="17">
        <v>0.1004950780994205</v>
      </c>
      <c r="J899" s="17">
        <v>3.4250358062241179E-2</v>
      </c>
      <c r="K899" s="17">
        <v>3.0762455091187649E-2</v>
      </c>
      <c r="L899" s="17">
        <v>6.579555899224597E-2</v>
      </c>
      <c r="M899" s="17">
        <v>3.4761354493810299E-2</v>
      </c>
      <c r="N899" s="17">
        <v>1.471764707084052E-2</v>
      </c>
      <c r="O899" s="17">
        <v>3.7534700080756413E-2</v>
      </c>
      <c r="P899" s="17">
        <v>5.5891794412616666E-3</v>
      </c>
      <c r="Q899" s="17">
        <v>1.449380921801074E-2</v>
      </c>
      <c r="R899" s="17">
        <v>2.8157189958412619E-2</v>
      </c>
      <c r="S899" s="17">
        <v>5.6151118992758417E-2</v>
      </c>
      <c r="U899" s="17">
        <v>4.3713152627136299E-2</v>
      </c>
      <c r="V899" s="17">
        <v>3.8130584020041769E-2</v>
      </c>
      <c r="W899" s="17">
        <v>3.3267858034125602E-2</v>
      </c>
      <c r="X899" s="17">
        <v>4.8805843991117211E-2</v>
      </c>
      <c r="Y899" s="17">
        <v>1.7120886608274041E-2</v>
      </c>
      <c r="Z899" s="17">
        <v>6.2653017939560865E-2</v>
      </c>
      <c r="AA899" s="17">
        <v>2.8452399981224182E-2</v>
      </c>
      <c r="AB899" s="17">
        <v>2.1382854611296642E-2</v>
      </c>
      <c r="AC899" s="17">
        <v>2.8793299519588731E-2</v>
      </c>
      <c r="AD899" s="17">
        <v>5.8803216888588153E-2</v>
      </c>
      <c r="AE899" s="17">
        <v>9.080847130335315E-2</v>
      </c>
      <c r="AG899" s="17">
        <v>3.2695484749848153E-2</v>
      </c>
      <c r="AH899" s="17">
        <v>4.1255765610028583E-2</v>
      </c>
      <c r="AJ899" s="17">
        <v>2.6528884616459681E-2</v>
      </c>
      <c r="AK899" s="17">
        <v>3.3374184727581753E-2</v>
      </c>
      <c r="AL899" s="17">
        <v>4.468483680707435E-2</v>
      </c>
      <c r="AM899" s="17">
        <v>3.4367865852369839E-2</v>
      </c>
      <c r="AN899" s="17">
        <v>4.9587956051000449E-2</v>
      </c>
      <c r="AO899" s="17">
        <v>4.8484190498315843E-2</v>
      </c>
      <c r="AP899" s="17">
        <v>5.4977178529014882E-2</v>
      </c>
      <c r="AQ899" s="17">
        <v>6.0334217205011913E-2</v>
      </c>
      <c r="AR899" s="17">
        <v>4.3689471384771021E-2</v>
      </c>
      <c r="AS899" s="17">
        <v>1.2043054690497689E-2</v>
      </c>
      <c r="AT899" s="17">
        <v>3.7469391598403429E-2</v>
      </c>
      <c r="AU899" s="17">
        <v>4.6331352281111723E-2</v>
      </c>
      <c r="AV899" s="17">
        <v>1.0833243935475171E-2</v>
      </c>
      <c r="AX899" s="17">
        <v>3.552458872299144E-2</v>
      </c>
      <c r="AY899" s="17">
        <v>1.2043054690497689E-2</v>
      </c>
      <c r="AZ899" s="17">
        <v>3.7469391598403429E-2</v>
      </c>
      <c r="BA899" s="17">
        <v>4.6331352281111723E-2</v>
      </c>
      <c r="BC899" s="17">
        <v>2.314563930144195E-2</v>
      </c>
      <c r="BD899" s="17">
        <v>9.6572804163688949E-2</v>
      </c>
      <c r="BE899" s="17">
        <v>5.366802148220947E-2</v>
      </c>
      <c r="BF899" s="17">
        <v>2.7490864842199779E-2</v>
      </c>
      <c r="BG899" s="17">
        <v>0.1069181261247658</v>
      </c>
      <c r="BH899" s="17">
        <v>1.070786446515215E-2</v>
      </c>
      <c r="BI899" s="17">
        <v>2.3093742830716291E-2</v>
      </c>
      <c r="BJ899" s="17">
        <v>2.9652505622672739E-2</v>
      </c>
      <c r="BK899" s="17">
        <v>3.2482681062443723E-2</v>
      </c>
      <c r="BL899" s="17">
        <v>3.8536448905826318E-2</v>
      </c>
      <c r="BM899" s="17">
        <v>2.870548434303349E-2</v>
      </c>
      <c r="BN899" s="17">
        <v>5.4054905284600392E-2</v>
      </c>
      <c r="BP899" s="17">
        <v>3.280925581065243E-2</v>
      </c>
      <c r="BQ899" s="17">
        <v>2.4946213095855631E-2</v>
      </c>
      <c r="BR899" s="17">
        <v>4.5944642533510979E-2</v>
      </c>
      <c r="BS899" s="17">
        <v>4.1025038487263327E-2</v>
      </c>
      <c r="BT899" s="17">
        <v>1.322042429169926E-2</v>
      </c>
      <c r="BU899" s="17">
        <v>7.3064192047567575E-2</v>
      </c>
      <c r="BV899" s="17">
        <v>8.2761773152691814E-2</v>
      </c>
      <c r="BW899" s="17">
        <v>3.9822756689040353E-2</v>
      </c>
      <c r="BX899" s="17">
        <v>0</v>
      </c>
      <c r="BY899" s="17">
        <v>2.2494743101477432E-2</v>
      </c>
    </row>
    <row r="900" spans="2:77" ht="15.95">
      <c r="B900" s="16" t="s">
        <v>55</v>
      </c>
      <c r="C900" s="17">
        <v>1.335276318207808E-2</v>
      </c>
      <c r="D900" s="17">
        <v>1.127902039311348E-2</v>
      </c>
      <c r="E900" s="17">
        <v>2.130663489390686E-2</v>
      </c>
      <c r="F900" s="17">
        <v>8.4081092497279124E-3</v>
      </c>
      <c r="H900" s="17">
        <v>3.036575080222945E-2</v>
      </c>
      <c r="I900" s="17">
        <v>2.2062232259418831E-2</v>
      </c>
      <c r="J900" s="17">
        <v>1.5823988890417161E-2</v>
      </c>
      <c r="K900" s="17">
        <v>1.562541927187041E-2</v>
      </c>
      <c r="L900" s="17">
        <v>9.7876340241371575E-3</v>
      </c>
      <c r="M900" s="17">
        <v>3.6840274945217251E-3</v>
      </c>
      <c r="N900" s="17">
        <v>1.156166032915946E-2</v>
      </c>
      <c r="O900" s="17">
        <v>8.9764960053240143E-3</v>
      </c>
      <c r="P900" s="17">
        <v>2.3319768253311939E-3</v>
      </c>
      <c r="Q900" s="17">
        <v>8.8137020436381865E-3</v>
      </c>
      <c r="R900" s="17">
        <v>0</v>
      </c>
      <c r="S900" s="17">
        <v>2.0418868919919939E-2</v>
      </c>
      <c r="U900" s="17">
        <v>2.323874324596371E-2</v>
      </c>
      <c r="V900" s="17">
        <v>6.7196855168272836E-3</v>
      </c>
      <c r="W900" s="17">
        <v>7.3777454174744914E-3</v>
      </c>
      <c r="X900" s="17">
        <v>1.288163224004998E-2</v>
      </c>
      <c r="Y900" s="17">
        <v>8.7515218245688611E-3</v>
      </c>
      <c r="Z900" s="17">
        <v>1.633760950129096E-2</v>
      </c>
      <c r="AA900" s="17">
        <v>9.4926145141008833E-3</v>
      </c>
      <c r="AB900" s="17">
        <v>3.260774119255073E-3</v>
      </c>
      <c r="AC900" s="17">
        <v>2.051066781760429E-2</v>
      </c>
      <c r="AD900" s="17">
        <v>2.012233668214897E-2</v>
      </c>
      <c r="AE900" s="17">
        <v>0.22158449721752571</v>
      </c>
      <c r="AG900" s="17">
        <v>1.015101342718582E-2</v>
      </c>
      <c r="AH900" s="17">
        <v>1.5853870696792151E-2</v>
      </c>
      <c r="AJ900" s="17">
        <v>1.0748383717027009E-2</v>
      </c>
      <c r="AK900" s="17">
        <v>1.483053150444597E-2</v>
      </c>
      <c r="AL900" s="17">
        <v>9.4269038645534379E-3</v>
      </c>
      <c r="AM900" s="17">
        <v>9.7366127370016129E-3</v>
      </c>
      <c r="AN900" s="17">
        <v>1.264514317438094E-2</v>
      </c>
      <c r="AO900" s="17">
        <v>2.0580328218807981E-2</v>
      </c>
      <c r="AP900" s="17">
        <v>2.6964303933723718E-2</v>
      </c>
      <c r="AQ900" s="17">
        <v>7.8761230927719902E-3</v>
      </c>
      <c r="AR900" s="17">
        <v>8.7755562183651058E-3</v>
      </c>
      <c r="AS900" s="17">
        <v>1.86746465775375E-2</v>
      </c>
      <c r="AT900" s="17">
        <v>1.9960594948012791E-2</v>
      </c>
      <c r="AU900" s="17">
        <v>2.643851505862636E-2</v>
      </c>
      <c r="AV900" s="17">
        <v>0</v>
      </c>
      <c r="AX900" s="17">
        <v>1.3125605114411781E-2</v>
      </c>
      <c r="AY900" s="17">
        <v>1.86746465775375E-2</v>
      </c>
      <c r="AZ900" s="17">
        <v>1.9960594948012791E-2</v>
      </c>
      <c r="BA900" s="17">
        <v>2.643851505862636E-2</v>
      </c>
      <c r="BC900" s="17">
        <v>1.437648780801129E-2</v>
      </c>
      <c r="BD900" s="17">
        <v>5.4859047115487093E-2</v>
      </c>
      <c r="BE900" s="17">
        <v>2.9895292235677679E-3</v>
      </c>
      <c r="BF900" s="17">
        <v>0</v>
      </c>
      <c r="BG900" s="17">
        <v>6.7552011264830356E-3</v>
      </c>
      <c r="BH900" s="17">
        <v>1.35808873270354E-2</v>
      </c>
      <c r="BI900" s="17">
        <v>1.444183489456159E-2</v>
      </c>
      <c r="BJ900" s="17">
        <v>2.1760573364369751E-2</v>
      </c>
      <c r="BK900" s="17">
        <v>0</v>
      </c>
      <c r="BL900" s="17">
        <v>4.308880243556619E-2</v>
      </c>
      <c r="BM900" s="17">
        <v>8.2045660137631017E-3</v>
      </c>
      <c r="BN900" s="17">
        <v>2.2672959919078368E-2</v>
      </c>
      <c r="BP900" s="17">
        <v>1.037612802645466E-2</v>
      </c>
      <c r="BQ900" s="17">
        <v>1.155404200238665E-2</v>
      </c>
      <c r="BR900" s="17">
        <v>1.982272076250725E-2</v>
      </c>
      <c r="BS900" s="17">
        <v>7.8365359031481122E-3</v>
      </c>
      <c r="BT900" s="17">
        <v>3.489327000277024E-3</v>
      </c>
      <c r="BU900" s="17">
        <v>0</v>
      </c>
      <c r="BV900" s="17">
        <v>0</v>
      </c>
      <c r="BW900" s="17">
        <v>1.8021245016578952E-2</v>
      </c>
      <c r="BX900" s="17">
        <v>0</v>
      </c>
      <c r="BY900" s="17">
        <v>2.4484908952689281E-2</v>
      </c>
    </row>
    <row r="902" spans="2:77" ht="128.1">
      <c r="B902" s="14" t="s">
        <v>394</v>
      </c>
    </row>
    <row r="903" spans="2:77" ht="15.95">
      <c r="B903" s="15" t="s">
        <v>16</v>
      </c>
    </row>
    <row r="904" spans="2:77" ht="15.95">
      <c r="B904" s="16" t="s">
        <v>226</v>
      </c>
      <c r="C904" s="17">
        <v>0.32578049771050083</v>
      </c>
      <c r="D904" s="17">
        <v>0.33359290997603169</v>
      </c>
      <c r="E904" s="17">
        <v>0.29975831436589961</v>
      </c>
      <c r="F904" s="17">
        <v>0.3558779438484968</v>
      </c>
      <c r="H904" s="17">
        <v>0.23719850752879301</v>
      </c>
      <c r="I904" s="17">
        <v>0.34499281163717099</v>
      </c>
      <c r="J904" s="17">
        <v>0.31760034686898653</v>
      </c>
      <c r="K904" s="17">
        <v>0.27462935862390092</v>
      </c>
      <c r="L904" s="17">
        <v>0.29756059518640648</v>
      </c>
      <c r="M904" s="17">
        <v>0.29516390014222338</v>
      </c>
      <c r="N904" s="17">
        <v>0.2423457866107368</v>
      </c>
      <c r="O904" s="17">
        <v>0.37272026332619962</v>
      </c>
      <c r="P904" s="17">
        <v>0.36246681780253248</v>
      </c>
      <c r="Q904" s="17">
        <v>0.39050846505239289</v>
      </c>
      <c r="R904" s="17">
        <v>0.4360240671377566</v>
      </c>
      <c r="S904" s="17">
        <v>0.35022572521398532</v>
      </c>
      <c r="U904" s="17">
        <v>0.28733922767049452</v>
      </c>
      <c r="V904" s="17">
        <v>0.41976130494227543</v>
      </c>
      <c r="W904" s="17">
        <v>0.2530564535348781</v>
      </c>
      <c r="X904" s="17">
        <v>0.26722700694641138</v>
      </c>
      <c r="Y904" s="17">
        <v>0.34369989097045239</v>
      </c>
      <c r="Z904" s="17">
        <v>0.30967717297708819</v>
      </c>
      <c r="AA904" s="17">
        <v>0.37734883063000491</v>
      </c>
      <c r="AB904" s="17">
        <v>0.37911307213354167</v>
      </c>
      <c r="AC904" s="17">
        <v>0.33180189474641753</v>
      </c>
      <c r="AD904" s="17">
        <v>0.29944078944054148</v>
      </c>
      <c r="AE904" s="17">
        <v>0.3473362243397638</v>
      </c>
      <c r="AG904" s="17">
        <v>0.37845323469046421</v>
      </c>
      <c r="AH904" s="17">
        <v>0.28463419073262219</v>
      </c>
      <c r="AJ904" s="17">
        <v>0.37742104067850551</v>
      </c>
      <c r="AK904" s="17">
        <v>0.33016776442156642</v>
      </c>
      <c r="AL904" s="17">
        <v>0.30736168483232001</v>
      </c>
      <c r="AM904" s="17">
        <v>0.26900129428730152</v>
      </c>
      <c r="AN904" s="17">
        <v>0.33088537821157699</v>
      </c>
      <c r="AO904" s="17">
        <v>0.37587307173986018</v>
      </c>
      <c r="AP904" s="17">
        <v>0.33095525850163032</v>
      </c>
      <c r="AQ904" s="17">
        <v>0.35579871509924338</v>
      </c>
      <c r="AR904" s="17">
        <v>0.34618987839469562</v>
      </c>
      <c r="AS904" s="17">
        <v>0.27859880502840689</v>
      </c>
      <c r="AT904" s="17">
        <v>0.30150186626594028</v>
      </c>
      <c r="AU904" s="17">
        <v>0.33246625839204458</v>
      </c>
      <c r="AV904" s="17">
        <v>0.31163096478192392</v>
      </c>
      <c r="AX904" s="17">
        <v>0.33020618735753732</v>
      </c>
      <c r="AY904" s="17">
        <v>0.27859880502840689</v>
      </c>
      <c r="AZ904" s="17">
        <v>0.30150186626594028</v>
      </c>
      <c r="BA904" s="17">
        <v>0.33246625839204458</v>
      </c>
      <c r="BC904" s="17">
        <v>0.37759392792592572</v>
      </c>
      <c r="BD904" s="17">
        <v>0.28762222504497181</v>
      </c>
      <c r="BE904" s="17">
        <v>0.34021957409553383</v>
      </c>
      <c r="BF904" s="17">
        <v>0.36032868298245052</v>
      </c>
      <c r="BG904" s="17">
        <v>0.42987150697586018</v>
      </c>
      <c r="BH904" s="17">
        <v>0.44226797587396688</v>
      </c>
      <c r="BI904" s="17">
        <v>0.39336203326259522</v>
      </c>
      <c r="BJ904" s="17">
        <v>0.3023783789196145</v>
      </c>
      <c r="BK904" s="17">
        <v>0.30917367695550341</v>
      </c>
      <c r="BL904" s="17">
        <v>0.27762556136122613</v>
      </c>
      <c r="BM904" s="17">
        <v>0.37691622020725302</v>
      </c>
      <c r="BN904" s="17">
        <v>0.28713342452985491</v>
      </c>
      <c r="BP904" s="17">
        <v>0.29779633875041878</v>
      </c>
      <c r="BQ904" s="17">
        <v>0.37384294895345138</v>
      </c>
      <c r="BR904" s="17">
        <v>0.32091732921975202</v>
      </c>
      <c r="BS904" s="17">
        <v>0.29313666297406299</v>
      </c>
      <c r="BT904" s="17">
        <v>0.43299168579738478</v>
      </c>
      <c r="BU904" s="17">
        <v>0.32490890570590852</v>
      </c>
      <c r="BV904" s="17">
        <v>0.34725985389233383</v>
      </c>
      <c r="BW904" s="17">
        <v>0.29364078867653742</v>
      </c>
      <c r="BX904" s="17">
        <v>0.4694907091759779</v>
      </c>
      <c r="BY904" s="17">
        <v>0.33925548910171799</v>
      </c>
    </row>
    <row r="905" spans="2:77" ht="15.95">
      <c r="B905" s="16" t="s">
        <v>227</v>
      </c>
      <c r="C905" s="17">
        <v>0.43634068481627658</v>
      </c>
      <c r="D905" s="17">
        <v>0.42384373504610318</v>
      </c>
      <c r="E905" s="17">
        <v>0.47810859326434879</v>
      </c>
      <c r="F905" s="17">
        <v>0.41831230046902651</v>
      </c>
      <c r="H905" s="17">
        <v>0.47015243498815518</v>
      </c>
      <c r="I905" s="17">
        <v>0.44782894815268709</v>
      </c>
      <c r="J905" s="17">
        <v>0.443333817697946</v>
      </c>
      <c r="K905" s="17">
        <v>0.44534036739784588</v>
      </c>
      <c r="L905" s="17">
        <v>0.45005473499903431</v>
      </c>
      <c r="M905" s="17">
        <v>0.41941827913201257</v>
      </c>
      <c r="N905" s="17">
        <v>0.51655610804398655</v>
      </c>
      <c r="O905" s="17">
        <v>0.34411791187320362</v>
      </c>
      <c r="P905" s="17">
        <v>0.47114496101984338</v>
      </c>
      <c r="Q905" s="17">
        <v>0.45913558877663158</v>
      </c>
      <c r="R905" s="17">
        <v>0.372543712185332</v>
      </c>
      <c r="S905" s="17">
        <v>0.40710522728686482</v>
      </c>
      <c r="U905" s="17">
        <v>0.41116605565807351</v>
      </c>
      <c r="V905" s="17">
        <v>0.34439265818197928</v>
      </c>
      <c r="W905" s="17">
        <v>0.49170966034660751</v>
      </c>
      <c r="X905" s="17">
        <v>0.48954134997517079</v>
      </c>
      <c r="Y905" s="17">
        <v>0.43956289173639568</v>
      </c>
      <c r="Z905" s="17">
        <v>0.47705439169993608</v>
      </c>
      <c r="AA905" s="17">
        <v>0.40011381923843797</v>
      </c>
      <c r="AB905" s="17">
        <v>0.45917877254714701</v>
      </c>
      <c r="AC905" s="17">
        <v>0.42119694886680831</v>
      </c>
      <c r="AD905" s="17">
        <v>0.42656524831756371</v>
      </c>
      <c r="AE905" s="17">
        <v>0.21157426069927701</v>
      </c>
      <c r="AG905" s="17">
        <v>0.41425783961571772</v>
      </c>
      <c r="AH905" s="17">
        <v>0.4535911179561532</v>
      </c>
      <c r="AJ905" s="17">
        <v>0.440988139680484</v>
      </c>
      <c r="AK905" s="17">
        <v>0.43859302166787523</v>
      </c>
      <c r="AL905" s="17">
        <v>0.47957320296325728</v>
      </c>
      <c r="AM905" s="17">
        <v>0.49285079012276067</v>
      </c>
      <c r="AN905" s="17">
        <v>0.45185815489460662</v>
      </c>
      <c r="AO905" s="17">
        <v>0.40000582675053631</v>
      </c>
      <c r="AP905" s="17">
        <v>0.40163619988564592</v>
      </c>
      <c r="AQ905" s="17">
        <v>0.40477193299580039</v>
      </c>
      <c r="AR905" s="17">
        <v>0.45690536332585568</v>
      </c>
      <c r="AS905" s="17">
        <v>0.53526846635665026</v>
      </c>
      <c r="AT905" s="17">
        <v>0.49862866686430168</v>
      </c>
      <c r="AU905" s="17">
        <v>0.44257645553792829</v>
      </c>
      <c r="AV905" s="17">
        <v>0.50722962306063712</v>
      </c>
      <c r="AX905" s="17">
        <v>0.43048446130447648</v>
      </c>
      <c r="AY905" s="17">
        <v>0.53526846635665026</v>
      </c>
      <c r="AZ905" s="17">
        <v>0.49862866686430168</v>
      </c>
      <c r="BA905" s="17">
        <v>0.44257645553792829</v>
      </c>
      <c r="BC905" s="17">
        <v>0.379683279404052</v>
      </c>
      <c r="BD905" s="17">
        <v>0.45608672950957602</v>
      </c>
      <c r="BE905" s="17">
        <v>0.40207389894761009</v>
      </c>
      <c r="BF905" s="17">
        <v>0.48971341151668651</v>
      </c>
      <c r="BG905" s="17">
        <v>0.47861865960427941</v>
      </c>
      <c r="BH905" s="17">
        <v>0.4291546297044892</v>
      </c>
      <c r="BI905" s="17">
        <v>0.43181132983411918</v>
      </c>
      <c r="BJ905" s="17">
        <v>0.47189344044543019</v>
      </c>
      <c r="BK905" s="17">
        <v>0.47497134268137342</v>
      </c>
      <c r="BL905" s="17">
        <v>0.4627649248341511</v>
      </c>
      <c r="BM905" s="17">
        <v>0.42242850637465701</v>
      </c>
      <c r="BN905" s="17">
        <v>0.40024514177978793</v>
      </c>
      <c r="BP905" s="17">
        <v>0.46638870324295351</v>
      </c>
      <c r="BQ905" s="17">
        <v>0.45033633089643221</v>
      </c>
      <c r="BR905" s="17">
        <v>0.49435396520680169</v>
      </c>
      <c r="BS905" s="17">
        <v>0.41815681527182641</v>
      </c>
      <c r="BT905" s="17">
        <v>0.42142415079197409</v>
      </c>
      <c r="BU905" s="17">
        <v>0.4680362661131518</v>
      </c>
      <c r="BV905" s="17">
        <v>0.36957900977622238</v>
      </c>
      <c r="BW905" s="17">
        <v>0.40426580405896301</v>
      </c>
      <c r="BX905" s="17">
        <v>0.37157088441815078</v>
      </c>
      <c r="BY905" s="17">
        <v>0.43783963417562938</v>
      </c>
    </row>
    <row r="906" spans="2:77" ht="15.95">
      <c r="B906" s="16" t="s">
        <v>228</v>
      </c>
      <c r="C906" s="17">
        <v>0.18559804025841509</v>
      </c>
      <c r="D906" s="17">
        <v>0.19029776382062261</v>
      </c>
      <c r="E906" s="17">
        <v>0.1737293923468223</v>
      </c>
      <c r="F906" s="17">
        <v>0.17032964547104379</v>
      </c>
      <c r="H906" s="17">
        <v>0.21010310845270941</v>
      </c>
      <c r="I906" s="17">
        <v>0.13161229783278861</v>
      </c>
      <c r="J906" s="17">
        <v>0.18477189519833701</v>
      </c>
      <c r="K906" s="17">
        <v>0.2210347328826433</v>
      </c>
      <c r="L906" s="17">
        <v>0.20186021683083771</v>
      </c>
      <c r="M906" s="17">
        <v>0.21059889635867049</v>
      </c>
      <c r="N906" s="17">
        <v>0.203895057440797</v>
      </c>
      <c r="O906" s="17">
        <v>0.25259246142467467</v>
      </c>
      <c r="P906" s="17">
        <v>0.14870206275654749</v>
      </c>
      <c r="Q906" s="17">
        <v>0.1039357778383289</v>
      </c>
      <c r="R906" s="17">
        <v>0.1639708751132693</v>
      </c>
      <c r="S906" s="17">
        <v>0.19161701316144289</v>
      </c>
      <c r="U906" s="17">
        <v>0.2284944526692729</v>
      </c>
      <c r="V906" s="17">
        <v>0.17462695029571851</v>
      </c>
      <c r="W906" s="17">
        <v>0.2085959374112116</v>
      </c>
      <c r="X906" s="17">
        <v>0.1943976409677613</v>
      </c>
      <c r="Y906" s="17">
        <v>0.1685548198410935</v>
      </c>
      <c r="Z906" s="17">
        <v>0.1685086680140388</v>
      </c>
      <c r="AA906" s="17">
        <v>0.17797224981206011</v>
      </c>
      <c r="AB906" s="17">
        <v>0.12938221728871521</v>
      </c>
      <c r="AC906" s="17">
        <v>0.19808280331087261</v>
      </c>
      <c r="AD906" s="17">
        <v>0.19929976247401859</v>
      </c>
      <c r="AE906" s="17">
        <v>0.12869654644008019</v>
      </c>
      <c r="AG906" s="17">
        <v>0.1693246750642898</v>
      </c>
      <c r="AH906" s="17">
        <v>0.19831028796438319</v>
      </c>
      <c r="AJ906" s="17">
        <v>0.131818377606163</v>
      </c>
      <c r="AK906" s="17">
        <v>0.19325469999670999</v>
      </c>
      <c r="AL906" s="17">
        <v>0.1602833469368668</v>
      </c>
      <c r="AM906" s="17">
        <v>0.1904462033319359</v>
      </c>
      <c r="AN906" s="17">
        <v>0.17197692784398119</v>
      </c>
      <c r="AO906" s="17">
        <v>0.16829551554545311</v>
      </c>
      <c r="AP906" s="17">
        <v>0.1884975422710011</v>
      </c>
      <c r="AQ906" s="17">
        <v>0.17491065401227809</v>
      </c>
      <c r="AR906" s="17">
        <v>0.17131670050158321</v>
      </c>
      <c r="AS906" s="17">
        <v>0.13191166464231949</v>
      </c>
      <c r="AT906" s="17">
        <v>0.14534573640719789</v>
      </c>
      <c r="AU906" s="17">
        <v>0.17898493394666889</v>
      </c>
      <c r="AV906" s="17">
        <v>0.1550435427890659</v>
      </c>
      <c r="AX906" s="17">
        <v>0.18679325869103319</v>
      </c>
      <c r="AY906" s="17">
        <v>0.13191166464231949</v>
      </c>
      <c r="AZ906" s="17">
        <v>0.14534573640719789</v>
      </c>
      <c r="BA906" s="17">
        <v>0.17898493394666889</v>
      </c>
      <c r="BC906" s="17">
        <v>0.2014791582803761</v>
      </c>
      <c r="BD906" s="17">
        <v>0.16961066401673061</v>
      </c>
      <c r="BE906" s="17">
        <v>0.20078179356613471</v>
      </c>
      <c r="BF906" s="17">
        <v>0.13400766248821089</v>
      </c>
      <c r="BG906" s="17">
        <v>5.6441879570678963E-2</v>
      </c>
      <c r="BH906" s="17">
        <v>9.5158576269481085E-2</v>
      </c>
      <c r="BI906" s="17">
        <v>0.12819869556717911</v>
      </c>
      <c r="BJ906" s="17">
        <v>0.17874194178961411</v>
      </c>
      <c r="BK906" s="17">
        <v>0.17775253227914431</v>
      </c>
      <c r="BL906" s="17">
        <v>0.18163149509661841</v>
      </c>
      <c r="BM906" s="17">
        <v>0.16356458289596409</v>
      </c>
      <c r="BN906" s="17">
        <v>0.21993092619189231</v>
      </c>
      <c r="BP906" s="17">
        <v>0.19518282791517039</v>
      </c>
      <c r="BQ906" s="17">
        <v>0.14817441381885779</v>
      </c>
      <c r="BR906" s="17">
        <v>0.1433493636292906</v>
      </c>
      <c r="BS906" s="17">
        <v>0.22373988425450009</v>
      </c>
      <c r="BT906" s="17">
        <v>0.119166018916032</v>
      </c>
      <c r="BU906" s="17">
        <v>0.1827000974984172</v>
      </c>
      <c r="BV906" s="17">
        <v>0.2322880534615013</v>
      </c>
      <c r="BW906" s="17">
        <v>0.25651188917763562</v>
      </c>
      <c r="BX906" s="17">
        <v>9.0836742398515774E-2</v>
      </c>
      <c r="BY906" s="17">
        <v>0.15481721087251879</v>
      </c>
    </row>
    <row r="907" spans="2:77" ht="15.95">
      <c r="B907" s="16" t="s">
        <v>229</v>
      </c>
      <c r="C907" s="17">
        <v>4.2408371206088542E-2</v>
      </c>
      <c r="D907" s="17">
        <v>4.2928596084221497E-2</v>
      </c>
      <c r="E907" s="17">
        <v>3.4851964607337499E-2</v>
      </c>
      <c r="F907" s="17">
        <v>5.5480110211432752E-2</v>
      </c>
      <c r="H907" s="17">
        <v>5.2050289268957557E-2</v>
      </c>
      <c r="I907" s="17">
        <v>7.5565942377353285E-2</v>
      </c>
      <c r="J907" s="17">
        <v>5.4293940234730297E-2</v>
      </c>
      <c r="K907" s="17">
        <v>4.5637067836595213E-2</v>
      </c>
      <c r="L907" s="17">
        <v>4.3272229951440748E-2</v>
      </c>
      <c r="M907" s="17">
        <v>5.7774078568191917E-2</v>
      </c>
      <c r="N907" s="17">
        <v>3.7203047904479793E-2</v>
      </c>
      <c r="O907" s="17">
        <v>3.056936337592206E-2</v>
      </c>
      <c r="P907" s="17">
        <v>1.5354181595745271E-2</v>
      </c>
      <c r="Q907" s="17">
        <v>4.2668804924729832E-2</v>
      </c>
      <c r="R907" s="17">
        <v>1.808719400616934E-2</v>
      </c>
      <c r="S907" s="17">
        <v>3.7800291188981282E-2</v>
      </c>
      <c r="U907" s="17">
        <v>4.794575063977552E-2</v>
      </c>
      <c r="V907" s="17">
        <v>6.1219086580026727E-2</v>
      </c>
      <c r="W907" s="17">
        <v>4.299929374512048E-2</v>
      </c>
      <c r="X907" s="17">
        <v>3.5816822308471108E-2</v>
      </c>
      <c r="Y907" s="17">
        <v>3.9430875627489613E-2</v>
      </c>
      <c r="Z907" s="17">
        <v>3.9653154221473572E-2</v>
      </c>
      <c r="AA907" s="17">
        <v>3.6514214035627601E-2</v>
      </c>
      <c r="AB907" s="17">
        <v>3.088368729339638E-2</v>
      </c>
      <c r="AC907" s="17">
        <v>3.3833741009127768E-2</v>
      </c>
      <c r="AD907" s="17">
        <v>6.5622487535698118E-2</v>
      </c>
      <c r="AE907" s="17">
        <v>0</v>
      </c>
      <c r="AG907" s="17">
        <v>3.0422711439374049E-2</v>
      </c>
      <c r="AH907" s="17">
        <v>5.1771196537934133E-2</v>
      </c>
      <c r="AJ907" s="17">
        <v>4.3297726561417747E-2</v>
      </c>
      <c r="AK907" s="17">
        <v>2.8004904857484199E-2</v>
      </c>
      <c r="AL907" s="17">
        <v>3.8690449313985797E-2</v>
      </c>
      <c r="AM907" s="17">
        <v>3.6347119275009242E-2</v>
      </c>
      <c r="AN907" s="17">
        <v>3.2160435388981827E-2</v>
      </c>
      <c r="AO907" s="17">
        <v>3.6420133618858118E-2</v>
      </c>
      <c r="AP907" s="17">
        <v>6.1002310417222753E-2</v>
      </c>
      <c r="AQ907" s="17">
        <v>5.0164787385652748E-2</v>
      </c>
      <c r="AR907" s="17">
        <v>1.512215227060737E-2</v>
      </c>
      <c r="AS907" s="17">
        <v>1.86823359641035E-2</v>
      </c>
      <c r="AT907" s="17">
        <v>4.1216667163885098E-2</v>
      </c>
      <c r="AU907" s="17">
        <v>3.4025954753985878E-2</v>
      </c>
      <c r="AV907" s="17">
        <v>2.6095869368373281E-2</v>
      </c>
      <c r="AX907" s="17">
        <v>4.3959486440988967E-2</v>
      </c>
      <c r="AY907" s="17">
        <v>1.86823359641035E-2</v>
      </c>
      <c r="AZ907" s="17">
        <v>4.1216667163885098E-2</v>
      </c>
      <c r="BA907" s="17">
        <v>3.4025954753985878E-2</v>
      </c>
      <c r="BC907" s="17">
        <v>3.3348469420219372E-2</v>
      </c>
      <c r="BD907" s="17">
        <v>6.8413841613313056E-2</v>
      </c>
      <c r="BE907" s="17">
        <v>5.3935204167153458E-2</v>
      </c>
      <c r="BF907" s="17">
        <v>1.5950243012652229E-2</v>
      </c>
      <c r="BG907" s="17">
        <v>2.8312752722698391E-2</v>
      </c>
      <c r="BH907" s="17">
        <v>2.5426750671529889E-2</v>
      </c>
      <c r="BI907" s="17">
        <v>3.2186106441544883E-2</v>
      </c>
      <c r="BJ907" s="17">
        <v>3.394479147079054E-2</v>
      </c>
      <c r="BK907" s="17">
        <v>3.8102448083979043E-2</v>
      </c>
      <c r="BL907" s="17">
        <v>7.1655477513009089E-2</v>
      </c>
      <c r="BM907" s="17">
        <v>3.2009735070322128E-2</v>
      </c>
      <c r="BN907" s="17">
        <v>6.9701324271881554E-2</v>
      </c>
      <c r="BP907" s="17">
        <v>2.9358642686410551E-2</v>
      </c>
      <c r="BQ907" s="17">
        <v>2.1869285330065189E-2</v>
      </c>
      <c r="BR907" s="17">
        <v>2.745303774841432E-2</v>
      </c>
      <c r="BS907" s="17">
        <v>6.1048369548036358E-2</v>
      </c>
      <c r="BT907" s="17">
        <v>1.6698399247581638E-2</v>
      </c>
      <c r="BU907" s="17">
        <v>2.435473068252253E-2</v>
      </c>
      <c r="BV907" s="17">
        <v>5.0873082869942562E-2</v>
      </c>
      <c r="BW907" s="17">
        <v>4.3293947805133973E-2</v>
      </c>
      <c r="BX907" s="17">
        <v>6.810166400735565E-2</v>
      </c>
      <c r="BY907" s="17">
        <v>4.7884468429366472E-2</v>
      </c>
    </row>
    <row r="908" spans="2:77" ht="15.95">
      <c r="B908" s="16" t="s">
        <v>55</v>
      </c>
      <c r="C908" s="17">
        <v>9.8724060087190205E-3</v>
      </c>
      <c r="D908" s="17">
        <v>9.3369950730210621E-3</v>
      </c>
      <c r="E908" s="17">
        <v>1.355173541559172E-2</v>
      </c>
      <c r="F908" s="17">
        <v>0</v>
      </c>
      <c r="H908" s="17">
        <v>3.0495659761384741E-2</v>
      </c>
      <c r="I908" s="17">
        <v>0</v>
      </c>
      <c r="J908" s="17">
        <v>0</v>
      </c>
      <c r="K908" s="17">
        <v>1.3358473259014731E-2</v>
      </c>
      <c r="L908" s="17">
        <v>7.252223032280675E-3</v>
      </c>
      <c r="M908" s="17">
        <v>1.704484579890167E-2</v>
      </c>
      <c r="N908" s="17">
        <v>0</v>
      </c>
      <c r="O908" s="17">
        <v>0</v>
      </c>
      <c r="P908" s="17">
        <v>2.3319768253311939E-3</v>
      </c>
      <c r="Q908" s="17">
        <v>3.7513634079167639E-3</v>
      </c>
      <c r="R908" s="17">
        <v>9.3741515574729192E-3</v>
      </c>
      <c r="S908" s="17">
        <v>1.3251743148725761E-2</v>
      </c>
      <c r="U908" s="17">
        <v>2.5054513362383658E-2</v>
      </c>
      <c r="V908" s="17">
        <v>0</v>
      </c>
      <c r="W908" s="17">
        <v>3.638654962182217E-3</v>
      </c>
      <c r="X908" s="17">
        <v>1.301717980218536E-2</v>
      </c>
      <c r="Y908" s="17">
        <v>8.7515218245688611E-3</v>
      </c>
      <c r="Z908" s="17">
        <v>5.1066130874634448E-3</v>
      </c>
      <c r="AA908" s="17">
        <v>8.0508862838694559E-3</v>
      </c>
      <c r="AB908" s="17">
        <v>1.4422507371997901E-3</v>
      </c>
      <c r="AC908" s="17">
        <v>1.508461206677413E-2</v>
      </c>
      <c r="AD908" s="17">
        <v>9.0717122321781578E-3</v>
      </c>
      <c r="AE908" s="17">
        <v>0.31239296852087889</v>
      </c>
      <c r="AG908" s="17">
        <v>7.5415391901542108E-3</v>
      </c>
      <c r="AH908" s="17">
        <v>1.1693206808907191E-2</v>
      </c>
      <c r="AJ908" s="17">
        <v>6.4747154734299244E-3</v>
      </c>
      <c r="AK908" s="17">
        <v>9.9796090563641915E-3</v>
      </c>
      <c r="AL908" s="17">
        <v>1.40913159535702E-2</v>
      </c>
      <c r="AM908" s="17">
        <v>1.13545929829927E-2</v>
      </c>
      <c r="AN908" s="17">
        <v>1.311910366085323E-2</v>
      </c>
      <c r="AO908" s="17">
        <v>1.9405452345292149E-2</v>
      </c>
      <c r="AP908" s="17">
        <v>1.790868892450009E-2</v>
      </c>
      <c r="AQ908" s="17">
        <v>1.4353910507025631E-2</v>
      </c>
      <c r="AR908" s="17">
        <v>1.046590550725823E-2</v>
      </c>
      <c r="AS908" s="17">
        <v>3.553872800851976E-2</v>
      </c>
      <c r="AT908" s="17">
        <v>1.330706329867519E-2</v>
      </c>
      <c r="AU908" s="17">
        <v>1.194639736937231E-2</v>
      </c>
      <c r="AV908" s="17">
        <v>0</v>
      </c>
      <c r="AX908" s="17">
        <v>8.5566062059640891E-3</v>
      </c>
      <c r="AY908" s="17">
        <v>3.553872800851976E-2</v>
      </c>
      <c r="AZ908" s="17">
        <v>1.330706329867519E-2</v>
      </c>
      <c r="BA908" s="17">
        <v>1.194639736937231E-2</v>
      </c>
      <c r="BC908" s="17">
        <v>7.8951649694269203E-3</v>
      </c>
      <c r="BD908" s="17">
        <v>1.8266539815408239E-2</v>
      </c>
      <c r="BE908" s="17">
        <v>2.9895292235677679E-3</v>
      </c>
      <c r="BF908" s="17">
        <v>0</v>
      </c>
      <c r="BG908" s="17">
        <v>6.7552011264830356E-3</v>
      </c>
      <c r="BH908" s="17">
        <v>7.9920674805330112E-3</v>
      </c>
      <c r="BI908" s="17">
        <v>1.444183489456159E-2</v>
      </c>
      <c r="BJ908" s="17">
        <v>1.304144737455056E-2</v>
      </c>
      <c r="BK908" s="17">
        <v>0</v>
      </c>
      <c r="BL908" s="17">
        <v>6.3225411949950228E-3</v>
      </c>
      <c r="BM908" s="17">
        <v>5.0809554518038017E-3</v>
      </c>
      <c r="BN908" s="17">
        <v>2.2989183226583339E-2</v>
      </c>
      <c r="BP908" s="17">
        <v>1.127348740504678E-2</v>
      </c>
      <c r="BQ908" s="17">
        <v>5.7770210011933261E-3</v>
      </c>
      <c r="BR908" s="17">
        <v>1.392630419574133E-2</v>
      </c>
      <c r="BS908" s="17">
        <v>3.9182679515740561E-3</v>
      </c>
      <c r="BT908" s="17">
        <v>9.7197452470275947E-3</v>
      </c>
      <c r="BU908" s="17">
        <v>0</v>
      </c>
      <c r="BV908" s="17">
        <v>0</v>
      </c>
      <c r="BW908" s="17">
        <v>2.2875702817302989E-3</v>
      </c>
      <c r="BX908" s="17">
        <v>0</v>
      </c>
      <c r="BY908" s="17">
        <v>2.0203197420767441E-2</v>
      </c>
    </row>
    <row r="910" spans="2:77" ht="96">
      <c r="B910" s="14" t="s">
        <v>395</v>
      </c>
    </row>
    <row r="911" spans="2:77" ht="15.95">
      <c r="B911" s="15" t="s">
        <v>16</v>
      </c>
    </row>
    <row r="912" spans="2:77" ht="15.95">
      <c r="B912" s="16" t="s">
        <v>226</v>
      </c>
      <c r="C912" s="17">
        <v>0.55484651728015688</v>
      </c>
      <c r="D912" s="17">
        <v>0.55820771325442753</v>
      </c>
      <c r="E912" s="17">
        <v>0.53870160118853527</v>
      </c>
      <c r="F912" s="17">
        <v>0.57291619792564008</v>
      </c>
      <c r="H912" s="17">
        <v>0.48697637387354659</v>
      </c>
      <c r="I912" s="17">
        <v>0.52591623800894083</v>
      </c>
      <c r="J912" s="17">
        <v>0.60851206922776946</v>
      </c>
      <c r="K912" s="17">
        <v>0.46570105477622992</v>
      </c>
      <c r="L912" s="17">
        <v>0.53933227133474815</v>
      </c>
      <c r="M912" s="17">
        <v>0.49636268463480682</v>
      </c>
      <c r="N912" s="17">
        <v>0.60094538134359432</v>
      </c>
      <c r="O912" s="17">
        <v>0.60142435847249121</v>
      </c>
      <c r="P912" s="17">
        <v>0.54541551577877989</v>
      </c>
      <c r="Q912" s="17">
        <v>0.55261832764175567</v>
      </c>
      <c r="R912" s="17">
        <v>0.6951592840168187</v>
      </c>
      <c r="S912" s="17">
        <v>0.57691243212124432</v>
      </c>
      <c r="U912" s="17">
        <v>0.53802474512802667</v>
      </c>
      <c r="V912" s="17">
        <v>0.59622936939232507</v>
      </c>
      <c r="W912" s="17">
        <v>0.50642926918001019</v>
      </c>
      <c r="X912" s="17">
        <v>0.50638976207359465</v>
      </c>
      <c r="Y912" s="17">
        <v>0.5150833471576951</v>
      </c>
      <c r="Z912" s="17">
        <v>0.5337291437310564</v>
      </c>
      <c r="AA912" s="17">
        <v>0.55680181318821365</v>
      </c>
      <c r="AB912" s="17">
        <v>0.59612744690961406</v>
      </c>
      <c r="AC912" s="17">
        <v>0.61806351645710444</v>
      </c>
      <c r="AD912" s="17">
        <v>0.56774587884467886</v>
      </c>
      <c r="AE912" s="17">
        <v>0.42314852139855408</v>
      </c>
      <c r="AG912" s="17">
        <v>0.5922875890049033</v>
      </c>
      <c r="AH912" s="17">
        <v>0.52559871435407746</v>
      </c>
      <c r="AJ912" s="17">
        <v>0.61357753640205004</v>
      </c>
      <c r="AK912" s="17">
        <v>0.58349511992368097</v>
      </c>
      <c r="AL912" s="17">
        <v>0.5853956843321616</v>
      </c>
      <c r="AM912" s="17">
        <v>0.5596035266786088</v>
      </c>
      <c r="AN912" s="17">
        <v>0.56939051600131463</v>
      </c>
      <c r="AO912" s="17">
        <v>0.61779887861087879</v>
      </c>
      <c r="AP912" s="17">
        <v>0.59070951385338377</v>
      </c>
      <c r="AQ912" s="17">
        <v>0.59326560271739692</v>
      </c>
      <c r="AR912" s="17">
        <v>0.61534857539067156</v>
      </c>
      <c r="AS912" s="17">
        <v>0.5819670998012908</v>
      </c>
      <c r="AT912" s="17">
        <v>0.58319230046706871</v>
      </c>
      <c r="AU912" s="17">
        <v>0.55961064646562975</v>
      </c>
      <c r="AV912" s="17">
        <v>0.69361853669852369</v>
      </c>
      <c r="AX912" s="17">
        <v>0.56290327085346725</v>
      </c>
      <c r="AY912" s="17">
        <v>0.5819670998012908</v>
      </c>
      <c r="AZ912" s="17">
        <v>0.58319230046706871</v>
      </c>
      <c r="BA912" s="17">
        <v>0.55961064646562975</v>
      </c>
      <c r="BC912" s="17">
        <v>0.57080981397680985</v>
      </c>
      <c r="BD912" s="17">
        <v>0.55166028903337583</v>
      </c>
      <c r="BE912" s="17">
        <v>0.61412950585651216</v>
      </c>
      <c r="BF912" s="17">
        <v>0.50902995580799582</v>
      </c>
      <c r="BG912" s="17">
        <v>0.43789642038612919</v>
      </c>
      <c r="BH912" s="17">
        <v>0.60072276842406069</v>
      </c>
      <c r="BI912" s="17">
        <v>0.54516806015840746</v>
      </c>
      <c r="BJ912" s="17">
        <v>0.55735446874172112</v>
      </c>
      <c r="BK912" s="17">
        <v>0.48247661557055632</v>
      </c>
      <c r="BL912" s="17">
        <v>0.54994888764338556</v>
      </c>
      <c r="BM912" s="17">
        <v>0.59897679152015371</v>
      </c>
      <c r="BN912" s="17">
        <v>0.53327827451004695</v>
      </c>
      <c r="BP912" s="17">
        <v>0.59555618109881103</v>
      </c>
      <c r="BQ912" s="17">
        <v>0.6511941968381012</v>
      </c>
      <c r="BR912" s="17">
        <v>0.52632526205057439</v>
      </c>
      <c r="BS912" s="17">
        <v>0.57202612943032016</v>
      </c>
      <c r="BT912" s="17">
        <v>0.61985749444786231</v>
      </c>
      <c r="BU912" s="17">
        <v>0.47360893245384839</v>
      </c>
      <c r="BV912" s="17">
        <v>0.56579531229248292</v>
      </c>
      <c r="BW912" s="17">
        <v>0.48828190975507169</v>
      </c>
      <c r="BX912" s="17">
        <v>0.54332734391436666</v>
      </c>
      <c r="BY912" s="17">
        <v>0.54513709442688563</v>
      </c>
    </row>
    <row r="913" spans="2:77" ht="15.95">
      <c r="B913" s="16" t="s">
        <v>227</v>
      </c>
      <c r="C913" s="17">
        <v>0.34568889849954698</v>
      </c>
      <c r="D913" s="17">
        <v>0.34962337682659772</v>
      </c>
      <c r="E913" s="17">
        <v>0.35279924925736222</v>
      </c>
      <c r="F913" s="17">
        <v>0.24766793089979361</v>
      </c>
      <c r="H913" s="17">
        <v>0.34345993647389189</v>
      </c>
      <c r="I913" s="17">
        <v>0.34661441703633189</v>
      </c>
      <c r="J913" s="17">
        <v>0.30791483114793272</v>
      </c>
      <c r="K913" s="17">
        <v>0.41979368574826043</v>
      </c>
      <c r="L913" s="17">
        <v>0.34915972514076871</v>
      </c>
      <c r="M913" s="17">
        <v>0.40128014141070961</v>
      </c>
      <c r="N913" s="17">
        <v>0.32537916013214718</v>
      </c>
      <c r="O913" s="17">
        <v>0.32105993598751659</v>
      </c>
      <c r="P913" s="17">
        <v>0.40012537193805681</v>
      </c>
      <c r="Q913" s="17">
        <v>0.39885621294846307</v>
      </c>
      <c r="R913" s="17">
        <v>0.2408239230360458</v>
      </c>
      <c r="S913" s="17">
        <v>0.30932503886601748</v>
      </c>
      <c r="U913" s="17">
        <v>0.36074863346077479</v>
      </c>
      <c r="V913" s="17">
        <v>0.28685323712705041</v>
      </c>
      <c r="W913" s="17">
        <v>0.3930315132371841</v>
      </c>
      <c r="X913" s="17">
        <v>0.38750102942288439</v>
      </c>
      <c r="Y913" s="17">
        <v>0.36877214875204328</v>
      </c>
      <c r="Z913" s="17">
        <v>0.35198594910118419</v>
      </c>
      <c r="AA913" s="17">
        <v>0.35454911566032948</v>
      </c>
      <c r="AB913" s="17">
        <v>0.32351341836415548</v>
      </c>
      <c r="AC913" s="17">
        <v>0.30234940496744928</v>
      </c>
      <c r="AD913" s="17">
        <v>0.32384567539347492</v>
      </c>
      <c r="AE913" s="17">
        <v>0.26445851008056698</v>
      </c>
      <c r="AG913" s="17">
        <v>0.32922375868170028</v>
      </c>
      <c r="AH913" s="17">
        <v>0.3585509545881933</v>
      </c>
      <c r="AJ913" s="17">
        <v>0.31324798924170011</v>
      </c>
      <c r="AK913" s="17">
        <v>0.34628278046675831</v>
      </c>
      <c r="AL913" s="17">
        <v>0.32955515623273413</v>
      </c>
      <c r="AM913" s="17">
        <v>0.3490395299666878</v>
      </c>
      <c r="AN913" s="17">
        <v>0.3210111541579187</v>
      </c>
      <c r="AO913" s="17">
        <v>0.26850424397356232</v>
      </c>
      <c r="AP913" s="17">
        <v>0.32852048465848449</v>
      </c>
      <c r="AQ913" s="17">
        <v>0.30306659362506722</v>
      </c>
      <c r="AR913" s="17">
        <v>0.3038990176019557</v>
      </c>
      <c r="AS913" s="17">
        <v>0.31207900220683482</v>
      </c>
      <c r="AT913" s="17">
        <v>0.33427996439225582</v>
      </c>
      <c r="AU913" s="17">
        <v>0.3358414235898996</v>
      </c>
      <c r="AV913" s="17">
        <v>0.23277148251219529</v>
      </c>
      <c r="AX913" s="17">
        <v>0.33852807383770139</v>
      </c>
      <c r="AY913" s="17">
        <v>0.31207900220683482</v>
      </c>
      <c r="AZ913" s="17">
        <v>0.33427996439225582</v>
      </c>
      <c r="BA913" s="17">
        <v>0.3358414235898996</v>
      </c>
      <c r="BC913" s="17">
        <v>0.35062690065898439</v>
      </c>
      <c r="BD913" s="17">
        <v>0.34248298612485428</v>
      </c>
      <c r="BE913" s="17">
        <v>0.289848133113637</v>
      </c>
      <c r="BF913" s="17">
        <v>0.41209351875272993</v>
      </c>
      <c r="BG913" s="17">
        <v>0.3920842959629337</v>
      </c>
      <c r="BH913" s="17">
        <v>0.3125823862208118</v>
      </c>
      <c r="BI913" s="17">
        <v>0.35017766136636241</v>
      </c>
      <c r="BJ913" s="17">
        <v>0.34339673390666708</v>
      </c>
      <c r="BK913" s="17">
        <v>0.42114309087038809</v>
      </c>
      <c r="BL913" s="17">
        <v>0.31710287099412932</v>
      </c>
      <c r="BM913" s="17">
        <v>0.31856033839452252</v>
      </c>
      <c r="BN913" s="17">
        <v>0.34765163826732592</v>
      </c>
      <c r="BP913" s="17">
        <v>0.30938243026183221</v>
      </c>
      <c r="BQ913" s="17">
        <v>0.29929021150057522</v>
      </c>
      <c r="BR913" s="17">
        <v>0.39284714182912461</v>
      </c>
      <c r="BS913" s="17">
        <v>0.35196723227935012</v>
      </c>
      <c r="BT913" s="17">
        <v>0.33425081443028948</v>
      </c>
      <c r="BU913" s="17">
        <v>0.41671554471580369</v>
      </c>
      <c r="BV913" s="17">
        <v>0.2757556745359126</v>
      </c>
      <c r="BW913" s="17">
        <v>0.366022456310866</v>
      </c>
      <c r="BX913" s="17">
        <v>0.33555995887604878</v>
      </c>
      <c r="BY913" s="17">
        <v>0.34594793119526629</v>
      </c>
    </row>
    <row r="914" spans="2:77" ht="15.95">
      <c r="B914" s="16" t="s">
        <v>228</v>
      </c>
      <c r="C914" s="17">
        <v>7.6416433143837226E-2</v>
      </c>
      <c r="D914" s="17">
        <v>7.0675643232197924E-2</v>
      </c>
      <c r="E914" s="17">
        <v>8.1666386234376082E-2</v>
      </c>
      <c r="F914" s="17">
        <v>0.14554466028476551</v>
      </c>
      <c r="H914" s="17">
        <v>0.10255572055281501</v>
      </c>
      <c r="I914" s="17">
        <v>0.1163963716504164</v>
      </c>
      <c r="J914" s="17">
        <v>6.5653180659238239E-2</v>
      </c>
      <c r="K914" s="17">
        <v>0.1029703440879392</v>
      </c>
      <c r="L914" s="17">
        <v>9.3768606276603522E-2</v>
      </c>
      <c r="M914" s="17">
        <v>8.6849417245562777E-2</v>
      </c>
      <c r="N914" s="17">
        <v>5.1237939526548967E-2</v>
      </c>
      <c r="O914" s="17">
        <v>4.3237507039398007E-2</v>
      </c>
      <c r="P914" s="17">
        <v>4.4229331152551427E-2</v>
      </c>
      <c r="Q914" s="17">
        <v>1.984311330771971E-2</v>
      </c>
      <c r="R914" s="17">
        <v>6.4016792947135512E-2</v>
      </c>
      <c r="S914" s="17">
        <v>8.7829747241246092E-2</v>
      </c>
      <c r="U914" s="17">
        <v>6.5998798209083873E-2</v>
      </c>
      <c r="V914" s="17">
        <v>6.5161959194782973E-2</v>
      </c>
      <c r="W914" s="17">
        <v>8.9305695731084309E-2</v>
      </c>
      <c r="X914" s="17">
        <v>8.6573443063623648E-2</v>
      </c>
      <c r="Y914" s="17">
        <v>7.8633485003693521E-2</v>
      </c>
      <c r="Z914" s="17">
        <v>8.9305276303558057E-2</v>
      </c>
      <c r="AA914" s="17">
        <v>6.881819630751014E-2</v>
      </c>
      <c r="AB914" s="17">
        <v>7.891688398903067E-2</v>
      </c>
      <c r="AC914" s="17">
        <v>5.9185383389834888E-2</v>
      </c>
      <c r="AD914" s="17">
        <v>9.0904800967374952E-2</v>
      </c>
      <c r="AE914" s="17">
        <v>0</v>
      </c>
      <c r="AG914" s="17">
        <v>5.8754732528992028E-2</v>
      </c>
      <c r="AH914" s="17">
        <v>9.0213205381555681E-2</v>
      </c>
      <c r="AJ914" s="17">
        <v>5.435873242417269E-2</v>
      </c>
      <c r="AK914" s="17">
        <v>4.2041898734388447E-2</v>
      </c>
      <c r="AL914" s="17">
        <v>4.2258964287207837E-2</v>
      </c>
      <c r="AM914" s="17">
        <v>7.5242506117212296E-2</v>
      </c>
      <c r="AN914" s="17">
        <v>7.6241519486971165E-2</v>
      </c>
      <c r="AO914" s="17">
        <v>6.6625321684647548E-2</v>
      </c>
      <c r="AP914" s="17">
        <v>5.9827473142368609E-2</v>
      </c>
      <c r="AQ914" s="17">
        <v>8.1945857455091115E-2</v>
      </c>
      <c r="AR914" s="17">
        <v>6.1330546068771218E-2</v>
      </c>
      <c r="AS914" s="17">
        <v>8.3935052501184354E-2</v>
      </c>
      <c r="AT914" s="17">
        <v>5.0938028191205353E-2</v>
      </c>
      <c r="AU914" s="17">
        <v>8.0440407267510533E-2</v>
      </c>
      <c r="AV914" s="17">
        <v>6.8936811869208678E-2</v>
      </c>
      <c r="AX914" s="17">
        <v>7.5611425537346302E-2</v>
      </c>
      <c r="AY914" s="17">
        <v>8.3935052501184354E-2</v>
      </c>
      <c r="AZ914" s="17">
        <v>5.0938028191205353E-2</v>
      </c>
      <c r="BA914" s="17">
        <v>8.0440407267510533E-2</v>
      </c>
      <c r="BC914" s="17">
        <v>4.9137912345663518E-2</v>
      </c>
      <c r="BD914" s="17">
        <v>8.7590185026361428E-2</v>
      </c>
      <c r="BE914" s="17">
        <v>5.8912364378606231E-2</v>
      </c>
      <c r="BF914" s="17">
        <v>6.4379889288365827E-2</v>
      </c>
      <c r="BG914" s="17">
        <v>0.16326408252445401</v>
      </c>
      <c r="BH914" s="17">
        <v>6.8868929703701259E-2</v>
      </c>
      <c r="BI914" s="17">
        <v>8.1616816048238922E-2</v>
      </c>
      <c r="BJ914" s="17">
        <v>7.3608826895687041E-2</v>
      </c>
      <c r="BK914" s="17">
        <v>9.4529731670479844E-2</v>
      </c>
      <c r="BL914" s="17">
        <v>0.1100174803518487</v>
      </c>
      <c r="BM914" s="17">
        <v>6.4123957214121091E-2</v>
      </c>
      <c r="BN914" s="17">
        <v>9.3803704282468328E-2</v>
      </c>
      <c r="BP914" s="17">
        <v>7.1224260601816469E-2</v>
      </c>
      <c r="BQ914" s="17">
        <v>3.7961549658937048E-2</v>
      </c>
      <c r="BR914" s="17">
        <v>5.8437455935618679E-2</v>
      </c>
      <c r="BS914" s="17">
        <v>6.0767286212966579E-2</v>
      </c>
      <c r="BT914" s="17">
        <v>3.6160593830426122E-2</v>
      </c>
      <c r="BU914" s="17">
        <v>8.5281174768327112E-2</v>
      </c>
      <c r="BV914" s="17">
        <v>0.1200031584591206</v>
      </c>
      <c r="BW914" s="17">
        <v>0.12607064842980381</v>
      </c>
      <c r="BX914" s="17">
        <v>8.1392168853452573E-2</v>
      </c>
      <c r="BY914" s="17">
        <v>8.0318226686751273E-2</v>
      </c>
    </row>
    <row r="915" spans="2:77" ht="15.95">
      <c r="B915" s="16" t="s">
        <v>229</v>
      </c>
      <c r="C915" s="17">
        <v>1.342813559566472E-2</v>
      </c>
      <c r="D915" s="17">
        <v>1.269532295955835E-2</v>
      </c>
      <c r="E915" s="17">
        <v>1.3411871382785941E-2</v>
      </c>
      <c r="F915" s="17">
        <v>2.9390949780451679E-2</v>
      </c>
      <c r="H915" s="17">
        <v>4.2175351888594267E-2</v>
      </c>
      <c r="I915" s="17">
        <v>1.1072973304310819E-2</v>
      </c>
      <c r="J915" s="17">
        <v>1.0767623966961661E-2</v>
      </c>
      <c r="K915" s="17">
        <v>2.065637566004524E-3</v>
      </c>
      <c r="L915" s="17">
        <v>3.113000564332483E-3</v>
      </c>
      <c r="M915" s="17">
        <v>1.182372921439926E-2</v>
      </c>
      <c r="N915" s="17">
        <v>2.2437518997709491E-2</v>
      </c>
      <c r="O915" s="17">
        <v>3.4278198500594187E-2</v>
      </c>
      <c r="P915" s="17">
        <v>8.3978630379861422E-3</v>
      </c>
      <c r="Q915" s="17">
        <v>7.6062733289338691E-3</v>
      </c>
      <c r="R915" s="17">
        <v>0</v>
      </c>
      <c r="S915" s="17">
        <v>1.268103862276606E-2</v>
      </c>
      <c r="U915" s="17">
        <v>1.8524814293858841E-2</v>
      </c>
      <c r="V915" s="17">
        <v>3.3969386048427003E-2</v>
      </c>
      <c r="W915" s="17">
        <v>1.1233521851721381E-2</v>
      </c>
      <c r="X915" s="17">
        <v>1.3267882370160579E-2</v>
      </c>
      <c r="Y915" s="17">
        <v>1.8564431022852271E-2</v>
      </c>
      <c r="Z915" s="17">
        <v>1.4260113516938211E-2</v>
      </c>
      <c r="AA915" s="17">
        <v>1.8389146613715341E-2</v>
      </c>
      <c r="AB915" s="17">
        <v>0</v>
      </c>
      <c r="AC915" s="17">
        <v>6.8005650618704824E-3</v>
      </c>
      <c r="AD915" s="17">
        <v>6.4530203445004892E-3</v>
      </c>
      <c r="AE915" s="17">
        <v>0</v>
      </c>
      <c r="AG915" s="17">
        <v>1.086356727848894E-2</v>
      </c>
      <c r="AH915" s="17">
        <v>1.54314967516342E-2</v>
      </c>
      <c r="AJ915" s="17">
        <v>1.325271269521411E-2</v>
      </c>
      <c r="AK915" s="17">
        <v>2.004761592454261E-2</v>
      </c>
      <c r="AL915" s="17">
        <v>3.1306897213946742E-2</v>
      </c>
      <c r="AM915" s="17">
        <v>8.7010022654267181E-3</v>
      </c>
      <c r="AN915" s="17">
        <v>2.3251112809328969E-2</v>
      </c>
      <c r="AO915" s="17">
        <v>1.719141207055621E-2</v>
      </c>
      <c r="AP915" s="17">
        <v>4.9554315784023292E-3</v>
      </c>
      <c r="AQ915" s="17">
        <v>7.7399013876604797E-3</v>
      </c>
      <c r="AR915" s="17">
        <v>1.06463047202366E-2</v>
      </c>
      <c r="AS915" s="17">
        <v>3.3441989131524912E-3</v>
      </c>
      <c r="AT915" s="17">
        <v>1.537510583519594E-2</v>
      </c>
      <c r="AU915" s="17">
        <v>1.0313838817124599E-2</v>
      </c>
      <c r="AV915" s="17">
        <v>0</v>
      </c>
      <c r="AX915" s="17">
        <v>1.37249205374868E-2</v>
      </c>
      <c r="AY915" s="17">
        <v>3.3441989131524912E-3</v>
      </c>
      <c r="AZ915" s="17">
        <v>1.537510583519594E-2</v>
      </c>
      <c r="BA915" s="17">
        <v>1.0313838817124599E-2</v>
      </c>
      <c r="BC915" s="17">
        <v>2.0116365918272872E-2</v>
      </c>
      <c r="BD915" s="17">
        <v>0</v>
      </c>
      <c r="BE915" s="17">
        <v>3.4120467427676743E-2</v>
      </c>
      <c r="BF915" s="17">
        <v>9.320354726203444E-3</v>
      </c>
      <c r="BG915" s="17">
        <v>0</v>
      </c>
      <c r="BH915" s="17">
        <v>9.6234604241547273E-3</v>
      </c>
      <c r="BI915" s="17">
        <v>2.270632991605551E-3</v>
      </c>
      <c r="BJ915" s="17">
        <v>7.5254859458164158E-3</v>
      </c>
      <c r="BK915" s="17">
        <v>1.850561888575938E-3</v>
      </c>
      <c r="BL915" s="17">
        <v>1.6608219815641059E-2</v>
      </c>
      <c r="BM915" s="17">
        <v>1.214959280593925E-2</v>
      </c>
      <c r="BN915" s="17">
        <v>7.7342030050676297E-3</v>
      </c>
      <c r="BP915" s="17">
        <v>1.164943709331335E-2</v>
      </c>
      <c r="BQ915" s="17">
        <v>0</v>
      </c>
      <c r="BR915" s="17">
        <v>1.7483768847243269E-2</v>
      </c>
      <c r="BS915" s="17">
        <v>1.2161300068323871E-2</v>
      </c>
      <c r="BT915" s="17">
        <v>2.741091246473544E-3</v>
      </c>
      <c r="BU915" s="17">
        <v>2.4394348062020801E-2</v>
      </c>
      <c r="BV915" s="17">
        <v>3.8445854712484233E-2</v>
      </c>
      <c r="BW915" s="17">
        <v>7.4788927910128906E-3</v>
      </c>
      <c r="BX915" s="17">
        <v>2.9667174568312742E-2</v>
      </c>
      <c r="BY915" s="17">
        <v>9.9408169200717322E-3</v>
      </c>
    </row>
    <row r="916" spans="2:77" ht="15.95">
      <c r="B916" s="16" t="s">
        <v>55</v>
      </c>
      <c r="C916" s="17">
        <v>9.6200154807942074E-3</v>
      </c>
      <c r="D916" s="17">
        <v>8.797943727218446E-3</v>
      </c>
      <c r="E916" s="17">
        <v>1.342089193694047E-2</v>
      </c>
      <c r="F916" s="17">
        <v>4.4802611093489242E-3</v>
      </c>
      <c r="H916" s="17">
        <v>2.4832617211152389E-2</v>
      </c>
      <c r="I916" s="17">
        <v>0</v>
      </c>
      <c r="J916" s="17">
        <v>7.1522949980979706E-3</v>
      </c>
      <c r="K916" s="17">
        <v>9.4692778215659974E-3</v>
      </c>
      <c r="L916" s="17">
        <v>1.4626396683547101E-2</v>
      </c>
      <c r="M916" s="17">
        <v>3.6840274945217251E-3</v>
      </c>
      <c r="N916" s="17">
        <v>0</v>
      </c>
      <c r="O916" s="17">
        <v>0</v>
      </c>
      <c r="P916" s="17">
        <v>1.8319180926256019E-3</v>
      </c>
      <c r="Q916" s="17">
        <v>2.1076072773127501E-2</v>
      </c>
      <c r="R916" s="17">
        <v>0</v>
      </c>
      <c r="S916" s="17">
        <v>1.3251743148725761E-2</v>
      </c>
      <c r="U916" s="17">
        <v>1.6703008908255771E-2</v>
      </c>
      <c r="V916" s="17">
        <v>1.7786048237414621E-2</v>
      </c>
      <c r="W916" s="17">
        <v>0</v>
      </c>
      <c r="X916" s="17">
        <v>6.267883069736772E-3</v>
      </c>
      <c r="Y916" s="17">
        <v>1.894658806371595E-2</v>
      </c>
      <c r="Z916" s="17">
        <v>1.0719517347263291E-2</v>
      </c>
      <c r="AA916" s="17">
        <v>1.4417282302314281E-3</v>
      </c>
      <c r="AB916" s="17">
        <v>1.4422507371997901E-3</v>
      </c>
      <c r="AC916" s="17">
        <v>1.360113012374096E-2</v>
      </c>
      <c r="AD916" s="17">
        <v>1.1050624449970811E-2</v>
      </c>
      <c r="AE916" s="17">
        <v>0.31239296852087889</v>
      </c>
      <c r="AG916" s="17">
        <v>8.8703525059153077E-3</v>
      </c>
      <c r="AH916" s="17">
        <v>1.0205628924539309E-2</v>
      </c>
      <c r="AJ916" s="17">
        <v>5.5630292368631287E-3</v>
      </c>
      <c r="AK916" s="17">
        <v>8.1325849506297277E-3</v>
      </c>
      <c r="AL916" s="17">
        <v>1.1483297933949799E-2</v>
      </c>
      <c r="AM916" s="17">
        <v>7.4134349720643422E-3</v>
      </c>
      <c r="AN916" s="17">
        <v>1.010569754446654E-2</v>
      </c>
      <c r="AO916" s="17">
        <v>2.9880143660355029E-2</v>
      </c>
      <c r="AP916" s="17">
        <v>1.5987096767360889E-2</v>
      </c>
      <c r="AQ916" s="17">
        <v>1.398204481478457E-2</v>
      </c>
      <c r="AR916" s="17">
        <v>8.7755562183651058E-3</v>
      </c>
      <c r="AS916" s="17">
        <v>1.86746465775375E-2</v>
      </c>
      <c r="AT916" s="17">
        <v>1.6214601114274241E-2</v>
      </c>
      <c r="AU916" s="17">
        <v>1.379368385983561E-2</v>
      </c>
      <c r="AV916" s="17">
        <v>4.6731689200723266E-3</v>
      </c>
      <c r="AX916" s="17">
        <v>9.2323092339983096E-3</v>
      </c>
      <c r="AY916" s="17">
        <v>1.86746465775375E-2</v>
      </c>
      <c r="AZ916" s="17">
        <v>1.6214601114274241E-2</v>
      </c>
      <c r="BA916" s="17">
        <v>1.379368385983561E-2</v>
      </c>
      <c r="BC916" s="17">
        <v>9.3090071002694692E-3</v>
      </c>
      <c r="BD916" s="17">
        <v>1.8266539815408239E-2</v>
      </c>
      <c r="BE916" s="17">
        <v>2.9895292235677679E-3</v>
      </c>
      <c r="BF916" s="17">
        <v>5.1762814247050754E-3</v>
      </c>
      <c r="BG916" s="17">
        <v>6.7552011264830356E-3</v>
      </c>
      <c r="BH916" s="17">
        <v>8.2024552272715202E-3</v>
      </c>
      <c r="BI916" s="17">
        <v>2.0766829435385631E-2</v>
      </c>
      <c r="BJ916" s="17">
        <v>1.8114484510108119E-2</v>
      </c>
      <c r="BK916" s="17">
        <v>0</v>
      </c>
      <c r="BL916" s="17">
        <v>6.3225411949950228E-3</v>
      </c>
      <c r="BM916" s="17">
        <v>6.1893200652633866E-3</v>
      </c>
      <c r="BN916" s="17">
        <v>1.7532179935090941E-2</v>
      </c>
      <c r="BP916" s="17">
        <v>1.218769094422688E-2</v>
      </c>
      <c r="BQ916" s="17">
        <v>1.155404200238665E-2</v>
      </c>
      <c r="BR916" s="17">
        <v>4.9063713374390746E-3</v>
      </c>
      <c r="BS916" s="17">
        <v>3.0780520090392068E-3</v>
      </c>
      <c r="BT916" s="17">
        <v>6.9900060449486941E-3</v>
      </c>
      <c r="BU916" s="17">
        <v>0</v>
      </c>
      <c r="BV916" s="17">
        <v>0</v>
      </c>
      <c r="BW916" s="17">
        <v>1.214609271324598E-2</v>
      </c>
      <c r="BX916" s="17">
        <v>1.0053353787819351E-2</v>
      </c>
      <c r="BY916" s="17">
        <v>1.8655930771025061E-2</v>
      </c>
    </row>
    <row r="918" spans="2:77" ht="111.95">
      <c r="B918" s="14" t="s">
        <v>396</v>
      </c>
    </row>
    <row r="919" spans="2:77" ht="15.95">
      <c r="B919" s="15" t="s">
        <v>16</v>
      </c>
    </row>
    <row r="920" spans="2:77" ht="15.95">
      <c r="B920" s="16" t="s">
        <v>226</v>
      </c>
      <c r="C920" s="17">
        <v>0.32364124697084418</v>
      </c>
      <c r="D920" s="17">
        <v>0.34041402216580258</v>
      </c>
      <c r="E920" s="17">
        <v>0.27406864244219298</v>
      </c>
      <c r="F920" s="17">
        <v>0.32735055479986441</v>
      </c>
      <c r="H920" s="17">
        <v>0.22254940281160179</v>
      </c>
      <c r="I920" s="17">
        <v>0.2767045730642651</v>
      </c>
      <c r="J920" s="17">
        <v>0.32009010156670781</v>
      </c>
      <c r="K920" s="17">
        <v>0.31550631998386303</v>
      </c>
      <c r="L920" s="17">
        <v>0.33331421280417112</v>
      </c>
      <c r="M920" s="17">
        <v>0.26291586180532772</v>
      </c>
      <c r="N920" s="17">
        <v>0.35015668127042981</v>
      </c>
      <c r="O920" s="17">
        <v>0.29028669094174808</v>
      </c>
      <c r="P920" s="17">
        <v>0.35126967317518382</v>
      </c>
      <c r="Q920" s="17">
        <v>0.37435441464332059</v>
      </c>
      <c r="R920" s="17">
        <v>0.41334555029294773</v>
      </c>
      <c r="S920" s="17">
        <v>0.3578048099035866</v>
      </c>
      <c r="U920" s="17">
        <v>0.22246698618597979</v>
      </c>
      <c r="V920" s="17">
        <v>0.32475130100139449</v>
      </c>
      <c r="W920" s="17">
        <v>0.22596467882856919</v>
      </c>
      <c r="X920" s="17">
        <v>0.25244110295742689</v>
      </c>
      <c r="Y920" s="17">
        <v>0.39744081745925691</v>
      </c>
      <c r="Z920" s="17">
        <v>0.35602141745366078</v>
      </c>
      <c r="AA920" s="17">
        <v>0.38708178704643859</v>
      </c>
      <c r="AB920" s="17">
        <v>0.39685349390881319</v>
      </c>
      <c r="AC920" s="17">
        <v>0.39873269860205002</v>
      </c>
      <c r="AD920" s="17">
        <v>0.28434522616772029</v>
      </c>
      <c r="AE920" s="17">
        <v>0.17365003877721391</v>
      </c>
      <c r="AG920" s="17">
        <v>0.36331238696456541</v>
      </c>
      <c r="AH920" s="17">
        <v>0.29265138394236762</v>
      </c>
      <c r="AJ920" s="17">
        <v>0.41993048210494183</v>
      </c>
      <c r="AK920" s="17">
        <v>0.30887011149882487</v>
      </c>
      <c r="AL920" s="17">
        <v>0.29269673026978932</v>
      </c>
      <c r="AM920" s="17">
        <v>0.32649504831699122</v>
      </c>
      <c r="AN920" s="17">
        <v>0.28021275902340131</v>
      </c>
      <c r="AO920" s="17">
        <v>0.3203342132784035</v>
      </c>
      <c r="AP920" s="17">
        <v>0.32415681834628202</v>
      </c>
      <c r="AQ920" s="17">
        <v>0.33476085043878667</v>
      </c>
      <c r="AR920" s="17">
        <v>0.36456765929361729</v>
      </c>
      <c r="AS920" s="17">
        <v>0.30173317501086899</v>
      </c>
      <c r="AT920" s="17">
        <v>0.34625959162374592</v>
      </c>
      <c r="AU920" s="17">
        <v>0.31264930306662858</v>
      </c>
      <c r="AV920" s="17">
        <v>0.3104504715346893</v>
      </c>
      <c r="AX920" s="17">
        <v>0.33292549038037222</v>
      </c>
      <c r="AY920" s="17">
        <v>0.30173317501086899</v>
      </c>
      <c r="AZ920" s="17">
        <v>0.34625959162374592</v>
      </c>
      <c r="BA920" s="17">
        <v>0.31264930306662858</v>
      </c>
      <c r="BC920" s="17">
        <v>0.32149582596335408</v>
      </c>
      <c r="BD920" s="17">
        <v>0.34270387193391388</v>
      </c>
      <c r="BE920" s="17">
        <v>0.39290534093867208</v>
      </c>
      <c r="BF920" s="17">
        <v>0.34936513277447329</v>
      </c>
      <c r="BG920" s="17">
        <v>0.36004191346373632</v>
      </c>
      <c r="BH920" s="17">
        <v>0.49812576777772921</v>
      </c>
      <c r="BI920" s="17">
        <v>0.43607200197802759</v>
      </c>
      <c r="BJ920" s="17">
        <v>0.30762472908082988</v>
      </c>
      <c r="BK920" s="17">
        <v>0.24770090309087131</v>
      </c>
      <c r="BL920" s="17">
        <v>0.1811146987069838</v>
      </c>
      <c r="BM920" s="17">
        <v>0.38819596977412379</v>
      </c>
      <c r="BN920" s="17">
        <v>0.26620043943663729</v>
      </c>
      <c r="BP920" s="17">
        <v>0.31490986077436522</v>
      </c>
      <c r="BQ920" s="17">
        <v>0.41844348375790241</v>
      </c>
      <c r="BR920" s="17">
        <v>0.21916313305242821</v>
      </c>
      <c r="BS920" s="17">
        <v>0.31700906499761161</v>
      </c>
      <c r="BT920" s="17">
        <v>0.52674762379974926</v>
      </c>
      <c r="BU920" s="17">
        <v>0.2383247867606193</v>
      </c>
      <c r="BV920" s="17">
        <v>0.30032803668920582</v>
      </c>
      <c r="BW920" s="17">
        <v>0.3154889943087163</v>
      </c>
      <c r="BX920" s="17">
        <v>0.37263992858081751</v>
      </c>
      <c r="BY920" s="17">
        <v>0.34500796143852969</v>
      </c>
    </row>
    <row r="921" spans="2:77" ht="15.95">
      <c r="B921" s="16" t="s">
        <v>227</v>
      </c>
      <c r="C921" s="17">
        <v>0.4171048828742156</v>
      </c>
      <c r="D921" s="17">
        <v>0.41676240933123848</v>
      </c>
      <c r="E921" s="17">
        <v>0.42246932925381459</v>
      </c>
      <c r="F921" s="17">
        <v>0.36898029442526942</v>
      </c>
      <c r="H921" s="17">
        <v>0.40545586081659718</v>
      </c>
      <c r="I921" s="17">
        <v>0.443105096224305</v>
      </c>
      <c r="J921" s="17">
        <v>0.41311372792582468</v>
      </c>
      <c r="K921" s="17">
        <v>0.39469841881000262</v>
      </c>
      <c r="L921" s="17">
        <v>0.46040720301570359</v>
      </c>
      <c r="M921" s="17">
        <v>0.4517844895912263</v>
      </c>
      <c r="N921" s="17">
        <v>0.44313881081367079</v>
      </c>
      <c r="O921" s="17">
        <v>0.42941165222456329</v>
      </c>
      <c r="P921" s="17">
        <v>0.44407077068182949</v>
      </c>
      <c r="Q921" s="17">
        <v>0.42380875296389581</v>
      </c>
      <c r="R921" s="17">
        <v>0.33912566481367717</v>
      </c>
      <c r="S921" s="17">
        <v>0.39571359166963149</v>
      </c>
      <c r="U921" s="17">
        <v>0.43471406566531651</v>
      </c>
      <c r="V921" s="17">
        <v>0.38683070875771602</v>
      </c>
      <c r="W921" s="17">
        <v>0.4394535727159114</v>
      </c>
      <c r="X921" s="17">
        <v>0.5244313764826668</v>
      </c>
      <c r="Y921" s="17">
        <v>0.34321217220899419</v>
      </c>
      <c r="Z921" s="17">
        <v>0.42110103258122189</v>
      </c>
      <c r="AA921" s="17">
        <v>0.40408935582829719</v>
      </c>
      <c r="AB921" s="17">
        <v>0.43301282274911079</v>
      </c>
      <c r="AC921" s="17">
        <v>0.37710042345250522</v>
      </c>
      <c r="AD921" s="17">
        <v>0.38560445033644808</v>
      </c>
      <c r="AE921" s="17">
        <v>0.30238273200263022</v>
      </c>
      <c r="AG921" s="17">
        <v>0.40172263742138242</v>
      </c>
      <c r="AH921" s="17">
        <v>0.4291210155018424</v>
      </c>
      <c r="AJ921" s="17">
        <v>0.39424394702801491</v>
      </c>
      <c r="AK921" s="17">
        <v>0.39984133213766132</v>
      </c>
      <c r="AL921" s="17">
        <v>0.41865570263836638</v>
      </c>
      <c r="AM921" s="17">
        <v>0.4007470793319875</v>
      </c>
      <c r="AN921" s="17">
        <v>0.41276985026960428</v>
      </c>
      <c r="AO921" s="17">
        <v>0.36315649311768161</v>
      </c>
      <c r="AP921" s="17">
        <v>0.40228075718545792</v>
      </c>
      <c r="AQ921" s="17">
        <v>0.35763991049241389</v>
      </c>
      <c r="AR921" s="17">
        <v>0.37495592550705847</v>
      </c>
      <c r="AS921" s="17">
        <v>0.45751275262995572</v>
      </c>
      <c r="AT921" s="17">
        <v>0.41396400323580917</v>
      </c>
      <c r="AU921" s="17">
        <v>0.37627707623788048</v>
      </c>
      <c r="AV921" s="17">
        <v>0.35811630928356458</v>
      </c>
      <c r="AX921" s="17">
        <v>0.40967514539768157</v>
      </c>
      <c r="AY921" s="17">
        <v>0.45751275262995572</v>
      </c>
      <c r="AZ921" s="17">
        <v>0.41396400323580917</v>
      </c>
      <c r="BA921" s="17">
        <v>0.37627707623788048</v>
      </c>
      <c r="BC921" s="17">
        <v>0.44735000035547667</v>
      </c>
      <c r="BD921" s="17">
        <v>0.45090187473399929</v>
      </c>
      <c r="BE921" s="17">
        <v>0.43029359890247038</v>
      </c>
      <c r="BF921" s="17">
        <v>0.39379621463945452</v>
      </c>
      <c r="BG921" s="17">
        <v>0.23137661712656321</v>
      </c>
      <c r="BH921" s="17">
        <v>0.37392239191741877</v>
      </c>
      <c r="BI921" s="17">
        <v>0.39627722923232139</v>
      </c>
      <c r="BJ921" s="17">
        <v>0.40639990088989381</v>
      </c>
      <c r="BK921" s="17">
        <v>0.55285558103980548</v>
      </c>
      <c r="BL921" s="17">
        <v>0.50522261592016726</v>
      </c>
      <c r="BM921" s="17">
        <v>0.42203203279703549</v>
      </c>
      <c r="BN921" s="17">
        <v>0.36847776886180161</v>
      </c>
      <c r="BP921" s="17">
        <v>0.39033480662778341</v>
      </c>
      <c r="BQ921" s="17">
        <v>0.3716512534387259</v>
      </c>
      <c r="BR921" s="17">
        <v>0.43182903196303168</v>
      </c>
      <c r="BS921" s="17">
        <v>0.4282876366856268</v>
      </c>
      <c r="BT921" s="17">
        <v>0.38203502941961892</v>
      </c>
      <c r="BU921" s="17">
        <v>0.38848622720351428</v>
      </c>
      <c r="BV921" s="17">
        <v>0.49621993099697043</v>
      </c>
      <c r="BW921" s="17">
        <v>0.42247973370982173</v>
      </c>
      <c r="BX921" s="17">
        <v>0.46378258159033359</v>
      </c>
      <c r="BY921" s="17">
        <v>0.41380889205534083</v>
      </c>
    </row>
    <row r="922" spans="2:77" ht="15.95">
      <c r="B922" s="16" t="s">
        <v>228</v>
      </c>
      <c r="C922" s="17">
        <v>0.18411129430853129</v>
      </c>
      <c r="D922" s="17">
        <v>0.17243839772848829</v>
      </c>
      <c r="E922" s="17">
        <v>0.2150157188240438</v>
      </c>
      <c r="F922" s="17">
        <v>0.2048321651291623</v>
      </c>
      <c r="H922" s="17">
        <v>0.24030058818384711</v>
      </c>
      <c r="I922" s="17">
        <v>0.16081898885945739</v>
      </c>
      <c r="J922" s="17">
        <v>0.2142782734407602</v>
      </c>
      <c r="K922" s="17">
        <v>0.20505518591569299</v>
      </c>
      <c r="L922" s="17">
        <v>0.14916971047823341</v>
      </c>
      <c r="M922" s="17">
        <v>0.21071736049513651</v>
      </c>
      <c r="N922" s="17">
        <v>0.14254277894782369</v>
      </c>
      <c r="O922" s="17">
        <v>0.23755162185772449</v>
      </c>
      <c r="P922" s="17">
        <v>0.13114254628445721</v>
      </c>
      <c r="Q922" s="17">
        <v>0.16392310874969709</v>
      </c>
      <c r="R922" s="17">
        <v>0.19446259118406789</v>
      </c>
      <c r="S922" s="17">
        <v>0.16359653443647751</v>
      </c>
      <c r="U922" s="17">
        <v>0.22090423635865469</v>
      </c>
      <c r="V922" s="17">
        <v>0.2281626275098903</v>
      </c>
      <c r="W922" s="17">
        <v>0.24557591783764379</v>
      </c>
      <c r="X922" s="17">
        <v>0.13801908809252039</v>
      </c>
      <c r="Y922" s="17">
        <v>0.20798609230136639</v>
      </c>
      <c r="Z922" s="17">
        <v>0.17624093224253251</v>
      </c>
      <c r="AA922" s="17">
        <v>0.15584288581462499</v>
      </c>
      <c r="AB922" s="17">
        <v>0.1113503710810206</v>
      </c>
      <c r="AC922" s="17">
        <v>0.1522815957930134</v>
      </c>
      <c r="AD922" s="17">
        <v>0.23467608216996</v>
      </c>
      <c r="AE922" s="17">
        <v>0.21157426069927701</v>
      </c>
      <c r="AG922" s="17">
        <v>0.17185053106152681</v>
      </c>
      <c r="AH922" s="17">
        <v>0.19368902193897969</v>
      </c>
      <c r="AJ922" s="17">
        <v>0.12948256980946579</v>
      </c>
      <c r="AK922" s="17">
        <v>0.2050793472336285</v>
      </c>
      <c r="AL922" s="17">
        <v>0.16912112099858559</v>
      </c>
      <c r="AM922" s="17">
        <v>0.19282255340191931</v>
      </c>
      <c r="AN922" s="17">
        <v>0.21076714526553109</v>
      </c>
      <c r="AO922" s="17">
        <v>0.19319497415928211</v>
      </c>
      <c r="AP922" s="17">
        <v>0.1711470003679908</v>
      </c>
      <c r="AQ922" s="17">
        <v>0.1736580243989857</v>
      </c>
      <c r="AR922" s="17">
        <v>0.163340516380136</v>
      </c>
      <c r="AS922" s="17">
        <v>0.15933081835264909</v>
      </c>
      <c r="AT922" s="17">
        <v>0.1468923389776034</v>
      </c>
      <c r="AU922" s="17">
        <v>0.1771873659769686</v>
      </c>
      <c r="AV922" s="17">
        <v>0.2670253981217397</v>
      </c>
      <c r="AX922" s="17">
        <v>0.1847045974688358</v>
      </c>
      <c r="AY922" s="17">
        <v>0.15933081835264909</v>
      </c>
      <c r="AZ922" s="17">
        <v>0.1468923389776034</v>
      </c>
      <c r="BA922" s="17">
        <v>0.1771873659769686</v>
      </c>
      <c r="BC922" s="17">
        <v>0.19691507034465569</v>
      </c>
      <c r="BD922" s="17">
        <v>0.1281797123466494</v>
      </c>
      <c r="BE922" s="17">
        <v>0.12545060854798301</v>
      </c>
      <c r="BF922" s="17">
        <v>0.18449632927705001</v>
      </c>
      <c r="BG922" s="17">
        <v>0.30928900569799289</v>
      </c>
      <c r="BH922" s="17">
        <v>8.5406114578958178E-2</v>
      </c>
      <c r="BI922" s="17">
        <v>8.4404412977330492E-2</v>
      </c>
      <c r="BJ922" s="17">
        <v>0.2055715453946324</v>
      </c>
      <c r="BK922" s="17">
        <v>0.14349512428646141</v>
      </c>
      <c r="BL922" s="17">
        <v>0.16527368870847189</v>
      </c>
      <c r="BM922" s="17">
        <v>0.12550164723383619</v>
      </c>
      <c r="BN922" s="17">
        <v>0.2418252581171704</v>
      </c>
      <c r="BP922" s="17">
        <v>0.22375744202998499</v>
      </c>
      <c r="BQ922" s="17">
        <v>0.17734389961524041</v>
      </c>
      <c r="BR922" s="17">
        <v>0.22877151028643919</v>
      </c>
      <c r="BS922" s="17">
        <v>0.21546962862241881</v>
      </c>
      <c r="BT922" s="17">
        <v>8.4227340735683193E-2</v>
      </c>
      <c r="BU922" s="17">
        <v>0.27185585909651122</v>
      </c>
      <c r="BV922" s="17">
        <v>0.1513341808718798</v>
      </c>
      <c r="BW922" s="17">
        <v>0.1868255235065778</v>
      </c>
      <c r="BX922" s="17">
        <v>8.5464107319862065E-2</v>
      </c>
      <c r="BY922" s="17">
        <v>0.135585867838108</v>
      </c>
    </row>
    <row r="923" spans="2:77" ht="15.95">
      <c r="B923" s="16" t="s">
        <v>229</v>
      </c>
      <c r="C923" s="17">
        <v>5.1061059230106828E-2</v>
      </c>
      <c r="D923" s="17">
        <v>4.6126144041112267E-2</v>
      </c>
      <c r="E923" s="17">
        <v>6.3416943788689256E-2</v>
      </c>
      <c r="F923" s="17">
        <v>8.033233460351441E-2</v>
      </c>
      <c r="H923" s="17">
        <v>7.2826363395365884E-2</v>
      </c>
      <c r="I923" s="17">
        <v>0.1013975532095289</v>
      </c>
      <c r="J923" s="17">
        <v>2.29973120682875E-2</v>
      </c>
      <c r="K923" s="17">
        <v>5.4321027807422713E-2</v>
      </c>
      <c r="L923" s="17">
        <v>5.7108873701891737E-2</v>
      </c>
      <c r="M923" s="17">
        <v>6.1928518565854539E-2</v>
      </c>
      <c r="N923" s="17">
        <v>4.1044836306770277E-2</v>
      </c>
      <c r="O923" s="17">
        <v>4.2750034975964198E-2</v>
      </c>
      <c r="P923" s="17">
        <v>5.7380252862060957E-2</v>
      </c>
      <c r="Q923" s="17">
        <v>2.2367639556697131E-2</v>
      </c>
      <c r="R923" s="17">
        <v>2.122122677124513E-2</v>
      </c>
      <c r="S923" s="17">
        <v>5.3415604102116571E-2</v>
      </c>
      <c r="U923" s="17">
        <v>7.5437225298121705E-2</v>
      </c>
      <c r="V923" s="17">
        <v>4.3658374244043077E-2</v>
      </c>
      <c r="W923" s="17">
        <v>6.3115718001224466E-2</v>
      </c>
      <c r="X923" s="17">
        <v>6.5722093107864976E-2</v>
      </c>
      <c r="Y923" s="17">
        <v>2.9482113468960479E-2</v>
      </c>
      <c r="Z923" s="17">
        <v>3.2376504205646653E-2</v>
      </c>
      <c r="AA923" s="17">
        <v>3.8325926973131648E-2</v>
      </c>
      <c r="AB923" s="17">
        <v>4.565021069699287E-2</v>
      </c>
      <c r="AC923" s="17">
        <v>4.813100881946273E-2</v>
      </c>
      <c r="AD923" s="17">
        <v>5.7110368143188102E-2</v>
      </c>
      <c r="AE923" s="17">
        <v>9.080847130335315E-2</v>
      </c>
      <c r="AG923" s="17">
        <v>4.107885356201306E-2</v>
      </c>
      <c r="AH923" s="17">
        <v>5.8858848414518182E-2</v>
      </c>
      <c r="AJ923" s="17">
        <v>3.9607689975590228E-2</v>
      </c>
      <c r="AK923" s="17">
        <v>6.101901303881295E-2</v>
      </c>
      <c r="AL923" s="17">
        <v>8.8606902965545853E-2</v>
      </c>
      <c r="AM923" s="17">
        <v>6.0456060423164017E-2</v>
      </c>
      <c r="AN923" s="17">
        <v>7.0049007561104951E-2</v>
      </c>
      <c r="AO923" s="17">
        <v>6.6534250883560145E-2</v>
      </c>
      <c r="AP923" s="17">
        <v>5.7539849412526232E-2</v>
      </c>
      <c r="AQ923" s="17">
        <v>0.106856633660562</v>
      </c>
      <c r="AR923" s="17">
        <v>6.4272545979567663E-2</v>
      </c>
      <c r="AS923" s="17">
        <v>3.8725999627623388E-2</v>
      </c>
      <c r="AT923" s="17">
        <v>6.7699599242133771E-2</v>
      </c>
      <c r="AU923" s="17">
        <v>8.1152197307059568E-2</v>
      </c>
      <c r="AV923" s="17">
        <v>2.6165565171180689E-2</v>
      </c>
      <c r="AX923" s="17">
        <v>4.9030238706362743E-2</v>
      </c>
      <c r="AY923" s="17">
        <v>3.8725999627623388E-2</v>
      </c>
      <c r="AZ923" s="17">
        <v>6.7699599242133771E-2</v>
      </c>
      <c r="BA923" s="17">
        <v>8.1152197307059568E-2</v>
      </c>
      <c r="BC923" s="17">
        <v>1.807991234995247E-2</v>
      </c>
      <c r="BD923" s="17">
        <v>5.0939065244453539E-2</v>
      </c>
      <c r="BE923" s="17">
        <v>3.8189579563617439E-2</v>
      </c>
      <c r="BF923" s="17">
        <v>5.8051165868503597E-2</v>
      </c>
      <c r="BG923" s="17">
        <v>5.0397943027095139E-2</v>
      </c>
      <c r="BH923" s="17">
        <v>2.9040698889554808E-2</v>
      </c>
      <c r="BI923" s="17">
        <v>5.0993380643515329E-2</v>
      </c>
      <c r="BJ923" s="17">
        <v>5.9634688607956912E-2</v>
      </c>
      <c r="BK923" s="17">
        <v>4.7465061817116731E-2</v>
      </c>
      <c r="BL923" s="17">
        <v>8.9259871082718142E-2</v>
      </c>
      <c r="BM923" s="17">
        <v>3.5919136193203083E-2</v>
      </c>
      <c r="BN923" s="17">
        <v>8.0788257883442058E-2</v>
      </c>
      <c r="BP923" s="17">
        <v>5.3771037736923863E-2</v>
      </c>
      <c r="BQ923" s="17">
        <v>1.339217109346898E-2</v>
      </c>
      <c r="BR923" s="17">
        <v>8.0272682839052326E-2</v>
      </c>
      <c r="BS923" s="17">
        <v>3.1397133791194527E-2</v>
      </c>
      <c r="BT923" s="17">
        <v>6.9900060449486941E-3</v>
      </c>
      <c r="BU923" s="17">
        <v>7.6978396256832671E-2</v>
      </c>
      <c r="BV923" s="17">
        <v>3.578965678361757E-2</v>
      </c>
      <c r="BW923" s="17">
        <v>4.5697908992373311E-2</v>
      </c>
      <c r="BX923" s="17">
        <v>7.8113382508986973E-2</v>
      </c>
      <c r="BY923" s="17">
        <v>6.4738533484502869E-2</v>
      </c>
    </row>
    <row r="924" spans="2:77" ht="15.95">
      <c r="B924" s="16" t="s">
        <v>55</v>
      </c>
      <c r="C924" s="17">
        <v>2.408151661630209E-2</v>
      </c>
      <c r="D924" s="17">
        <v>2.425902673335838E-2</v>
      </c>
      <c r="E924" s="17">
        <v>2.5029365691259249E-2</v>
      </c>
      <c r="F924" s="17">
        <v>1.8504651042189551E-2</v>
      </c>
      <c r="H924" s="17">
        <v>5.8867784792588099E-2</v>
      </c>
      <c r="I924" s="17">
        <v>1.797378864244371E-2</v>
      </c>
      <c r="J924" s="17">
        <v>2.952058499841969E-2</v>
      </c>
      <c r="K924" s="17">
        <v>3.0419047483018619E-2</v>
      </c>
      <c r="L924" s="17">
        <v>0</v>
      </c>
      <c r="M924" s="17">
        <v>1.2653769542454949E-2</v>
      </c>
      <c r="N924" s="17">
        <v>2.3116892661305261E-2</v>
      </c>
      <c r="O924" s="17">
        <v>0</v>
      </c>
      <c r="P924" s="17">
        <v>1.6136756996468559E-2</v>
      </c>
      <c r="Q924" s="17">
        <v>1.554608408638938E-2</v>
      </c>
      <c r="R924" s="17">
        <v>3.1844966938062179E-2</v>
      </c>
      <c r="S924" s="17">
        <v>2.9469459888187669E-2</v>
      </c>
      <c r="U924" s="17">
        <v>4.6477486491927428E-2</v>
      </c>
      <c r="V924" s="17">
        <v>1.6596988486956048E-2</v>
      </c>
      <c r="W924" s="17">
        <v>2.5890112616651108E-2</v>
      </c>
      <c r="X924" s="17">
        <v>1.9386339359520801E-2</v>
      </c>
      <c r="Y924" s="17">
        <v>2.187880456142215E-2</v>
      </c>
      <c r="Z924" s="17">
        <v>1.4260113516938211E-2</v>
      </c>
      <c r="AA924" s="17">
        <v>1.4660044337507481E-2</v>
      </c>
      <c r="AB924" s="17">
        <v>1.313310156406255E-2</v>
      </c>
      <c r="AC924" s="17">
        <v>2.3754273332968891E-2</v>
      </c>
      <c r="AD924" s="17">
        <v>3.8263873182683518E-2</v>
      </c>
      <c r="AE924" s="17">
        <v>0.22158449721752571</v>
      </c>
      <c r="AG924" s="17">
        <v>2.2035590990512291E-2</v>
      </c>
      <c r="AH924" s="17">
        <v>2.5679730202292091E-2</v>
      </c>
      <c r="AJ924" s="17">
        <v>1.6735311081987111E-2</v>
      </c>
      <c r="AK924" s="17">
        <v>2.519019609107245E-2</v>
      </c>
      <c r="AL924" s="17">
        <v>3.0919543127712772E-2</v>
      </c>
      <c r="AM924" s="17">
        <v>1.9479258525938171E-2</v>
      </c>
      <c r="AN924" s="17">
        <v>2.6201237880358379E-2</v>
      </c>
      <c r="AO924" s="17">
        <v>5.6780068561072587E-2</v>
      </c>
      <c r="AP924" s="17">
        <v>4.4875574687743142E-2</v>
      </c>
      <c r="AQ924" s="17">
        <v>2.7084581009251991E-2</v>
      </c>
      <c r="AR924" s="17">
        <v>3.2863352839620753E-2</v>
      </c>
      <c r="AS924" s="17">
        <v>4.2697254378902753E-2</v>
      </c>
      <c r="AT924" s="17">
        <v>2.5184466920707829E-2</v>
      </c>
      <c r="AU924" s="17">
        <v>5.2734057411462677E-2</v>
      </c>
      <c r="AV924" s="17">
        <v>3.8242255888825898E-2</v>
      </c>
      <c r="AX924" s="17">
        <v>2.3664528046747759E-2</v>
      </c>
      <c r="AY924" s="17">
        <v>4.2697254378902753E-2</v>
      </c>
      <c r="AZ924" s="17">
        <v>2.5184466920707829E-2</v>
      </c>
      <c r="BA924" s="17">
        <v>5.2734057411462677E-2</v>
      </c>
      <c r="BC924" s="17">
        <v>1.6159190986561218E-2</v>
      </c>
      <c r="BD924" s="17">
        <v>2.727547574098349E-2</v>
      </c>
      <c r="BE924" s="17">
        <v>1.316087204725705E-2</v>
      </c>
      <c r="BF924" s="17">
        <v>1.4291157440518671E-2</v>
      </c>
      <c r="BG924" s="17">
        <v>4.8894520684612482E-2</v>
      </c>
      <c r="BH924" s="17">
        <v>1.3505026836339111E-2</v>
      </c>
      <c r="BI924" s="17">
        <v>3.2252975168805112E-2</v>
      </c>
      <c r="BJ924" s="17">
        <v>2.076913602668691E-2</v>
      </c>
      <c r="BK924" s="17">
        <v>8.4833297657450867E-3</v>
      </c>
      <c r="BL924" s="17">
        <v>5.9129125581658913E-2</v>
      </c>
      <c r="BM924" s="17">
        <v>2.835121400180133E-2</v>
      </c>
      <c r="BN924" s="17">
        <v>4.2708275700948532E-2</v>
      </c>
      <c r="BP924" s="17">
        <v>1.722685283094251E-2</v>
      </c>
      <c r="BQ924" s="17">
        <v>1.9169192094662311E-2</v>
      </c>
      <c r="BR924" s="17">
        <v>3.9963641859048563E-2</v>
      </c>
      <c r="BS924" s="17">
        <v>7.8365359031481122E-3</v>
      </c>
      <c r="BT924" s="17">
        <v>0</v>
      </c>
      <c r="BU924" s="17">
        <v>2.435473068252253E-2</v>
      </c>
      <c r="BV924" s="17">
        <v>1.632819465832664E-2</v>
      </c>
      <c r="BW924" s="17">
        <v>2.9507839482511108E-2</v>
      </c>
      <c r="BX924" s="17">
        <v>0</v>
      </c>
      <c r="BY924" s="17">
        <v>4.0858745183518681E-2</v>
      </c>
    </row>
    <row r="926" spans="2:77" ht="128.1">
      <c r="B926" s="14" t="s">
        <v>397</v>
      </c>
    </row>
    <row r="927" spans="2:77" ht="15.95">
      <c r="B927" s="15" t="s">
        <v>16</v>
      </c>
    </row>
    <row r="928" spans="2:77" ht="15.95">
      <c r="B928" s="16" t="s">
        <v>226</v>
      </c>
      <c r="C928" s="17">
        <v>0.38094612554514362</v>
      </c>
      <c r="D928" s="17">
        <v>0.39453530641330092</v>
      </c>
      <c r="E928" s="17">
        <v>0.34331201559807062</v>
      </c>
      <c r="F928" s="17">
        <v>0.32531744271361152</v>
      </c>
      <c r="H928" s="17">
        <v>0.30229131154710481</v>
      </c>
      <c r="I928" s="17">
        <v>0.28090623308667462</v>
      </c>
      <c r="J928" s="17">
        <v>0.35784311194555313</v>
      </c>
      <c r="K928" s="17">
        <v>0.32625011087384642</v>
      </c>
      <c r="L928" s="17">
        <v>0.36774810453732087</v>
      </c>
      <c r="M928" s="17">
        <v>0.26038028240761252</v>
      </c>
      <c r="N928" s="17">
        <v>0.32745890553504342</v>
      </c>
      <c r="O928" s="17">
        <v>0.37761129002019439</v>
      </c>
      <c r="P928" s="17">
        <v>0.46843507954164981</v>
      </c>
      <c r="Q928" s="17">
        <v>0.42920210601231051</v>
      </c>
      <c r="R928" s="17">
        <v>0.54365591904708976</v>
      </c>
      <c r="S928" s="17">
        <v>0.45426825372219881</v>
      </c>
      <c r="U928" s="17">
        <v>0.38495230818523091</v>
      </c>
      <c r="V928" s="17">
        <v>0.20765827437556439</v>
      </c>
      <c r="W928" s="17">
        <v>0.35670108900874797</v>
      </c>
      <c r="X928" s="17">
        <v>0.30461857097561928</v>
      </c>
      <c r="Y928" s="17">
        <v>0.34749362097761388</v>
      </c>
      <c r="Z928" s="17">
        <v>0.42970813969789329</v>
      </c>
      <c r="AA928" s="17">
        <v>0.47380331757498129</v>
      </c>
      <c r="AB928" s="17">
        <v>0.45696218127868388</v>
      </c>
      <c r="AC928" s="17">
        <v>0.40733143676600408</v>
      </c>
      <c r="AD928" s="17">
        <v>0.35516160575555161</v>
      </c>
      <c r="AE928" s="17">
        <v>0.21157426069927701</v>
      </c>
      <c r="AG928" s="17">
        <v>0.46105573902340452</v>
      </c>
      <c r="AH928" s="17">
        <v>0.31836698238594963</v>
      </c>
      <c r="AJ928" s="17">
        <v>0.47670424287571678</v>
      </c>
      <c r="AK928" s="17">
        <v>0.38598409399798728</v>
      </c>
      <c r="AL928" s="17">
        <v>0.41227121780126103</v>
      </c>
      <c r="AM928" s="17">
        <v>0.38113799312006907</v>
      </c>
      <c r="AN928" s="17">
        <v>0.34431973804405519</v>
      </c>
      <c r="AO928" s="17">
        <v>0.37583750939297</v>
      </c>
      <c r="AP928" s="17">
        <v>0.40864142427271638</v>
      </c>
      <c r="AQ928" s="17">
        <v>0.37579854580727912</v>
      </c>
      <c r="AR928" s="17">
        <v>0.45282357213954122</v>
      </c>
      <c r="AS928" s="17">
        <v>0.38598697859873132</v>
      </c>
      <c r="AT928" s="17">
        <v>0.43788866784806091</v>
      </c>
      <c r="AU928" s="17">
        <v>0.45037064338151811</v>
      </c>
      <c r="AV928" s="17">
        <v>0.40384370833801209</v>
      </c>
      <c r="AX928" s="17">
        <v>0.38211885029630549</v>
      </c>
      <c r="AY928" s="17">
        <v>0.38598697859873132</v>
      </c>
      <c r="AZ928" s="17">
        <v>0.43788866784806091</v>
      </c>
      <c r="BA928" s="17">
        <v>0.45037064338151811</v>
      </c>
      <c r="BC928" s="17">
        <v>0.45431077447334622</v>
      </c>
      <c r="BD928" s="17">
        <v>0.35064473966859638</v>
      </c>
      <c r="BE928" s="17">
        <v>0.42226335699764328</v>
      </c>
      <c r="BF928" s="17">
        <v>0.41946237960748589</v>
      </c>
      <c r="BG928" s="17">
        <v>0.39845120636107523</v>
      </c>
      <c r="BH928" s="17">
        <v>0.5361306590158087</v>
      </c>
      <c r="BI928" s="17">
        <v>0.39026362106717261</v>
      </c>
      <c r="BJ928" s="17">
        <v>0.3667166373153144</v>
      </c>
      <c r="BK928" s="17">
        <v>0.25552547643836859</v>
      </c>
      <c r="BL928" s="17">
        <v>0.29096120460890451</v>
      </c>
      <c r="BM928" s="17">
        <v>0.42007060246043099</v>
      </c>
      <c r="BN928" s="17">
        <v>0.31821798353076008</v>
      </c>
      <c r="BP928" s="17">
        <v>0.41910316538980608</v>
      </c>
      <c r="BQ928" s="17">
        <v>0.40507560808592291</v>
      </c>
      <c r="BR928" s="17">
        <v>0.28147105802825267</v>
      </c>
      <c r="BS928" s="17">
        <v>0.38717239389110858</v>
      </c>
      <c r="BT928" s="17">
        <v>0.59757233995299464</v>
      </c>
      <c r="BU928" s="17">
        <v>0.36397302700299877</v>
      </c>
      <c r="BV928" s="17">
        <v>0.39825383426011501</v>
      </c>
      <c r="BW928" s="17">
        <v>0.37668119944194101</v>
      </c>
      <c r="BX928" s="17">
        <v>0.37857970861603929</v>
      </c>
      <c r="BY928" s="17">
        <v>0.3474838934408464</v>
      </c>
    </row>
    <row r="929" spans="2:77" ht="15.95">
      <c r="B929" s="16" t="s">
        <v>227</v>
      </c>
      <c r="C929" s="17">
        <v>0.47789197848376908</v>
      </c>
      <c r="D929" s="17">
        <v>0.4671746058947982</v>
      </c>
      <c r="E929" s="17">
        <v>0.5193516485261882</v>
      </c>
      <c r="F929" s="17">
        <v>0.43670309983891731</v>
      </c>
      <c r="H929" s="17">
        <v>0.48797742503868702</v>
      </c>
      <c r="I929" s="17">
        <v>0.57534056250047216</v>
      </c>
      <c r="J929" s="17">
        <v>0.45702252262212678</v>
      </c>
      <c r="K929" s="17">
        <v>0.50744074425421959</v>
      </c>
      <c r="L929" s="17">
        <v>0.46580082942238632</v>
      </c>
      <c r="M929" s="17">
        <v>0.54486107749842472</v>
      </c>
      <c r="N929" s="17">
        <v>0.50449115057449012</v>
      </c>
      <c r="O929" s="17">
        <v>0.54969327254081912</v>
      </c>
      <c r="P929" s="17">
        <v>0.41875782634663622</v>
      </c>
      <c r="Q929" s="17">
        <v>0.44751947357244781</v>
      </c>
      <c r="R929" s="17">
        <v>0.37911151946089522</v>
      </c>
      <c r="S929" s="17">
        <v>0.46576387384226509</v>
      </c>
      <c r="U929" s="17">
        <v>0.47617038403605372</v>
      </c>
      <c r="V929" s="17">
        <v>0.58927601504665872</v>
      </c>
      <c r="W929" s="17">
        <v>0.45391299459042278</v>
      </c>
      <c r="X929" s="17">
        <v>0.51064198966165164</v>
      </c>
      <c r="Y929" s="17">
        <v>0.50375749300005934</v>
      </c>
      <c r="Z929" s="17">
        <v>0.44349837033342132</v>
      </c>
      <c r="AA929" s="17">
        <v>0.40754336688372028</v>
      </c>
      <c r="AB929" s="17">
        <v>0.44811426342476818</v>
      </c>
      <c r="AC929" s="17">
        <v>0.46523764944132717</v>
      </c>
      <c r="AD929" s="17">
        <v>0.54338892085854873</v>
      </c>
      <c r="AE929" s="17">
        <v>0.47603277077984413</v>
      </c>
      <c r="AG929" s="17">
        <v>0.44675621459648268</v>
      </c>
      <c r="AH929" s="17">
        <v>0.50221427066661795</v>
      </c>
      <c r="AJ929" s="17">
        <v>0.42224199464657741</v>
      </c>
      <c r="AK929" s="17">
        <v>0.48414160978687593</v>
      </c>
      <c r="AL929" s="17">
        <v>0.44396387719300712</v>
      </c>
      <c r="AM929" s="17">
        <v>0.4562511825868511</v>
      </c>
      <c r="AN929" s="17">
        <v>0.48798288806881351</v>
      </c>
      <c r="AO929" s="17">
        <v>0.47984493766600023</v>
      </c>
      <c r="AP929" s="17">
        <v>0.45426514864384882</v>
      </c>
      <c r="AQ929" s="17">
        <v>0.49619140111427618</v>
      </c>
      <c r="AR929" s="17">
        <v>0.47695408976607662</v>
      </c>
      <c r="AS929" s="17">
        <v>0.49112931755759243</v>
      </c>
      <c r="AT929" s="17">
        <v>0.45867318597232648</v>
      </c>
      <c r="AU929" s="17">
        <v>0.44550215352802741</v>
      </c>
      <c r="AV929" s="17">
        <v>0.50335361913297205</v>
      </c>
      <c r="AX929" s="17">
        <v>0.47491503765281812</v>
      </c>
      <c r="AY929" s="17">
        <v>0.49112931755759243</v>
      </c>
      <c r="AZ929" s="17">
        <v>0.45867318597232648</v>
      </c>
      <c r="BA929" s="17">
        <v>0.44550215352802741</v>
      </c>
      <c r="BC929" s="17">
        <v>0.43243442732866422</v>
      </c>
      <c r="BD929" s="17">
        <v>0.46403567827695308</v>
      </c>
      <c r="BE929" s="17">
        <v>0.42831666274591368</v>
      </c>
      <c r="BF929" s="17">
        <v>0.46040478055946149</v>
      </c>
      <c r="BG929" s="17">
        <v>0.45974457655866091</v>
      </c>
      <c r="BH929" s="17">
        <v>0.36030510432079488</v>
      </c>
      <c r="BI929" s="17">
        <v>0.48621113282800221</v>
      </c>
      <c r="BJ929" s="17">
        <v>0.47366918567252492</v>
      </c>
      <c r="BK929" s="17">
        <v>0.60288568739417503</v>
      </c>
      <c r="BL929" s="17">
        <v>0.53404222822946279</v>
      </c>
      <c r="BM929" s="17">
        <v>0.47164400366551401</v>
      </c>
      <c r="BN929" s="17">
        <v>0.51765766124900447</v>
      </c>
      <c r="BP929" s="17">
        <v>0.43931453200255338</v>
      </c>
      <c r="BQ929" s="17">
        <v>0.47503320432579199</v>
      </c>
      <c r="BR929" s="17">
        <v>0.5826909125537485</v>
      </c>
      <c r="BS929" s="17">
        <v>0.47336461577680189</v>
      </c>
      <c r="BT929" s="17">
        <v>0.32748841685365793</v>
      </c>
      <c r="BU929" s="17">
        <v>0.55074579822867398</v>
      </c>
      <c r="BV929" s="17">
        <v>0.44209268316222489</v>
      </c>
      <c r="BW929" s="17">
        <v>0.38923502383672748</v>
      </c>
      <c r="BX929" s="17">
        <v>0.52037266646382685</v>
      </c>
      <c r="BY929" s="17">
        <v>0.5115261374832103</v>
      </c>
    </row>
    <row r="930" spans="2:77" ht="15.95">
      <c r="B930" s="16" t="s">
        <v>228</v>
      </c>
      <c r="C930" s="17">
        <v>0.1073630319116823</v>
      </c>
      <c r="D930" s="17">
        <v>0.1048064892138931</v>
      </c>
      <c r="E930" s="17">
        <v>0.10821187638072111</v>
      </c>
      <c r="F930" s="17">
        <v>0.16617730919662249</v>
      </c>
      <c r="H930" s="17">
        <v>0.1521429981213239</v>
      </c>
      <c r="I930" s="17">
        <v>7.9326092878877374E-2</v>
      </c>
      <c r="J930" s="17">
        <v>0.14309236710602821</v>
      </c>
      <c r="K930" s="17">
        <v>0.11810093237592539</v>
      </c>
      <c r="L930" s="17">
        <v>0.12665872156633801</v>
      </c>
      <c r="M930" s="17">
        <v>0.14588201661186989</v>
      </c>
      <c r="N930" s="17">
        <v>0.15333229681962579</v>
      </c>
      <c r="O930" s="17">
        <v>7.2695437438986543E-2</v>
      </c>
      <c r="P930" s="17">
        <v>9.1384133675594975E-2</v>
      </c>
      <c r="Q930" s="17">
        <v>0.1076964582637049</v>
      </c>
      <c r="R930" s="17">
        <v>4.6083712678061731E-2</v>
      </c>
      <c r="S930" s="17">
        <v>6.4629487175209832E-2</v>
      </c>
      <c r="U930" s="17">
        <v>0.1031681536371352</v>
      </c>
      <c r="V930" s="17">
        <v>0.16612418630819359</v>
      </c>
      <c r="W930" s="17">
        <v>0.12863634302619831</v>
      </c>
      <c r="X930" s="17">
        <v>0.1462035846934214</v>
      </c>
      <c r="Y930" s="17">
        <v>0.1105135089343581</v>
      </c>
      <c r="Z930" s="17">
        <v>0.1088898635496061</v>
      </c>
      <c r="AA930" s="17">
        <v>9.2101225508898876E-2</v>
      </c>
      <c r="AB930" s="17">
        <v>8.5051227851740407E-2</v>
      </c>
      <c r="AC930" s="17">
        <v>8.7385188079191017E-2</v>
      </c>
      <c r="AD930" s="17">
        <v>6.9493254927414774E-2</v>
      </c>
      <c r="AE930" s="17">
        <v>0</v>
      </c>
      <c r="AG930" s="17">
        <v>7.4371604174542819E-2</v>
      </c>
      <c r="AH930" s="17">
        <v>0.13313491108756809</v>
      </c>
      <c r="AJ930" s="17">
        <v>8.8298601322269327E-2</v>
      </c>
      <c r="AK930" s="17">
        <v>0.1097231000104165</v>
      </c>
      <c r="AL930" s="17">
        <v>0.1172472385474293</v>
      </c>
      <c r="AM930" s="17">
        <v>0.1232339544018589</v>
      </c>
      <c r="AN930" s="17">
        <v>0.1200067873335741</v>
      </c>
      <c r="AO930" s="17">
        <v>0.1003686373788706</v>
      </c>
      <c r="AP930" s="17">
        <v>9.9070823855955073E-2</v>
      </c>
      <c r="AQ930" s="17">
        <v>9.8924230440965627E-2</v>
      </c>
      <c r="AR930" s="17">
        <v>4.832166130634475E-2</v>
      </c>
      <c r="AS930" s="17">
        <v>0.1075532561792913</v>
      </c>
      <c r="AT930" s="17">
        <v>7.1326284067156576E-2</v>
      </c>
      <c r="AU930" s="17">
        <v>6.0486365836662989E-2</v>
      </c>
      <c r="AV930" s="17">
        <v>6.7713355103183159E-2</v>
      </c>
      <c r="AX930" s="17">
        <v>0.1084853485620234</v>
      </c>
      <c r="AY930" s="17">
        <v>0.1075532561792913</v>
      </c>
      <c r="AZ930" s="17">
        <v>7.1326284067156576E-2</v>
      </c>
      <c r="BA930" s="17">
        <v>6.0486365836662989E-2</v>
      </c>
      <c r="BC930" s="17">
        <v>7.4320005215425852E-2</v>
      </c>
      <c r="BD930" s="17">
        <v>0.13443695811683759</v>
      </c>
      <c r="BE930" s="17">
        <v>0.10020984625143391</v>
      </c>
      <c r="BF930" s="17">
        <v>9.8944742513553063E-2</v>
      </c>
      <c r="BG930" s="17">
        <v>5.6436006356012591E-2</v>
      </c>
      <c r="BH930" s="17">
        <v>7.2165238918903238E-2</v>
      </c>
      <c r="BI930" s="17">
        <v>0.10093750598413739</v>
      </c>
      <c r="BJ930" s="17">
        <v>0.11060354021133</v>
      </c>
      <c r="BK930" s="17">
        <v>0.1237673871938451</v>
      </c>
      <c r="BL930" s="17">
        <v>0.13602430109914071</v>
      </c>
      <c r="BM930" s="17">
        <v>9.6403075229317542E-2</v>
      </c>
      <c r="BN930" s="17">
        <v>0.12636233230134741</v>
      </c>
      <c r="BP930" s="17">
        <v>0.1134949246808438</v>
      </c>
      <c r="BQ930" s="17">
        <v>8.3372137748572953E-2</v>
      </c>
      <c r="BR930" s="17">
        <v>9.206440139837492E-2</v>
      </c>
      <c r="BS930" s="17">
        <v>9.7572240812989958E-2</v>
      </c>
      <c r="BT930" s="17">
        <v>6.171881890164823E-2</v>
      </c>
      <c r="BU930" s="17">
        <v>7.3103809427065847E-2</v>
      </c>
      <c r="BV930" s="17">
        <v>0.1088206988736639</v>
      </c>
      <c r="BW930" s="17">
        <v>0.19360152178497739</v>
      </c>
      <c r="BX930" s="17">
        <v>0.101047624920134</v>
      </c>
      <c r="BY930" s="17">
        <v>0.10913826643236189</v>
      </c>
    </row>
    <row r="931" spans="2:77" ht="15.95">
      <c r="B931" s="16" t="s">
        <v>229</v>
      </c>
      <c r="C931" s="17">
        <v>1.9244289203231079E-2</v>
      </c>
      <c r="D931" s="17">
        <v>1.952488820589408E-2</v>
      </c>
      <c r="E931" s="17">
        <v>9.7789353484316645E-3</v>
      </c>
      <c r="F931" s="17">
        <v>7.1802148250848519E-2</v>
      </c>
      <c r="H931" s="17">
        <v>1.5777186551149541E-2</v>
      </c>
      <c r="I931" s="17">
        <v>6.4427111533975789E-2</v>
      </c>
      <c r="J931" s="17">
        <v>2.3227087099921918E-2</v>
      </c>
      <c r="K931" s="17">
        <v>3.133067514835549E-2</v>
      </c>
      <c r="L931" s="17">
        <v>2.8719783633551561E-2</v>
      </c>
      <c r="M931" s="17">
        <v>3.3368866773171912E-2</v>
      </c>
      <c r="N931" s="17">
        <v>1.471764707084052E-2</v>
      </c>
      <c r="O931" s="17">
        <v>0</v>
      </c>
      <c r="P931" s="17">
        <v>1.069795330805574E-2</v>
      </c>
      <c r="Q931" s="17">
        <v>1.183059874361987E-2</v>
      </c>
      <c r="R931" s="17">
        <v>1.0980541798108329E-2</v>
      </c>
      <c r="S931" s="17">
        <v>2.0866421116005241E-3</v>
      </c>
      <c r="U931" s="17">
        <v>1.247041089561656E-2</v>
      </c>
      <c r="V931" s="17">
        <v>6.7196855168272836E-3</v>
      </c>
      <c r="W931" s="17">
        <v>4.2355427577499563E-2</v>
      </c>
      <c r="X931" s="17">
        <v>2.5769377435097409E-2</v>
      </c>
      <c r="Y931" s="17">
        <v>2.9483855263399979E-2</v>
      </c>
      <c r="Z931" s="17">
        <v>1.4363030249404571E-2</v>
      </c>
      <c r="AA931" s="17">
        <v>2.511036180216801E-2</v>
      </c>
      <c r="AB931" s="17">
        <v>9.872327444807474E-3</v>
      </c>
      <c r="AC931" s="17">
        <v>1.312152239821345E-2</v>
      </c>
      <c r="AD931" s="17">
        <v>1.3814681957950371E-2</v>
      </c>
      <c r="AE931" s="17">
        <v>0</v>
      </c>
      <c r="AG931" s="17">
        <v>6.80904969520399E-3</v>
      </c>
      <c r="AH931" s="17">
        <v>2.895831227242076E-2</v>
      </c>
      <c r="AJ931" s="17">
        <v>5.0535837720470222E-3</v>
      </c>
      <c r="AK931" s="17">
        <v>6.6810509901747746E-3</v>
      </c>
      <c r="AL931" s="17">
        <v>0</v>
      </c>
      <c r="AM931" s="17">
        <v>2.8023224105866551E-2</v>
      </c>
      <c r="AN931" s="17">
        <v>2.56368220668063E-2</v>
      </c>
      <c r="AO931" s="17">
        <v>1.5946864599314419E-2</v>
      </c>
      <c r="AP931" s="17">
        <v>1.4619444667856051E-2</v>
      </c>
      <c r="AQ931" s="17">
        <v>6.3549491095488062E-3</v>
      </c>
      <c r="AR931" s="17">
        <v>1.1434771280779349E-2</v>
      </c>
      <c r="AS931" s="17">
        <v>0</v>
      </c>
      <c r="AT931" s="17">
        <v>1.070124393744497E-2</v>
      </c>
      <c r="AU931" s="17">
        <v>1.449211768925404E-2</v>
      </c>
      <c r="AV931" s="17">
        <v>3.6710753732984922E-3</v>
      </c>
      <c r="AX931" s="17">
        <v>2.0682170292848499E-2</v>
      </c>
      <c r="AY931" s="17">
        <v>0</v>
      </c>
      <c r="AZ931" s="17">
        <v>1.070124393744497E-2</v>
      </c>
      <c r="BA931" s="17">
        <v>1.449211768925404E-2</v>
      </c>
      <c r="BC931" s="17">
        <v>1.8055896245557691E-2</v>
      </c>
      <c r="BD931" s="17">
        <v>3.2616084122204569E-2</v>
      </c>
      <c r="BE931" s="17">
        <v>3.6049261957752043E-2</v>
      </c>
      <c r="BF931" s="17">
        <v>2.1188097319499642E-2</v>
      </c>
      <c r="BG931" s="17">
        <v>5.0397943027095139E-2</v>
      </c>
      <c r="BH931" s="17">
        <v>2.319654251722179E-2</v>
      </c>
      <c r="BI931" s="17">
        <v>8.1459052261261856E-3</v>
      </c>
      <c r="BJ931" s="17">
        <v>3.1247291449600489E-2</v>
      </c>
      <c r="BK931" s="17">
        <v>6.6388984107738124E-3</v>
      </c>
      <c r="BL931" s="17">
        <v>3.2649724867496753E-2</v>
      </c>
      <c r="BM931" s="17">
        <v>3.1236105619593009E-3</v>
      </c>
      <c r="BN931" s="17">
        <v>1.479385776436792E-2</v>
      </c>
      <c r="BP931" s="17">
        <v>1.682333475566616E-2</v>
      </c>
      <c r="BQ931" s="17">
        <v>1.157283674385661E-2</v>
      </c>
      <c r="BR931" s="17">
        <v>2.5337357394731381E-2</v>
      </c>
      <c r="BS931" s="17">
        <v>2.8876485963589989E-2</v>
      </c>
      <c r="BT931" s="17">
        <v>1.322042429169926E-2</v>
      </c>
      <c r="BU931" s="17">
        <v>0</v>
      </c>
      <c r="BV931" s="17">
        <v>5.0832783703996347E-2</v>
      </c>
      <c r="BW931" s="17">
        <v>2.833616222310819E-2</v>
      </c>
      <c r="BX931" s="17">
        <v>0</v>
      </c>
      <c r="BY931" s="17">
        <v>8.7340161319819937E-3</v>
      </c>
    </row>
    <row r="932" spans="2:77" ht="15.95">
      <c r="B932" s="16" t="s">
        <v>55</v>
      </c>
      <c r="C932" s="17">
        <v>1.455457485617398E-2</v>
      </c>
      <c r="D932" s="17">
        <v>1.395871027211373E-2</v>
      </c>
      <c r="E932" s="17">
        <v>1.934552414658831E-2</v>
      </c>
      <c r="F932" s="17">
        <v>0</v>
      </c>
      <c r="H932" s="17">
        <v>4.1811078741734717E-2</v>
      </c>
      <c r="I932" s="17">
        <v>0</v>
      </c>
      <c r="J932" s="17">
        <v>1.881491122636969E-2</v>
      </c>
      <c r="K932" s="17">
        <v>1.6877537347653071E-2</v>
      </c>
      <c r="L932" s="17">
        <v>1.107256084040311E-2</v>
      </c>
      <c r="M932" s="17">
        <v>1.5507756708920991E-2</v>
      </c>
      <c r="N932" s="17">
        <v>0</v>
      </c>
      <c r="O932" s="17">
        <v>0</v>
      </c>
      <c r="P932" s="17">
        <v>1.0725007128063331E-2</v>
      </c>
      <c r="Q932" s="17">
        <v>3.7513634079167639E-3</v>
      </c>
      <c r="R932" s="17">
        <v>2.0168307015844929E-2</v>
      </c>
      <c r="S932" s="17">
        <v>1.3251743148725761E-2</v>
      </c>
      <c r="U932" s="17">
        <v>2.323874324596371E-2</v>
      </c>
      <c r="V932" s="17">
        <v>3.0221838752755911E-2</v>
      </c>
      <c r="W932" s="17">
        <v>1.8394145797131198E-2</v>
      </c>
      <c r="X932" s="17">
        <v>1.276647723421015E-2</v>
      </c>
      <c r="Y932" s="17">
        <v>8.7515218245688611E-3</v>
      </c>
      <c r="Z932" s="17">
        <v>3.5405961696749191E-3</v>
      </c>
      <c r="AA932" s="17">
        <v>1.4417282302314281E-3</v>
      </c>
      <c r="AB932" s="17">
        <v>0</v>
      </c>
      <c r="AC932" s="17">
        <v>2.692420331526444E-2</v>
      </c>
      <c r="AD932" s="17">
        <v>1.8141536500534551E-2</v>
      </c>
      <c r="AE932" s="17">
        <v>0.31239296852087889</v>
      </c>
      <c r="AG932" s="17">
        <v>1.100739251036603E-2</v>
      </c>
      <c r="AH932" s="17">
        <v>1.732552358744353E-2</v>
      </c>
      <c r="AJ932" s="17">
        <v>7.7015773833895461E-3</v>
      </c>
      <c r="AK932" s="17">
        <v>1.3470145214545671E-2</v>
      </c>
      <c r="AL932" s="17">
        <v>2.651766645830252E-2</v>
      </c>
      <c r="AM932" s="17">
        <v>1.1353645785354411E-2</v>
      </c>
      <c r="AN932" s="17">
        <v>2.2053764486750969E-2</v>
      </c>
      <c r="AO932" s="17">
        <v>2.8002050962844659E-2</v>
      </c>
      <c r="AP932" s="17">
        <v>2.3403158559623671E-2</v>
      </c>
      <c r="AQ932" s="17">
        <v>2.2730873527930569E-2</v>
      </c>
      <c r="AR932" s="17">
        <v>1.046590550725823E-2</v>
      </c>
      <c r="AS932" s="17">
        <v>1.5330447664385009E-2</v>
      </c>
      <c r="AT932" s="17">
        <v>2.141061817501113E-2</v>
      </c>
      <c r="AU932" s="17">
        <v>2.914871956453742E-2</v>
      </c>
      <c r="AV932" s="17">
        <v>2.1418242052534439E-2</v>
      </c>
      <c r="AX932" s="17">
        <v>1.3798593196004429E-2</v>
      </c>
      <c r="AY932" s="17">
        <v>1.5330447664385009E-2</v>
      </c>
      <c r="AZ932" s="17">
        <v>2.141061817501113E-2</v>
      </c>
      <c r="BA932" s="17">
        <v>2.914871956453742E-2</v>
      </c>
      <c r="BC932" s="17">
        <v>2.087889673700612E-2</v>
      </c>
      <c r="BD932" s="17">
        <v>1.8266539815408239E-2</v>
      </c>
      <c r="BE932" s="17">
        <v>1.316087204725705E-2</v>
      </c>
      <c r="BF932" s="17">
        <v>0</v>
      </c>
      <c r="BG932" s="17">
        <v>3.4970267697156152E-2</v>
      </c>
      <c r="BH932" s="17">
        <v>8.2024552272715202E-3</v>
      </c>
      <c r="BI932" s="17">
        <v>1.444183489456159E-2</v>
      </c>
      <c r="BJ932" s="17">
        <v>1.7763345351230121E-2</v>
      </c>
      <c r="BK932" s="17">
        <v>1.1182550562837521E-2</v>
      </c>
      <c r="BL932" s="17">
        <v>6.3225411949950228E-3</v>
      </c>
      <c r="BM932" s="17">
        <v>8.7587080827781702E-3</v>
      </c>
      <c r="BN932" s="17">
        <v>2.2968165154520079E-2</v>
      </c>
      <c r="BP932" s="17">
        <v>1.1264043171130439E-2</v>
      </c>
      <c r="BQ932" s="17">
        <v>2.4946213095855631E-2</v>
      </c>
      <c r="BR932" s="17">
        <v>1.8436270624892458E-2</v>
      </c>
      <c r="BS932" s="17">
        <v>1.3014263555509239E-2</v>
      </c>
      <c r="BT932" s="17">
        <v>0</v>
      </c>
      <c r="BU932" s="17">
        <v>1.217736534126126E-2</v>
      </c>
      <c r="BV932" s="17">
        <v>0</v>
      </c>
      <c r="BW932" s="17">
        <v>1.214609271324598E-2</v>
      </c>
      <c r="BX932" s="17">
        <v>0</v>
      </c>
      <c r="BY932" s="17">
        <v>2.3117686511599549E-2</v>
      </c>
    </row>
    <row r="934" spans="2:77" ht="96">
      <c r="B934" s="14" t="s">
        <v>398</v>
      </c>
    </row>
    <row r="935" spans="2:77" ht="15.95">
      <c r="B935" s="15" t="s">
        <v>16</v>
      </c>
    </row>
    <row r="936" spans="2:77" ht="15.95">
      <c r="B936" s="16" t="s">
        <v>226</v>
      </c>
      <c r="C936" s="17">
        <v>0.25793829769395382</v>
      </c>
      <c r="D936" s="17">
        <v>0.27509148736458078</v>
      </c>
      <c r="E936" s="17">
        <v>0.2083610151790298</v>
      </c>
      <c r="F936" s="17">
        <v>0.21828947279629179</v>
      </c>
      <c r="H936" s="17">
        <v>0.1918713383302422</v>
      </c>
      <c r="I936" s="17">
        <v>0.22335440997963771</v>
      </c>
      <c r="J936" s="17">
        <v>0.208092046036367</v>
      </c>
      <c r="K936" s="17">
        <v>0.22096679832402091</v>
      </c>
      <c r="L936" s="17">
        <v>0.20529993532223309</v>
      </c>
      <c r="M936" s="17">
        <v>0.22867023851161061</v>
      </c>
      <c r="N936" s="17">
        <v>0.1598660096635014</v>
      </c>
      <c r="O936" s="17">
        <v>0.27660165012640231</v>
      </c>
      <c r="P936" s="17">
        <v>0.28687176559579503</v>
      </c>
      <c r="Q936" s="17">
        <v>0.3556677632140785</v>
      </c>
      <c r="R936" s="17">
        <v>0.43275632914095141</v>
      </c>
      <c r="S936" s="17">
        <v>0.27914409564294329</v>
      </c>
      <c r="U936" s="17">
        <v>0.178122309918363</v>
      </c>
      <c r="V936" s="17">
        <v>0.14878919607083149</v>
      </c>
      <c r="W936" s="17">
        <v>0.2086425852607367</v>
      </c>
      <c r="X936" s="17">
        <v>0.19079048985597019</v>
      </c>
      <c r="Y936" s="17">
        <v>0.29198607349282818</v>
      </c>
      <c r="Z936" s="17">
        <v>0.28538232475654007</v>
      </c>
      <c r="AA936" s="17">
        <v>0.37439648973240541</v>
      </c>
      <c r="AB936" s="17">
        <v>0.33771282894390331</v>
      </c>
      <c r="AC936" s="17">
        <v>0.32799805062006931</v>
      </c>
      <c r="AD936" s="17">
        <v>0.18619764914084319</v>
      </c>
      <c r="AE936" s="17">
        <v>0</v>
      </c>
      <c r="AG936" s="17">
        <v>0.3236429463307185</v>
      </c>
      <c r="AH936" s="17">
        <v>0.20661186588710909</v>
      </c>
      <c r="AJ936" s="17">
        <v>0.35311444813343279</v>
      </c>
      <c r="AK936" s="17">
        <v>0.25765324550315682</v>
      </c>
      <c r="AL936" s="17">
        <v>0.25361708455041149</v>
      </c>
      <c r="AM936" s="17">
        <v>0.27919682279099439</v>
      </c>
      <c r="AN936" s="17">
        <v>0.20626736202244361</v>
      </c>
      <c r="AO936" s="17">
        <v>0.23170800193319641</v>
      </c>
      <c r="AP936" s="17">
        <v>0.22811344831504529</v>
      </c>
      <c r="AQ936" s="17">
        <v>0.26696795391668532</v>
      </c>
      <c r="AR936" s="17">
        <v>0.25542241389550691</v>
      </c>
      <c r="AS936" s="17">
        <v>0.24800422144693279</v>
      </c>
      <c r="AT936" s="17">
        <v>0.29254330503211451</v>
      </c>
      <c r="AU936" s="17">
        <v>0.23147014242414329</v>
      </c>
      <c r="AV936" s="17">
        <v>0.30814158784746221</v>
      </c>
      <c r="AX936" s="17">
        <v>0.2637158656993539</v>
      </c>
      <c r="AY936" s="17">
        <v>0.24800422144693279</v>
      </c>
      <c r="AZ936" s="17">
        <v>0.29254330503211451</v>
      </c>
      <c r="BA936" s="17">
        <v>0.23147014242414329</v>
      </c>
      <c r="BC936" s="17">
        <v>0.34066698246858163</v>
      </c>
      <c r="BD936" s="17">
        <v>0.25396805044155318</v>
      </c>
      <c r="BE936" s="17">
        <v>0.27878371881957698</v>
      </c>
      <c r="BF936" s="17">
        <v>0.25121047585832129</v>
      </c>
      <c r="BG936" s="17">
        <v>0.22140373104389161</v>
      </c>
      <c r="BH936" s="17">
        <v>0.44322648284719979</v>
      </c>
      <c r="BI936" s="17">
        <v>0.38408978001525551</v>
      </c>
      <c r="BJ936" s="17">
        <v>0.25941813309907369</v>
      </c>
      <c r="BK936" s="17">
        <v>0.2198041208512749</v>
      </c>
      <c r="BL936" s="17">
        <v>0.34165344135319781</v>
      </c>
      <c r="BM936" s="17">
        <v>0.32265164839683491</v>
      </c>
      <c r="BN936" s="17">
        <v>0.17958622455507231</v>
      </c>
      <c r="BP936" s="17">
        <v>0.26368876601204227</v>
      </c>
      <c r="BQ936" s="17">
        <v>0.31982927280760232</v>
      </c>
      <c r="BR936" s="17">
        <v>0.20773627212955759</v>
      </c>
      <c r="BS936" s="17">
        <v>0.22634943075271541</v>
      </c>
      <c r="BT936" s="17">
        <v>0.44687934232049109</v>
      </c>
      <c r="BU936" s="17">
        <v>0.14355674144233049</v>
      </c>
      <c r="BV936" s="17">
        <v>0.27020148368250202</v>
      </c>
      <c r="BW936" s="17">
        <v>0.2201860999245577</v>
      </c>
      <c r="BX936" s="17">
        <v>0.34970568616967052</v>
      </c>
      <c r="BY936" s="17">
        <v>0.28458383502044582</v>
      </c>
    </row>
    <row r="937" spans="2:77" ht="15.95">
      <c r="B937" s="16" t="s">
        <v>227</v>
      </c>
      <c r="C937" s="17">
        <v>0.3850922108068125</v>
      </c>
      <c r="D937" s="17">
        <v>0.37800197817732462</v>
      </c>
      <c r="E937" s="17">
        <v>0.4158842714214202</v>
      </c>
      <c r="F937" s="17">
        <v>0.31297081404420568</v>
      </c>
      <c r="H937" s="17">
        <v>0.32812600306712042</v>
      </c>
      <c r="I937" s="17">
        <v>0.3815534481882063</v>
      </c>
      <c r="J937" s="17">
        <v>0.31217726397540679</v>
      </c>
      <c r="K937" s="17">
        <v>0.38761329363318059</v>
      </c>
      <c r="L937" s="17">
        <v>0.3727732515091165</v>
      </c>
      <c r="M937" s="17">
        <v>0.41476972239775051</v>
      </c>
      <c r="N937" s="17">
        <v>0.45046489425297481</v>
      </c>
      <c r="O937" s="17">
        <v>0.41172092061000409</v>
      </c>
      <c r="P937" s="17">
        <v>0.48432304894241351</v>
      </c>
      <c r="Q937" s="17">
        <v>0.32879409434361168</v>
      </c>
      <c r="R937" s="17">
        <v>0.32894974778276681</v>
      </c>
      <c r="S937" s="17">
        <v>0.43345962244910552</v>
      </c>
      <c r="U937" s="17">
        <v>0.31835632433714139</v>
      </c>
      <c r="V937" s="17">
        <v>0.29414818537588178</v>
      </c>
      <c r="W937" s="17">
        <v>0.37776217897490361</v>
      </c>
      <c r="X937" s="17">
        <v>0.47117474691529032</v>
      </c>
      <c r="Y937" s="17">
        <v>0.40740899413083509</v>
      </c>
      <c r="Z937" s="17">
        <v>0.37485595879342087</v>
      </c>
      <c r="AA937" s="17">
        <v>0.3854849975006101</v>
      </c>
      <c r="AB937" s="17">
        <v>0.41872373800566159</v>
      </c>
      <c r="AC937" s="17">
        <v>0.40531701243967277</v>
      </c>
      <c r="AD937" s="17">
        <v>0.39232827855335262</v>
      </c>
      <c r="AE937" s="17">
        <v>0.51392084591657117</v>
      </c>
      <c r="AG937" s="17">
        <v>0.40040313338943939</v>
      </c>
      <c r="AH937" s="17">
        <v>0.37313179339127261</v>
      </c>
      <c r="AJ937" s="17">
        <v>0.40059939580514198</v>
      </c>
      <c r="AK937" s="17">
        <v>0.34844881315101289</v>
      </c>
      <c r="AL937" s="17">
        <v>0.41683620039836911</v>
      </c>
      <c r="AM937" s="17">
        <v>0.35712629074554031</v>
      </c>
      <c r="AN937" s="17">
        <v>0.33453384492115351</v>
      </c>
      <c r="AO937" s="17">
        <v>0.33890362326535428</v>
      </c>
      <c r="AP937" s="17">
        <v>0.40031434339291838</v>
      </c>
      <c r="AQ937" s="17">
        <v>0.37507439550661392</v>
      </c>
      <c r="AR937" s="17">
        <v>0.43950642991701311</v>
      </c>
      <c r="AS937" s="17">
        <v>0.42951726817965202</v>
      </c>
      <c r="AT937" s="17">
        <v>0.38591136891777428</v>
      </c>
      <c r="AU937" s="17">
        <v>0.36943824940664238</v>
      </c>
      <c r="AV937" s="17">
        <v>0.41230151894971151</v>
      </c>
      <c r="AX937" s="17">
        <v>0.37949216359614202</v>
      </c>
      <c r="AY937" s="17">
        <v>0.42951726817965202</v>
      </c>
      <c r="AZ937" s="17">
        <v>0.38591136891777428</v>
      </c>
      <c r="BA937" s="17">
        <v>0.36943824940664238</v>
      </c>
      <c r="BC937" s="17">
        <v>0.41752020309139493</v>
      </c>
      <c r="BD937" s="17">
        <v>0.2951395047758742</v>
      </c>
      <c r="BE937" s="17">
        <v>0.38952998939806921</v>
      </c>
      <c r="BF937" s="17">
        <v>0.44772279133968979</v>
      </c>
      <c r="BG937" s="17">
        <v>0.467289412063561</v>
      </c>
      <c r="BH937" s="17">
        <v>0.38014772407266378</v>
      </c>
      <c r="BI937" s="17">
        <v>0.38801798059560882</v>
      </c>
      <c r="BJ937" s="17">
        <v>0.34740951753132232</v>
      </c>
      <c r="BK937" s="17">
        <v>0.42916623787831282</v>
      </c>
      <c r="BL937" s="17">
        <v>0.4518908906692935</v>
      </c>
      <c r="BM937" s="17">
        <v>0.39886617901362847</v>
      </c>
      <c r="BN937" s="17">
        <v>0.3537948422420184</v>
      </c>
      <c r="BP937" s="17">
        <v>0.34972008094114981</v>
      </c>
      <c r="BQ937" s="17">
        <v>0.41700250390605581</v>
      </c>
      <c r="BR937" s="17">
        <v>0.4183971581689086</v>
      </c>
      <c r="BS937" s="17">
        <v>0.40321199085102449</v>
      </c>
      <c r="BT937" s="17">
        <v>0.40921430092406008</v>
      </c>
      <c r="BU937" s="17">
        <v>0.34807954434996369</v>
      </c>
      <c r="BV937" s="17">
        <v>0.42721621702670948</v>
      </c>
      <c r="BW937" s="17">
        <v>0.38102890498636482</v>
      </c>
      <c r="BX937" s="17">
        <v>0.37295485160277109</v>
      </c>
      <c r="BY937" s="17">
        <v>0.37245403848971631</v>
      </c>
    </row>
    <row r="938" spans="2:77" ht="15.95">
      <c r="B938" s="16" t="s">
        <v>228</v>
      </c>
      <c r="C938" s="17">
        <v>0.25006804157578871</v>
      </c>
      <c r="D938" s="17">
        <v>0.23636082453861229</v>
      </c>
      <c r="E938" s="17">
        <v>0.28269985505700218</v>
      </c>
      <c r="F938" s="17">
        <v>0.33579497868124392</v>
      </c>
      <c r="H938" s="17">
        <v>0.32125642857077852</v>
      </c>
      <c r="I938" s="17">
        <v>0.23602941005818559</v>
      </c>
      <c r="J938" s="17">
        <v>0.31382864401996269</v>
      </c>
      <c r="K938" s="17">
        <v>0.28008031889944202</v>
      </c>
      <c r="L938" s="17">
        <v>0.27299554124667519</v>
      </c>
      <c r="M938" s="17">
        <v>0.25189511242664681</v>
      </c>
      <c r="N938" s="17">
        <v>0.32934915551773869</v>
      </c>
      <c r="O938" s="17">
        <v>0.22959730271682141</v>
      </c>
      <c r="P938" s="17">
        <v>0.21069608478483121</v>
      </c>
      <c r="Q938" s="17">
        <v>0.22817553777155669</v>
      </c>
      <c r="R938" s="17">
        <v>0.1943340735566671</v>
      </c>
      <c r="S938" s="17">
        <v>0.18234093556815989</v>
      </c>
      <c r="U938" s="17">
        <v>0.31924896019311783</v>
      </c>
      <c r="V938" s="17">
        <v>0.34905556603029009</v>
      </c>
      <c r="W938" s="17">
        <v>0.29046358289751151</v>
      </c>
      <c r="X938" s="17">
        <v>0.25495198634336019</v>
      </c>
      <c r="Y938" s="17">
        <v>0.22885214007322049</v>
      </c>
      <c r="Z938" s="17">
        <v>0.23640250048246739</v>
      </c>
      <c r="AA938" s="17">
        <v>0.17159392313566901</v>
      </c>
      <c r="AB938" s="17">
        <v>0.17925186033321841</v>
      </c>
      <c r="AC938" s="17">
        <v>0.20892925360085601</v>
      </c>
      <c r="AD938" s="17">
        <v>0.30165441568284301</v>
      </c>
      <c r="AE938" s="17">
        <v>0.17368618556254989</v>
      </c>
      <c r="AG938" s="17">
        <v>0.2027913008914225</v>
      </c>
      <c r="AH938" s="17">
        <v>0.28699916375864498</v>
      </c>
      <c r="AJ938" s="17">
        <v>0.17591686294785261</v>
      </c>
      <c r="AK938" s="17">
        <v>0.28262736879051431</v>
      </c>
      <c r="AL938" s="17">
        <v>0.2442423942243386</v>
      </c>
      <c r="AM938" s="17">
        <v>0.26064778609840422</v>
      </c>
      <c r="AN938" s="17">
        <v>0.30491709471564638</v>
      </c>
      <c r="AO938" s="17">
        <v>0.2406414722690208</v>
      </c>
      <c r="AP938" s="17">
        <v>0.26581822344296518</v>
      </c>
      <c r="AQ938" s="17">
        <v>0.23356686255655701</v>
      </c>
      <c r="AR938" s="17">
        <v>0.2060202881589171</v>
      </c>
      <c r="AS938" s="17">
        <v>0.23755732066329061</v>
      </c>
      <c r="AT938" s="17">
        <v>0.22737858417479251</v>
      </c>
      <c r="AU938" s="17">
        <v>0.28338398586068542</v>
      </c>
      <c r="AV938" s="17">
        <v>0.18763599248192361</v>
      </c>
      <c r="AX938" s="17">
        <v>0.2488877205983519</v>
      </c>
      <c r="AY938" s="17">
        <v>0.23755732066329061</v>
      </c>
      <c r="AZ938" s="17">
        <v>0.22737858417479251</v>
      </c>
      <c r="BA938" s="17">
        <v>0.28338398586068542</v>
      </c>
      <c r="BC938" s="17">
        <v>0.18735623597504991</v>
      </c>
      <c r="BD938" s="17">
        <v>0.29759647780027287</v>
      </c>
      <c r="BE938" s="17">
        <v>0.2328981762444958</v>
      </c>
      <c r="BF938" s="17">
        <v>0.21335987962333369</v>
      </c>
      <c r="BG938" s="17">
        <v>0.16941258985595911</v>
      </c>
      <c r="BH938" s="17">
        <v>0.13316918095898969</v>
      </c>
      <c r="BI938" s="17">
        <v>0.16480533666347319</v>
      </c>
      <c r="BJ938" s="17">
        <v>0.29251779115489612</v>
      </c>
      <c r="BK938" s="17">
        <v>0.25764519150787729</v>
      </c>
      <c r="BL938" s="17">
        <v>0.14324798337933381</v>
      </c>
      <c r="BM938" s="17">
        <v>0.20514894977825501</v>
      </c>
      <c r="BN938" s="17">
        <v>0.29295598504156939</v>
      </c>
      <c r="BP938" s="17">
        <v>0.30271901802199019</v>
      </c>
      <c r="BQ938" s="17">
        <v>0.1749023717813859</v>
      </c>
      <c r="BR938" s="17">
        <v>0.24834605886276609</v>
      </c>
      <c r="BS938" s="17">
        <v>0.2665210829634071</v>
      </c>
      <c r="BT938" s="17">
        <v>0.12719660546347261</v>
      </c>
      <c r="BU938" s="17">
        <v>0.38659006079509323</v>
      </c>
      <c r="BV938" s="17">
        <v>0.19033770345435411</v>
      </c>
      <c r="BW938" s="17">
        <v>0.28018611830668427</v>
      </c>
      <c r="BX938" s="17">
        <v>0.20192870869551591</v>
      </c>
      <c r="BY938" s="17">
        <v>0.21610582012544499</v>
      </c>
    </row>
    <row r="939" spans="2:77" ht="15.95">
      <c r="B939" s="16" t="s">
        <v>229</v>
      </c>
      <c r="C939" s="17">
        <v>9.3262217925025245E-2</v>
      </c>
      <c r="D939" s="17">
        <v>9.8209137607910404E-2</v>
      </c>
      <c r="E939" s="17">
        <v>7.2489502292502145E-2</v>
      </c>
      <c r="F939" s="17">
        <v>0.13294473447825839</v>
      </c>
      <c r="H939" s="17">
        <v>0.1245401314641679</v>
      </c>
      <c r="I939" s="17">
        <v>0.13716812322077271</v>
      </c>
      <c r="J939" s="17">
        <v>0.15774953049097451</v>
      </c>
      <c r="K939" s="17">
        <v>9.5714169871485982E-2</v>
      </c>
      <c r="L939" s="17">
        <v>0.1416790488896944</v>
      </c>
      <c r="M939" s="17">
        <v>9.2397499599341779E-2</v>
      </c>
      <c r="N939" s="17">
        <v>6.031994056578506E-2</v>
      </c>
      <c r="O939" s="17">
        <v>8.2080126546772186E-2</v>
      </c>
      <c r="P939" s="17">
        <v>1.8109100676960321E-2</v>
      </c>
      <c r="Q939" s="17">
        <v>7.6004967933902476E-2</v>
      </c>
      <c r="R939" s="17">
        <v>4.0109724076653898E-2</v>
      </c>
      <c r="S939" s="17">
        <v>8.0535431502972862E-2</v>
      </c>
      <c r="U939" s="17">
        <v>0.15739608680339121</v>
      </c>
      <c r="V939" s="17">
        <v>0.20128736700616909</v>
      </c>
      <c r="W939" s="17">
        <v>0.1194929979046661</v>
      </c>
      <c r="X939" s="17">
        <v>7.4237521971938822E-2</v>
      </c>
      <c r="Y939" s="17">
        <v>5.4631905694842268E-2</v>
      </c>
      <c r="Z939" s="17">
        <v>8.3894760524931528E-2</v>
      </c>
      <c r="AA939" s="17">
        <v>6.0475078815602427E-2</v>
      </c>
      <c r="AB939" s="17">
        <v>5.6257768654464538E-2</v>
      </c>
      <c r="AC939" s="17">
        <v>3.7355403456709853E-2</v>
      </c>
      <c r="AD939" s="17">
        <v>0.1087690321729904</v>
      </c>
      <c r="AE939" s="17">
        <v>0</v>
      </c>
      <c r="AG939" s="17">
        <v>6.1690843882651107E-2</v>
      </c>
      <c r="AH939" s="17">
        <v>0.1179247952381256</v>
      </c>
      <c r="AJ939" s="17">
        <v>6.0561265165082957E-2</v>
      </c>
      <c r="AK939" s="17">
        <v>9.5006792080168587E-2</v>
      </c>
      <c r="AL939" s="17">
        <v>7.3821022892930827E-2</v>
      </c>
      <c r="AM939" s="17">
        <v>9.3909620271736827E-2</v>
      </c>
      <c r="AN939" s="17">
        <v>0.13885172009992941</v>
      </c>
      <c r="AO939" s="17">
        <v>0.16511413400278649</v>
      </c>
      <c r="AP939" s="17">
        <v>7.7726564992876765E-2</v>
      </c>
      <c r="AQ939" s="17">
        <v>0.1117950180468088</v>
      </c>
      <c r="AR939" s="17">
        <v>9.0275311810198003E-2</v>
      </c>
      <c r="AS939" s="17">
        <v>6.2902344219434539E-2</v>
      </c>
      <c r="AT939" s="17">
        <v>7.9408270646656454E-2</v>
      </c>
      <c r="AU939" s="17">
        <v>9.1600099631568635E-2</v>
      </c>
      <c r="AV939" s="17">
        <v>8.7247731800830647E-2</v>
      </c>
      <c r="AX939" s="17">
        <v>9.4901681467703294E-2</v>
      </c>
      <c r="AY939" s="17">
        <v>6.2902344219434539E-2</v>
      </c>
      <c r="AZ939" s="17">
        <v>7.9408270646656454E-2</v>
      </c>
      <c r="BA939" s="17">
        <v>9.1600099631568635E-2</v>
      </c>
      <c r="BC939" s="17">
        <v>4.5147571364704313E-2</v>
      </c>
      <c r="BD939" s="17">
        <v>0.1350294271668912</v>
      </c>
      <c r="BE939" s="17">
        <v>8.9737009781527668E-2</v>
      </c>
      <c r="BF939" s="17">
        <v>8.5118712466302648E-2</v>
      </c>
      <c r="BG939" s="17">
        <v>8.4754632293377347E-2</v>
      </c>
      <c r="BH939" s="17">
        <v>3.0950221254049799E-2</v>
      </c>
      <c r="BI939" s="17">
        <v>3.5967585042607317E-2</v>
      </c>
      <c r="BJ939" s="17">
        <v>8.7613110840157285E-2</v>
      </c>
      <c r="BK939" s="17">
        <v>9.3384449762534849E-2</v>
      </c>
      <c r="BL939" s="17">
        <v>4.0569573702597297E-2</v>
      </c>
      <c r="BM939" s="17">
        <v>6.2064004719739788E-2</v>
      </c>
      <c r="BN939" s="17">
        <v>0.14749786208597951</v>
      </c>
      <c r="BP939" s="17">
        <v>7.2598647619771001E-2</v>
      </c>
      <c r="BQ939" s="17">
        <v>8.2488830503762697E-2</v>
      </c>
      <c r="BR939" s="17">
        <v>0.1101785065579194</v>
      </c>
      <c r="BS939" s="17">
        <v>9.0765071454161197E-2</v>
      </c>
      <c r="BT939" s="17">
        <v>6.9900060449486941E-3</v>
      </c>
      <c r="BU939" s="17">
        <v>9.7418922730090105E-2</v>
      </c>
      <c r="BV939" s="17">
        <v>0.1122445958364346</v>
      </c>
      <c r="BW939" s="17">
        <v>0.116311306500663</v>
      </c>
      <c r="BX939" s="17">
        <v>5.8541197014681599E-2</v>
      </c>
      <c r="BY939" s="17">
        <v>0.1066531089436256</v>
      </c>
    </row>
    <row r="940" spans="2:77" ht="15.95">
      <c r="B940" s="16" t="s">
        <v>55</v>
      </c>
      <c r="C940" s="17">
        <v>1.3639231998419861E-2</v>
      </c>
      <c r="D940" s="17">
        <v>1.2336572311571909E-2</v>
      </c>
      <c r="E940" s="17">
        <v>2.0565356050045669E-2</v>
      </c>
      <c r="F940" s="17">
        <v>0</v>
      </c>
      <c r="H940" s="17">
        <v>3.4206098567691003E-2</v>
      </c>
      <c r="I940" s="17">
        <v>2.1894608553197699E-2</v>
      </c>
      <c r="J940" s="17">
        <v>8.1525154772887666E-3</v>
      </c>
      <c r="K940" s="17">
        <v>1.562541927187041E-2</v>
      </c>
      <c r="L940" s="17">
        <v>7.252223032280675E-3</v>
      </c>
      <c r="M940" s="17">
        <v>1.2267427064650409E-2</v>
      </c>
      <c r="N940" s="17">
        <v>0</v>
      </c>
      <c r="O940" s="17">
        <v>0</v>
      </c>
      <c r="P940" s="17">
        <v>0</v>
      </c>
      <c r="Q940" s="17">
        <v>1.135763673685063E-2</v>
      </c>
      <c r="R940" s="17">
        <v>3.8501254429608961E-3</v>
      </c>
      <c r="S940" s="17">
        <v>2.4519914836818389E-2</v>
      </c>
      <c r="U940" s="17">
        <v>2.6876318747986731E-2</v>
      </c>
      <c r="V940" s="17">
        <v>6.7196855168272836E-3</v>
      </c>
      <c r="W940" s="17">
        <v>3.638654962182217E-3</v>
      </c>
      <c r="X940" s="17">
        <v>8.8452549134403827E-3</v>
      </c>
      <c r="Y940" s="17">
        <v>1.7120886608274041E-2</v>
      </c>
      <c r="Z940" s="17">
        <v>1.946445544264019E-2</v>
      </c>
      <c r="AA940" s="17">
        <v>8.0495108157132497E-3</v>
      </c>
      <c r="AB940" s="17">
        <v>8.0538040627521918E-3</v>
      </c>
      <c r="AC940" s="17">
        <v>2.0400279882692239E-2</v>
      </c>
      <c r="AD940" s="17">
        <v>1.1050624449970811E-2</v>
      </c>
      <c r="AE940" s="17">
        <v>0.31239296852087889</v>
      </c>
      <c r="AG940" s="17">
        <v>1.1471775505768431E-2</v>
      </c>
      <c r="AH940" s="17">
        <v>1.5332381724847719E-2</v>
      </c>
      <c r="AJ940" s="17">
        <v>9.8080279484897611E-3</v>
      </c>
      <c r="AK940" s="17">
        <v>1.62637804751475E-2</v>
      </c>
      <c r="AL940" s="17">
        <v>1.1483297933949799E-2</v>
      </c>
      <c r="AM940" s="17">
        <v>9.1194800933242764E-3</v>
      </c>
      <c r="AN940" s="17">
        <v>1.5429978240827071E-2</v>
      </c>
      <c r="AO940" s="17">
        <v>2.3632768529641881E-2</v>
      </c>
      <c r="AP940" s="17">
        <v>2.8027419856194311E-2</v>
      </c>
      <c r="AQ940" s="17">
        <v>1.2595769973335251E-2</v>
      </c>
      <c r="AR940" s="17">
        <v>8.7755562183651058E-3</v>
      </c>
      <c r="AS940" s="17">
        <v>2.2018845490689991E-2</v>
      </c>
      <c r="AT940" s="17">
        <v>1.4758471228662281E-2</v>
      </c>
      <c r="AU940" s="17">
        <v>2.4107522676960209E-2</v>
      </c>
      <c r="AV940" s="17">
        <v>4.6731689200723266E-3</v>
      </c>
      <c r="AX940" s="17">
        <v>1.300256863844892E-2</v>
      </c>
      <c r="AY940" s="17">
        <v>2.2018845490689991E-2</v>
      </c>
      <c r="AZ940" s="17">
        <v>1.4758471228662281E-2</v>
      </c>
      <c r="BA940" s="17">
        <v>2.4107522676960209E-2</v>
      </c>
      <c r="BC940" s="17">
        <v>9.3090071002694692E-3</v>
      </c>
      <c r="BD940" s="17">
        <v>1.8266539815408239E-2</v>
      </c>
      <c r="BE940" s="17">
        <v>9.051105756330181E-3</v>
      </c>
      <c r="BF940" s="17">
        <v>2.5881407123525368E-3</v>
      </c>
      <c r="BG940" s="17">
        <v>5.7139634743210987E-2</v>
      </c>
      <c r="BH940" s="17">
        <v>1.2506390867096911E-2</v>
      </c>
      <c r="BI940" s="17">
        <v>2.7119317683055151E-2</v>
      </c>
      <c r="BJ940" s="17">
        <v>1.304144737455056E-2</v>
      </c>
      <c r="BK940" s="17">
        <v>0</v>
      </c>
      <c r="BL940" s="17">
        <v>2.2638110895577539E-2</v>
      </c>
      <c r="BM940" s="17">
        <v>1.1269218091541831E-2</v>
      </c>
      <c r="BN940" s="17">
        <v>2.616508607536035E-2</v>
      </c>
      <c r="BP940" s="17">
        <v>1.127348740504678E-2</v>
      </c>
      <c r="BQ940" s="17">
        <v>5.7770210011933261E-3</v>
      </c>
      <c r="BR940" s="17">
        <v>1.5342004280848431E-2</v>
      </c>
      <c r="BS940" s="17">
        <v>1.3152423978691669E-2</v>
      </c>
      <c r="BT940" s="17">
        <v>9.7197452470275947E-3</v>
      </c>
      <c r="BU940" s="17">
        <v>2.435473068252253E-2</v>
      </c>
      <c r="BV940" s="17">
        <v>0</v>
      </c>
      <c r="BW940" s="17">
        <v>2.2875702817302989E-3</v>
      </c>
      <c r="BX940" s="17">
        <v>1.686955651736111E-2</v>
      </c>
      <c r="BY940" s="17">
        <v>2.0203197420767441E-2</v>
      </c>
    </row>
    <row r="942" spans="2:77" ht="111.95">
      <c r="B942" s="14" t="s">
        <v>392</v>
      </c>
    </row>
    <row r="943" spans="2:77" ht="15.95">
      <c r="B943" s="15" t="s">
        <v>16</v>
      </c>
    </row>
    <row r="944" spans="2:77" ht="15.95">
      <c r="B944" s="16" t="s">
        <v>226</v>
      </c>
      <c r="C944" s="17">
        <v>0.3326508068634273</v>
      </c>
      <c r="D944" s="17">
        <v>0.34807743185811563</v>
      </c>
      <c r="E944" s="17">
        <v>0.2926366588769157</v>
      </c>
      <c r="F944" s="17">
        <v>0.27092451385983102</v>
      </c>
      <c r="H944" s="17">
        <v>0.2053231602444168</v>
      </c>
      <c r="I944" s="17">
        <v>0.2858584122407512</v>
      </c>
      <c r="J944" s="17">
        <v>0.25659199758415863</v>
      </c>
      <c r="K944" s="17">
        <v>0.31895653123295892</v>
      </c>
      <c r="L944" s="17">
        <v>0.34151261664029742</v>
      </c>
      <c r="M944" s="17">
        <v>0.3199818659402574</v>
      </c>
      <c r="N944" s="17">
        <v>0.27144635841725739</v>
      </c>
      <c r="O944" s="17">
        <v>0.34921226221534291</v>
      </c>
      <c r="P944" s="17">
        <v>0.35026683937567538</v>
      </c>
      <c r="Q944" s="17">
        <v>0.4245973350265001</v>
      </c>
      <c r="R944" s="17">
        <v>0.40551938473952159</v>
      </c>
      <c r="S944" s="17">
        <v>0.40438322929042159</v>
      </c>
      <c r="U944" s="17">
        <v>0.1922086185485159</v>
      </c>
      <c r="V944" s="17">
        <v>0.26985794143613112</v>
      </c>
      <c r="W944" s="17">
        <v>0.30814143222237378</v>
      </c>
      <c r="X944" s="17">
        <v>0.31376491258689593</v>
      </c>
      <c r="Y944" s="17">
        <v>0.3980756706858159</v>
      </c>
      <c r="Z944" s="17">
        <v>0.38490122898817702</v>
      </c>
      <c r="AA944" s="17">
        <v>0.39836778637961168</v>
      </c>
      <c r="AB944" s="17">
        <v>0.43336854933352742</v>
      </c>
      <c r="AC944" s="17">
        <v>0.36830539508364191</v>
      </c>
      <c r="AD944" s="17">
        <v>0.25358271632732321</v>
      </c>
      <c r="AE944" s="17">
        <v>0.47603277077984413</v>
      </c>
      <c r="AG944" s="17">
        <v>0.39350707401891161</v>
      </c>
      <c r="AH944" s="17">
        <v>0.28511178015859018</v>
      </c>
      <c r="AJ944" s="17">
        <v>0.3902138195695482</v>
      </c>
      <c r="AK944" s="17">
        <v>0.29240896366813851</v>
      </c>
      <c r="AL944" s="17">
        <v>0.31435738563695631</v>
      </c>
      <c r="AM944" s="17">
        <v>0.29449501929550842</v>
      </c>
      <c r="AN944" s="17">
        <v>0.29889912214568681</v>
      </c>
      <c r="AO944" s="17">
        <v>0.35199274114665369</v>
      </c>
      <c r="AP944" s="17">
        <v>0.35551189348467999</v>
      </c>
      <c r="AQ944" s="17">
        <v>0.34528826069891139</v>
      </c>
      <c r="AR944" s="17">
        <v>0.348461896426773</v>
      </c>
      <c r="AS944" s="17">
        <v>0.31131879408677621</v>
      </c>
      <c r="AT944" s="17">
        <v>0.35171306046943029</v>
      </c>
      <c r="AU944" s="17">
        <v>0.28075857068583238</v>
      </c>
      <c r="AV944" s="17">
        <v>0.38994318070362988</v>
      </c>
      <c r="AX944" s="17">
        <v>0.33936194800838709</v>
      </c>
      <c r="AY944" s="17">
        <v>0.31131879408677621</v>
      </c>
      <c r="AZ944" s="17">
        <v>0.35171306046943029</v>
      </c>
      <c r="BA944" s="17">
        <v>0.28075857068583238</v>
      </c>
      <c r="BC944" s="17">
        <v>0.40780646554826988</v>
      </c>
      <c r="BD944" s="17">
        <v>0.3768972238627693</v>
      </c>
      <c r="BE944" s="17">
        <v>0.48020731249399529</v>
      </c>
      <c r="BF944" s="17">
        <v>0.37481681485194052</v>
      </c>
      <c r="BG944" s="17">
        <v>0.3247133651591137</v>
      </c>
      <c r="BH944" s="17">
        <v>0.48552757418668702</v>
      </c>
      <c r="BI944" s="17">
        <v>0.40866672418301042</v>
      </c>
      <c r="BJ944" s="17">
        <v>0.35312608524665912</v>
      </c>
      <c r="BK944" s="17">
        <v>0.29734446875147258</v>
      </c>
      <c r="BL944" s="17">
        <v>0.37738800414198481</v>
      </c>
      <c r="BM944" s="17">
        <v>0.35506198758070101</v>
      </c>
      <c r="BN944" s="17">
        <v>0.23531262315425139</v>
      </c>
      <c r="BP944" s="17">
        <v>0.3375505141500163</v>
      </c>
      <c r="BQ944" s="17">
        <v>0.32556615596683591</v>
      </c>
      <c r="BR944" s="17">
        <v>0.23011098794396029</v>
      </c>
      <c r="BS944" s="17">
        <v>0.34402045624519179</v>
      </c>
      <c r="BT944" s="17">
        <v>0.51322196350333316</v>
      </c>
      <c r="BU944" s="17">
        <v>0.28711348288466088</v>
      </c>
      <c r="BV944" s="17">
        <v>0.44715781990320252</v>
      </c>
      <c r="BW944" s="17">
        <v>0.26673289270996348</v>
      </c>
      <c r="BX944" s="17">
        <v>0.45511897233137227</v>
      </c>
      <c r="BY944" s="17">
        <v>0.32030177098527002</v>
      </c>
    </row>
    <row r="945" spans="2:77" ht="15.95">
      <c r="B945" s="16" t="s">
        <v>227</v>
      </c>
      <c r="C945" s="17">
        <v>0.49506660722607121</v>
      </c>
      <c r="D945" s="17">
        <v>0.48487075400429508</v>
      </c>
      <c r="E945" s="17">
        <v>0.52886685711156589</v>
      </c>
      <c r="F945" s="17">
        <v>0.52314442283141804</v>
      </c>
      <c r="H945" s="17">
        <v>0.51970047907792394</v>
      </c>
      <c r="I945" s="17">
        <v>0.5136052558915345</v>
      </c>
      <c r="J945" s="17">
        <v>0.53525448312117063</v>
      </c>
      <c r="K945" s="17">
        <v>0.50552780240172168</v>
      </c>
      <c r="L945" s="17">
        <v>0.51831898887636241</v>
      </c>
      <c r="M945" s="17">
        <v>0.52035474876678434</v>
      </c>
      <c r="N945" s="17">
        <v>0.54024831812871843</v>
      </c>
      <c r="O945" s="17">
        <v>0.51988509732297949</v>
      </c>
      <c r="P945" s="17">
        <v>0.51678265029216996</v>
      </c>
      <c r="Q945" s="17">
        <v>0.46550782220728348</v>
      </c>
      <c r="R945" s="17">
        <v>0.4236992021379295</v>
      </c>
      <c r="S945" s="17">
        <v>0.43771696560049311</v>
      </c>
      <c r="U945" s="17">
        <v>0.55196684264605189</v>
      </c>
      <c r="V945" s="17">
        <v>0.48262248629646382</v>
      </c>
      <c r="W945" s="17">
        <v>0.5433486664261703</v>
      </c>
      <c r="X945" s="17">
        <v>0.5526185274623997</v>
      </c>
      <c r="Y945" s="17">
        <v>0.47620979031247351</v>
      </c>
      <c r="Z945" s="17">
        <v>0.43740282304535999</v>
      </c>
      <c r="AA945" s="17">
        <v>0.44640211075497033</v>
      </c>
      <c r="AB945" s="17">
        <v>0.46122971371587362</v>
      </c>
      <c r="AC945" s="17">
        <v>0.47471697285511327</v>
      </c>
      <c r="AD945" s="17">
        <v>0.52255467721078797</v>
      </c>
      <c r="AE945" s="17">
        <v>0.12869654644008019</v>
      </c>
      <c r="AG945" s="17">
        <v>0.46200685535263908</v>
      </c>
      <c r="AH945" s="17">
        <v>0.52089185909620206</v>
      </c>
      <c r="AJ945" s="17">
        <v>0.4671878967926939</v>
      </c>
      <c r="AK945" s="17">
        <v>0.56028079026414102</v>
      </c>
      <c r="AL945" s="17">
        <v>0.50341403742704416</v>
      </c>
      <c r="AM945" s="17">
        <v>0.54027587971314928</v>
      </c>
      <c r="AN945" s="17">
        <v>0.53894894750979516</v>
      </c>
      <c r="AO945" s="17">
        <v>0.47737810274004938</v>
      </c>
      <c r="AP945" s="17">
        <v>0.47187358917358518</v>
      </c>
      <c r="AQ945" s="17">
        <v>0.49142879983692922</v>
      </c>
      <c r="AR945" s="17">
        <v>0.49923750005838657</v>
      </c>
      <c r="AS945" s="17">
        <v>0.50422328078966627</v>
      </c>
      <c r="AT945" s="17">
        <v>0.49108859861027981</v>
      </c>
      <c r="AU945" s="17">
        <v>0.53444101755153794</v>
      </c>
      <c r="AV945" s="17">
        <v>0.41831686575716881</v>
      </c>
      <c r="AX945" s="17">
        <v>0.4937155993711847</v>
      </c>
      <c r="AY945" s="17">
        <v>0.50422328078966627</v>
      </c>
      <c r="AZ945" s="17">
        <v>0.49108859861027981</v>
      </c>
      <c r="BA945" s="17">
        <v>0.53444101755153794</v>
      </c>
      <c r="BC945" s="17">
        <v>0.49639674698777952</v>
      </c>
      <c r="BD945" s="17">
        <v>0.45994749730097823</v>
      </c>
      <c r="BE945" s="17">
        <v>0.41158710636461387</v>
      </c>
      <c r="BF945" s="17">
        <v>0.42009742653244853</v>
      </c>
      <c r="BG945" s="17">
        <v>0.49245661058813861</v>
      </c>
      <c r="BH945" s="17">
        <v>0.3901855482254708</v>
      </c>
      <c r="BI945" s="17">
        <v>0.41134131147954589</v>
      </c>
      <c r="BJ945" s="17">
        <v>0.50724663470977838</v>
      </c>
      <c r="BK945" s="17">
        <v>0.52400613105177929</v>
      </c>
      <c r="BL945" s="17">
        <v>0.4175958391531534</v>
      </c>
      <c r="BM945" s="17">
        <v>0.48550330516929779</v>
      </c>
      <c r="BN945" s="17">
        <v>0.52133880325827264</v>
      </c>
      <c r="BP945" s="17">
        <v>0.53631689475366062</v>
      </c>
      <c r="BQ945" s="17">
        <v>0.51688132999682812</v>
      </c>
      <c r="BR945" s="17">
        <v>0.55829024921278592</v>
      </c>
      <c r="BS945" s="17">
        <v>0.50961119470068961</v>
      </c>
      <c r="BT945" s="17">
        <v>0.42581880539321681</v>
      </c>
      <c r="BU945" s="17">
        <v>0.48151657563137518</v>
      </c>
      <c r="BV945" s="17">
        <v>0.46043027421335281</v>
      </c>
      <c r="BW945" s="17">
        <v>0.5511955762362909</v>
      </c>
      <c r="BX945" s="17">
        <v>0.33406009824381783</v>
      </c>
      <c r="BY945" s="17">
        <v>0.45499879950811117</v>
      </c>
    </row>
    <row r="946" spans="2:77" ht="15.95">
      <c r="B946" s="16" t="s">
        <v>228</v>
      </c>
      <c r="C946" s="17">
        <v>0.13967707614832919</v>
      </c>
      <c r="D946" s="17">
        <v>0.1353382143656594</v>
      </c>
      <c r="E946" s="17">
        <v>0.13833816775037441</v>
      </c>
      <c r="F946" s="17">
        <v>0.19583452151628919</v>
      </c>
      <c r="H946" s="17">
        <v>0.22534916252749179</v>
      </c>
      <c r="I946" s="17">
        <v>0.1825625432252706</v>
      </c>
      <c r="J946" s="17">
        <v>0.15219058976828431</v>
      </c>
      <c r="K946" s="17">
        <v>0.1388450058998737</v>
      </c>
      <c r="L946" s="17">
        <v>0.1141197898732446</v>
      </c>
      <c r="M946" s="17">
        <v>0.13204978568315079</v>
      </c>
      <c r="N946" s="17">
        <v>0.15746855886584979</v>
      </c>
      <c r="O946" s="17">
        <v>0.13090264046167771</v>
      </c>
      <c r="P946" s="17">
        <v>0.11578653537507611</v>
      </c>
      <c r="Q946" s="17">
        <v>8.2923453495023225E-2</v>
      </c>
      <c r="R946" s="17">
        <v>0.1321782480777329</v>
      </c>
      <c r="S946" s="17">
        <v>0.12092010537193359</v>
      </c>
      <c r="U946" s="17">
        <v>0.21406098126560971</v>
      </c>
      <c r="V946" s="17">
        <v>0.18589668109837451</v>
      </c>
      <c r="W946" s="17">
        <v>0.14487124638927371</v>
      </c>
      <c r="X946" s="17">
        <v>0.1099431406965988</v>
      </c>
      <c r="Y946" s="17">
        <v>0.12133877808942629</v>
      </c>
      <c r="Z946" s="17">
        <v>0.1135761359920394</v>
      </c>
      <c r="AA946" s="17">
        <v>0.12762334869993891</v>
      </c>
      <c r="AB946" s="17">
        <v>8.6123359792881854E-2</v>
      </c>
      <c r="AC946" s="17">
        <v>0.1234544144774201</v>
      </c>
      <c r="AD946" s="17">
        <v>0.17361104218671281</v>
      </c>
      <c r="AE946" s="17">
        <v>0</v>
      </c>
      <c r="AG946" s="17">
        <v>0.11623090933151189</v>
      </c>
      <c r="AH946" s="17">
        <v>0.15799249381242911</v>
      </c>
      <c r="AJ946" s="17">
        <v>0.12126843996324239</v>
      </c>
      <c r="AK946" s="17">
        <v>0.12675560721457149</v>
      </c>
      <c r="AL946" s="17">
        <v>0.1478680133661974</v>
      </c>
      <c r="AM946" s="17">
        <v>0.1358904117321296</v>
      </c>
      <c r="AN946" s="17">
        <v>0.136648684066183</v>
      </c>
      <c r="AO946" s="17">
        <v>0.1243220528079486</v>
      </c>
      <c r="AP946" s="17">
        <v>0.1341490692628774</v>
      </c>
      <c r="AQ946" s="17">
        <v>0.12898977170319181</v>
      </c>
      <c r="AR946" s="17">
        <v>0.1345653242556944</v>
      </c>
      <c r="AS946" s="17">
        <v>0.14040785473183359</v>
      </c>
      <c r="AT946" s="17">
        <v>0.10258210459155639</v>
      </c>
      <c r="AU946" s="17">
        <v>0.16361686341889251</v>
      </c>
      <c r="AV946" s="17">
        <v>0.1422719634951346</v>
      </c>
      <c r="AX946" s="17">
        <v>0.13631556521022051</v>
      </c>
      <c r="AY946" s="17">
        <v>0.14040785473183359</v>
      </c>
      <c r="AZ946" s="17">
        <v>0.10258210459155639</v>
      </c>
      <c r="BA946" s="17">
        <v>0.16361686341889251</v>
      </c>
      <c r="BC946" s="17">
        <v>5.7613417303985608E-2</v>
      </c>
      <c r="BD946" s="17">
        <v>0.13587980309526901</v>
      </c>
      <c r="BE946" s="17">
        <v>9.1972661784939028E-2</v>
      </c>
      <c r="BF946" s="17">
        <v>0.18406238716124171</v>
      </c>
      <c r="BG946" s="17">
        <v>0.13394137678280171</v>
      </c>
      <c r="BH946" s="17">
        <v>0.109685745819655</v>
      </c>
      <c r="BI946" s="17">
        <v>0.15457838185030059</v>
      </c>
      <c r="BJ946" s="17">
        <v>0.11746658209353709</v>
      </c>
      <c r="BK946" s="17">
        <v>0.146945520492093</v>
      </c>
      <c r="BL946" s="17">
        <v>0.16904054463425661</v>
      </c>
      <c r="BM946" s="17">
        <v>0.13365131066875391</v>
      </c>
      <c r="BN946" s="17">
        <v>0.18406782428518001</v>
      </c>
      <c r="BP946" s="17">
        <v>0.1061240701785359</v>
      </c>
      <c r="BQ946" s="17">
        <v>0.126829279939287</v>
      </c>
      <c r="BR946" s="17">
        <v>0.16460161005411761</v>
      </c>
      <c r="BS946" s="17">
        <v>0.1211927854302853</v>
      </c>
      <c r="BT946" s="17">
        <v>4.7001923102342011E-2</v>
      </c>
      <c r="BU946" s="17">
        <v>0.2070152108014415</v>
      </c>
      <c r="BV946" s="17">
        <v>8.2681174820799411E-2</v>
      </c>
      <c r="BW946" s="17">
        <v>0.15494332121173759</v>
      </c>
      <c r="BX946" s="17">
        <v>0.1907142218491715</v>
      </c>
      <c r="BY946" s="17">
        <v>0.17137152901338751</v>
      </c>
    </row>
    <row r="947" spans="2:77" ht="15.95">
      <c r="B947" s="16" t="s">
        <v>229</v>
      </c>
      <c r="C947" s="17">
        <v>2.3464484024996551E-2</v>
      </c>
      <c r="D947" s="17">
        <v>2.407690658032962E-2</v>
      </c>
      <c r="E947" s="17">
        <v>2.6038670701964702E-2</v>
      </c>
      <c r="F947" s="17">
        <v>0</v>
      </c>
      <c r="H947" s="17">
        <v>2.2985530011794229E-2</v>
      </c>
      <c r="I947" s="17">
        <v>1.797378864244371E-2</v>
      </c>
      <c r="J947" s="17">
        <v>4.228298515106594E-2</v>
      </c>
      <c r="K947" s="17">
        <v>2.7201382643879671E-2</v>
      </c>
      <c r="L947" s="17">
        <v>2.4295864876577668E-2</v>
      </c>
      <c r="M947" s="17">
        <v>2.3929572115285808E-2</v>
      </c>
      <c r="N947" s="17">
        <v>1.9281532256028432E-2</v>
      </c>
      <c r="O947" s="17">
        <v>0</v>
      </c>
      <c r="P947" s="17">
        <v>1.069022794508288E-2</v>
      </c>
      <c r="Q947" s="17">
        <v>1.7288831300063479E-2</v>
      </c>
      <c r="R947" s="17">
        <v>2.64893532435093E-2</v>
      </c>
      <c r="S947" s="17">
        <v>2.9916701944262891E-2</v>
      </c>
      <c r="U947" s="17">
        <v>1.67090441774389E-2</v>
      </c>
      <c r="V947" s="17">
        <v>6.1622891169030553E-2</v>
      </c>
      <c r="W947" s="17">
        <v>0</v>
      </c>
      <c r="X947" s="17">
        <v>1.288163224004998E-2</v>
      </c>
      <c r="Y947" s="17">
        <v>0</v>
      </c>
      <c r="Z947" s="17">
        <v>6.0579215804748919E-2</v>
      </c>
      <c r="AA947" s="17">
        <v>2.4723297705016321E-2</v>
      </c>
      <c r="AB947" s="17">
        <v>1.6017603038462131E-2</v>
      </c>
      <c r="AC947" s="17">
        <v>1.6568094009807289E-2</v>
      </c>
      <c r="AD947" s="17">
        <v>4.1179852042997893E-2</v>
      </c>
      <c r="AE947" s="17">
        <v>0</v>
      </c>
      <c r="AG947" s="17">
        <v>2.0580979475455091E-2</v>
      </c>
      <c r="AH947" s="17">
        <v>2.5716988264764349E-2</v>
      </c>
      <c r="AJ947" s="17">
        <v>1.5368910285362259E-2</v>
      </c>
      <c r="AK947" s="17">
        <v>6.6748369455163483E-3</v>
      </c>
      <c r="AL947" s="17">
        <v>1.9411419392400181E-2</v>
      </c>
      <c r="AM947" s="17">
        <v>2.212124470383595E-2</v>
      </c>
      <c r="AN947" s="17">
        <v>1.05153188523728E-2</v>
      </c>
      <c r="AO947" s="17">
        <v>2.9422369081967919E-2</v>
      </c>
      <c r="AP947" s="17">
        <v>2.4072002356619829E-2</v>
      </c>
      <c r="AQ947" s="17">
        <v>2.2694342425436581E-2</v>
      </c>
      <c r="AR947" s="17">
        <v>2.367194688298636E-3</v>
      </c>
      <c r="AS947" s="17">
        <v>2.7324584560042661E-2</v>
      </c>
      <c r="AT947" s="17">
        <v>3.1933167410832242E-2</v>
      </c>
      <c r="AU947" s="17">
        <v>8.4665523266613096E-3</v>
      </c>
      <c r="AV947" s="17">
        <v>2.6095869368373281E-2</v>
      </c>
      <c r="AX947" s="17">
        <v>2.285981826466281E-2</v>
      </c>
      <c r="AY947" s="17">
        <v>2.7324584560042661E-2</v>
      </c>
      <c r="AZ947" s="17">
        <v>3.1933167410832242E-2</v>
      </c>
      <c r="BA947" s="17">
        <v>8.4665523266613096E-3</v>
      </c>
      <c r="BC947" s="17">
        <v>2.7091659881145778E-2</v>
      </c>
      <c r="BD947" s="17">
        <v>0</v>
      </c>
      <c r="BE947" s="17">
        <v>1.623291935645169E-2</v>
      </c>
      <c r="BF947" s="17">
        <v>9.320354726203444E-3</v>
      </c>
      <c r="BG947" s="17">
        <v>2.821506657067311E-2</v>
      </c>
      <c r="BH947" s="17">
        <v>5.6670445102712649E-3</v>
      </c>
      <c r="BI947" s="17">
        <v>9.8709089270409868E-3</v>
      </c>
      <c r="BJ947" s="17">
        <v>1.454939907375356E-2</v>
      </c>
      <c r="BK947" s="17">
        <v>3.1703879704655193E-2</v>
      </c>
      <c r="BL947" s="17">
        <v>1.6318965930147152E-2</v>
      </c>
      <c r="BM947" s="17">
        <v>1.5690654270129192E-2</v>
      </c>
      <c r="BN947" s="17">
        <v>3.5473325009945343E-2</v>
      </c>
      <c r="BP947" s="17">
        <v>1.77280940609299E-2</v>
      </c>
      <c r="BQ947" s="17">
        <v>1.9169192094662311E-2</v>
      </c>
      <c r="BR947" s="17">
        <v>2.4080165682585041E-2</v>
      </c>
      <c r="BS947" s="17">
        <v>2.5175563623833112E-2</v>
      </c>
      <c r="BT947" s="17">
        <v>1.39573080011081E-2</v>
      </c>
      <c r="BU947" s="17">
        <v>2.435473068252253E-2</v>
      </c>
      <c r="BV947" s="17">
        <v>9.7307310626454681E-3</v>
      </c>
      <c r="BW947" s="17">
        <v>1.7337415222528581E-2</v>
      </c>
      <c r="BX947" s="17">
        <v>2.0106707575638691E-2</v>
      </c>
      <c r="BY947" s="17">
        <v>3.2236138592648053E-2</v>
      </c>
    </row>
    <row r="948" spans="2:77" ht="15.95">
      <c r="B948" s="16" t="s">
        <v>55</v>
      </c>
      <c r="C948" s="17">
        <v>9.1410257371759424E-3</v>
      </c>
      <c r="D948" s="17">
        <v>7.6366931916002859E-3</v>
      </c>
      <c r="E948" s="17">
        <v>1.411964555917922E-2</v>
      </c>
      <c r="F948" s="17">
        <v>1.009654179246164E-2</v>
      </c>
      <c r="H948" s="17">
        <v>2.664166813837316E-2</v>
      </c>
      <c r="I948" s="17">
        <v>0</v>
      </c>
      <c r="J948" s="17">
        <v>1.367994437532033E-2</v>
      </c>
      <c r="K948" s="17">
        <v>9.4692778215659974E-3</v>
      </c>
      <c r="L948" s="17">
        <v>1.752739733517888E-3</v>
      </c>
      <c r="M948" s="17">
        <v>3.6840274945217251E-3</v>
      </c>
      <c r="N948" s="17">
        <v>1.1555232332145809E-2</v>
      </c>
      <c r="O948" s="17">
        <v>0</v>
      </c>
      <c r="P948" s="17">
        <v>6.4737470119954682E-3</v>
      </c>
      <c r="Q948" s="17">
        <v>9.6825579711296104E-3</v>
      </c>
      <c r="R948" s="17">
        <v>1.2113811801306679E-2</v>
      </c>
      <c r="S948" s="17">
        <v>7.0629977928886884E-3</v>
      </c>
      <c r="U948" s="17">
        <v>2.5054513362383658E-2</v>
      </c>
      <c r="V948" s="17">
        <v>0</v>
      </c>
      <c r="W948" s="17">
        <v>3.638654962182217E-3</v>
      </c>
      <c r="X948" s="17">
        <v>1.0791787014055639E-2</v>
      </c>
      <c r="Y948" s="17">
        <v>4.3757609122844314E-3</v>
      </c>
      <c r="Z948" s="17">
        <v>3.5405961696749191E-3</v>
      </c>
      <c r="AA948" s="17">
        <v>2.8834564604628562E-3</v>
      </c>
      <c r="AB948" s="17">
        <v>3.260774119255073E-3</v>
      </c>
      <c r="AC948" s="17">
        <v>1.695512357401761E-2</v>
      </c>
      <c r="AD948" s="17">
        <v>9.0717122321781578E-3</v>
      </c>
      <c r="AE948" s="17">
        <v>0.39527068278007571</v>
      </c>
      <c r="AG948" s="17">
        <v>7.6741818214823678E-3</v>
      </c>
      <c r="AH948" s="17">
        <v>1.028687866801415E-2</v>
      </c>
      <c r="AJ948" s="17">
        <v>5.960933389153291E-3</v>
      </c>
      <c r="AK948" s="17">
        <v>1.387980190763277E-2</v>
      </c>
      <c r="AL948" s="17">
        <v>1.4949144177401929E-2</v>
      </c>
      <c r="AM948" s="17">
        <v>7.2174445553769258E-3</v>
      </c>
      <c r="AN948" s="17">
        <v>1.4987927425962449E-2</v>
      </c>
      <c r="AO948" s="17">
        <v>1.6884734223380229E-2</v>
      </c>
      <c r="AP948" s="17">
        <v>1.439344572223762E-2</v>
      </c>
      <c r="AQ948" s="17">
        <v>1.1598825335531471E-2</v>
      </c>
      <c r="AR948" s="17">
        <v>1.5368084570847569E-2</v>
      </c>
      <c r="AS948" s="17">
        <v>1.6725485831681271E-2</v>
      </c>
      <c r="AT948" s="17">
        <v>2.2683068917901391E-2</v>
      </c>
      <c r="AU948" s="17">
        <v>1.271699601707588E-2</v>
      </c>
      <c r="AV948" s="17">
        <v>2.337212067569348E-2</v>
      </c>
      <c r="AX948" s="17">
        <v>7.747069145544975E-3</v>
      </c>
      <c r="AY948" s="17">
        <v>1.6725485831681271E-2</v>
      </c>
      <c r="AZ948" s="17">
        <v>2.2683068917901391E-2</v>
      </c>
      <c r="BA948" s="17">
        <v>1.271699601707588E-2</v>
      </c>
      <c r="BC948" s="17">
        <v>1.1091710278819399E-2</v>
      </c>
      <c r="BD948" s="17">
        <v>2.727547574098349E-2</v>
      </c>
      <c r="BE948" s="17">
        <v>0</v>
      </c>
      <c r="BF948" s="17">
        <v>1.170301672816614E-2</v>
      </c>
      <c r="BG948" s="17">
        <v>2.0673580899273E-2</v>
      </c>
      <c r="BH948" s="17">
        <v>8.9340872579160898E-3</v>
      </c>
      <c r="BI948" s="17">
        <v>1.5542673560101991E-2</v>
      </c>
      <c r="BJ948" s="17">
        <v>7.6112988762718657E-3</v>
      </c>
      <c r="BK948" s="17">
        <v>0</v>
      </c>
      <c r="BL948" s="17">
        <v>1.9656646140457909E-2</v>
      </c>
      <c r="BM948" s="17">
        <v>1.009274231111815E-2</v>
      </c>
      <c r="BN948" s="17">
        <v>2.3807424292350589E-2</v>
      </c>
      <c r="BP948" s="17">
        <v>2.280426856857168E-3</v>
      </c>
      <c r="BQ948" s="17">
        <v>1.155404200238665E-2</v>
      </c>
      <c r="BR948" s="17">
        <v>2.2916987106551288E-2</v>
      </c>
      <c r="BS948" s="17">
        <v>0</v>
      </c>
      <c r="BT948" s="17">
        <v>0</v>
      </c>
      <c r="BU948" s="17">
        <v>0</v>
      </c>
      <c r="BV948" s="17">
        <v>0</v>
      </c>
      <c r="BW948" s="17">
        <v>9.7907946194797386E-3</v>
      </c>
      <c r="BX948" s="17">
        <v>0</v>
      </c>
      <c r="BY948" s="17">
        <v>2.10917619005834E-2</v>
      </c>
    </row>
    <row r="950" spans="2:77" ht="111.95">
      <c r="B950" s="14" t="s">
        <v>399</v>
      </c>
    </row>
    <row r="951" spans="2:77" ht="15.95">
      <c r="B951" s="15" t="s">
        <v>16</v>
      </c>
    </row>
    <row r="952" spans="2:77" ht="15.95">
      <c r="B952" s="16" t="s">
        <v>226</v>
      </c>
      <c r="C952" s="17">
        <v>0.28931004812594008</v>
      </c>
      <c r="D952" s="17">
        <v>0.29154209280407062</v>
      </c>
      <c r="E952" s="17">
        <v>0.28315749949050362</v>
      </c>
      <c r="F952" s="17">
        <v>0.26958448102306959</v>
      </c>
      <c r="H952" s="17">
        <v>0.15252461057868319</v>
      </c>
      <c r="I952" s="17">
        <v>0.21740310093640039</v>
      </c>
      <c r="J952" s="17">
        <v>0.225059520562225</v>
      </c>
      <c r="K952" s="17">
        <v>0.32574141221665942</v>
      </c>
      <c r="L952" s="17">
        <v>0.21312673324712161</v>
      </c>
      <c r="M952" s="17">
        <v>0.25981487330866893</v>
      </c>
      <c r="N952" s="17">
        <v>0.20744838428735679</v>
      </c>
      <c r="O952" s="17">
        <v>0.30398881386687832</v>
      </c>
      <c r="P952" s="17">
        <v>0.30037603465202167</v>
      </c>
      <c r="Q952" s="17">
        <v>0.38507835307866978</v>
      </c>
      <c r="R952" s="17">
        <v>0.40940727617893752</v>
      </c>
      <c r="S952" s="17">
        <v>0.39077106616262958</v>
      </c>
      <c r="U952" s="17">
        <v>0.18540098986814099</v>
      </c>
      <c r="V952" s="17">
        <v>0.13321814211874161</v>
      </c>
      <c r="W952" s="17">
        <v>0.23133515285828771</v>
      </c>
      <c r="X952" s="17">
        <v>0.2223025824785208</v>
      </c>
      <c r="Y952" s="17">
        <v>0.36499635331112429</v>
      </c>
      <c r="Z952" s="17">
        <v>0.31447489374536508</v>
      </c>
      <c r="AA952" s="17">
        <v>0.38005134551851621</v>
      </c>
      <c r="AB952" s="17">
        <v>0.34614152968486139</v>
      </c>
      <c r="AC952" s="17">
        <v>0.39591355306001941</v>
      </c>
      <c r="AD952" s="17">
        <v>0.28855796624113278</v>
      </c>
      <c r="AE952" s="17">
        <v>3.7888075136727109E-2</v>
      </c>
      <c r="AG952" s="17">
        <v>0.36906820086124092</v>
      </c>
      <c r="AH952" s="17">
        <v>0.22700545518854301</v>
      </c>
      <c r="AJ952" s="17">
        <v>0.39005832555497688</v>
      </c>
      <c r="AK952" s="17">
        <v>0.28717051212735423</v>
      </c>
      <c r="AL952" s="17">
        <v>0.31790618586047142</v>
      </c>
      <c r="AM952" s="17">
        <v>0.2892001083611575</v>
      </c>
      <c r="AN952" s="17">
        <v>0.24806684170591661</v>
      </c>
      <c r="AO952" s="17">
        <v>0.25365355720289828</v>
      </c>
      <c r="AP952" s="17">
        <v>0.25961882650192658</v>
      </c>
      <c r="AQ952" s="17">
        <v>0.32785764014265728</v>
      </c>
      <c r="AR952" s="17">
        <v>0.32754225097339568</v>
      </c>
      <c r="AS952" s="17">
        <v>0.30149179708268159</v>
      </c>
      <c r="AT952" s="17">
        <v>0.33444860068301491</v>
      </c>
      <c r="AU952" s="17">
        <v>0.26479022513243677</v>
      </c>
      <c r="AV952" s="17">
        <v>0.39164559237264213</v>
      </c>
      <c r="AX952" s="17">
        <v>0.29393282144536592</v>
      </c>
      <c r="AY952" s="17">
        <v>0.30149179708268159</v>
      </c>
      <c r="AZ952" s="17">
        <v>0.33444860068301491</v>
      </c>
      <c r="BA952" s="17">
        <v>0.26479022513243677</v>
      </c>
      <c r="BC952" s="17">
        <v>0.36396779663336271</v>
      </c>
      <c r="BD952" s="17">
        <v>0.31361993401752691</v>
      </c>
      <c r="BE952" s="17">
        <v>0.3152515244767039</v>
      </c>
      <c r="BF952" s="17">
        <v>0.34685234171377849</v>
      </c>
      <c r="BG952" s="17">
        <v>0.25663386560746509</v>
      </c>
      <c r="BH952" s="17">
        <v>0.45768654317011792</v>
      </c>
      <c r="BI952" s="17">
        <v>0.39345236322418031</v>
      </c>
      <c r="BJ952" s="17">
        <v>0.30800605371788892</v>
      </c>
      <c r="BK952" s="17">
        <v>0.22579620219675239</v>
      </c>
      <c r="BL952" s="17">
        <v>0.3682611276947822</v>
      </c>
      <c r="BM952" s="17">
        <v>0.35728831906649028</v>
      </c>
      <c r="BN952" s="17">
        <v>0.19700196183968249</v>
      </c>
      <c r="BP952" s="17">
        <v>0.33076385467569808</v>
      </c>
      <c r="BQ952" s="17">
        <v>0.3610526566353765</v>
      </c>
      <c r="BR952" s="17">
        <v>0.21767430809859031</v>
      </c>
      <c r="BS952" s="17">
        <v>0.25354548483123568</v>
      </c>
      <c r="BT952" s="17">
        <v>0.42595627157485749</v>
      </c>
      <c r="BU952" s="17">
        <v>0.2421993735903861</v>
      </c>
      <c r="BV952" s="17">
        <v>0.33672112462983822</v>
      </c>
      <c r="BW952" s="17">
        <v>0.27017975227932062</v>
      </c>
      <c r="BX952" s="17">
        <v>0.34223906791118452</v>
      </c>
      <c r="BY952" s="17">
        <v>0.28759373199202831</v>
      </c>
    </row>
    <row r="953" spans="2:77" ht="15.95">
      <c r="B953" s="16" t="s">
        <v>227</v>
      </c>
      <c r="C953" s="17">
        <v>0.46844579946364329</v>
      </c>
      <c r="D953" s="17">
        <v>0.47070201638597903</v>
      </c>
      <c r="E953" s="17">
        <v>0.47001751650506463</v>
      </c>
      <c r="F953" s="17">
        <v>0.41595586064440382</v>
      </c>
      <c r="H953" s="17">
        <v>0.5180983617276067</v>
      </c>
      <c r="I953" s="17">
        <v>0.47819764120079788</v>
      </c>
      <c r="J953" s="17">
        <v>0.41398954075482391</v>
      </c>
      <c r="K953" s="17">
        <v>0.44973901505962011</v>
      </c>
      <c r="L953" s="17">
        <v>0.50698784734718538</v>
      </c>
      <c r="M953" s="17">
        <v>0.50138724780977129</v>
      </c>
      <c r="N953" s="17">
        <v>0.56383706935487765</v>
      </c>
      <c r="O953" s="17">
        <v>0.48617674432754238</v>
      </c>
      <c r="P953" s="17">
        <v>0.49003697974113519</v>
      </c>
      <c r="Q953" s="17">
        <v>0.40800947894509138</v>
      </c>
      <c r="R953" s="17">
        <v>0.43397303081550531</v>
      </c>
      <c r="S953" s="17">
        <v>0.42608746643899142</v>
      </c>
      <c r="U953" s="17">
        <v>0.47930462686872077</v>
      </c>
      <c r="V953" s="17">
        <v>0.55034293303645931</v>
      </c>
      <c r="W953" s="17">
        <v>0.48831571916502192</v>
      </c>
      <c r="X953" s="17">
        <v>0.53529876607829008</v>
      </c>
      <c r="Y953" s="17">
        <v>0.4220519434724137</v>
      </c>
      <c r="Z953" s="17">
        <v>0.43975683434842622</v>
      </c>
      <c r="AA953" s="17">
        <v>0.43536274206002229</v>
      </c>
      <c r="AB953" s="17">
        <v>0.45293482016849579</v>
      </c>
      <c r="AC953" s="17">
        <v>0.43503662164676921</v>
      </c>
      <c r="AD953" s="17">
        <v>0.46647405067228692</v>
      </c>
      <c r="AE953" s="17">
        <v>0.30234658521729418</v>
      </c>
      <c r="AG953" s="17">
        <v>0.4412413484112585</v>
      </c>
      <c r="AH953" s="17">
        <v>0.48969707210193208</v>
      </c>
      <c r="AJ953" s="17">
        <v>0.44497363243520283</v>
      </c>
      <c r="AK953" s="17">
        <v>0.50581305004377564</v>
      </c>
      <c r="AL953" s="17">
        <v>0.48898694444412061</v>
      </c>
      <c r="AM953" s="17">
        <v>0.47650905872946531</v>
      </c>
      <c r="AN953" s="17">
        <v>0.48582012979043132</v>
      </c>
      <c r="AO953" s="17">
        <v>0.45672321034543428</v>
      </c>
      <c r="AP953" s="17">
        <v>0.51175062886144973</v>
      </c>
      <c r="AQ953" s="17">
        <v>0.4531836615681864</v>
      </c>
      <c r="AR953" s="17">
        <v>0.46807053299379459</v>
      </c>
      <c r="AS953" s="17">
        <v>0.58312945789493131</v>
      </c>
      <c r="AT953" s="17">
        <v>0.46706982958900051</v>
      </c>
      <c r="AU953" s="17">
        <v>0.48178911624598841</v>
      </c>
      <c r="AV953" s="17">
        <v>0.46516687893068692</v>
      </c>
      <c r="AX953" s="17">
        <v>0.46379378018132927</v>
      </c>
      <c r="AY953" s="17">
        <v>0.58312945789493131</v>
      </c>
      <c r="AZ953" s="17">
        <v>0.46706982958900051</v>
      </c>
      <c r="BA953" s="17">
        <v>0.48178911624598841</v>
      </c>
      <c r="BC953" s="17">
        <v>0.47558120213758148</v>
      </c>
      <c r="BD953" s="17">
        <v>0.33441127135633719</v>
      </c>
      <c r="BE953" s="17">
        <v>0.47319757140728469</v>
      </c>
      <c r="BF953" s="17">
        <v>0.44582526648808252</v>
      </c>
      <c r="BG953" s="17">
        <v>0.45769278909636762</v>
      </c>
      <c r="BH953" s="17">
        <v>0.40926970264193302</v>
      </c>
      <c r="BI953" s="17">
        <v>0.41752223670202171</v>
      </c>
      <c r="BJ953" s="17">
        <v>0.44173819445710938</v>
      </c>
      <c r="BK953" s="17">
        <v>0.48330357183152439</v>
      </c>
      <c r="BL953" s="17">
        <v>0.42908484865483909</v>
      </c>
      <c r="BM953" s="17">
        <v>0.41932808069240041</v>
      </c>
      <c r="BN953" s="17">
        <v>0.49308233975910282</v>
      </c>
      <c r="BP953" s="17">
        <v>0.43920072900199369</v>
      </c>
      <c r="BQ953" s="17">
        <v>0.45061521100682872</v>
      </c>
      <c r="BR953" s="17">
        <v>0.52762831166860524</v>
      </c>
      <c r="BS953" s="17">
        <v>0.49800999873453189</v>
      </c>
      <c r="BT953" s="17">
        <v>0.46698790182031619</v>
      </c>
      <c r="BU953" s="17">
        <v>0.46550424083984532</v>
      </c>
      <c r="BV953" s="17">
        <v>0.46368751039126022</v>
      </c>
      <c r="BW953" s="17">
        <v>0.51866099683773914</v>
      </c>
      <c r="BX953" s="17">
        <v>0.4324467294731954</v>
      </c>
      <c r="BY953" s="17">
        <v>0.43352195031535051</v>
      </c>
    </row>
    <row r="954" spans="2:77" ht="15.95">
      <c r="B954" s="16" t="s">
        <v>228</v>
      </c>
      <c r="C954" s="17">
        <v>0.18435397895407199</v>
      </c>
      <c r="D954" s="17">
        <v>0.18243207048610841</v>
      </c>
      <c r="E954" s="17">
        <v>0.18345578293092241</v>
      </c>
      <c r="F954" s="17">
        <v>0.2314676650895538</v>
      </c>
      <c r="H954" s="17">
        <v>0.25275537446916169</v>
      </c>
      <c r="I954" s="17">
        <v>0.2034822921085909</v>
      </c>
      <c r="J954" s="17">
        <v>0.26794697928861061</v>
      </c>
      <c r="K954" s="17">
        <v>0.1548811468743658</v>
      </c>
      <c r="L954" s="17">
        <v>0.18075940679836799</v>
      </c>
      <c r="M954" s="17">
        <v>0.19001947176596859</v>
      </c>
      <c r="N954" s="17">
        <v>0.2024352389577655</v>
      </c>
      <c r="O954" s="17">
        <v>0.2028056927228406</v>
      </c>
      <c r="P954" s="17">
        <v>0.1784700795277884</v>
      </c>
      <c r="Q954" s="17">
        <v>0.18692424813663711</v>
      </c>
      <c r="R954" s="17">
        <v>0.14966264632578741</v>
      </c>
      <c r="S954" s="17">
        <v>0.11241391062499689</v>
      </c>
      <c r="U954" s="17">
        <v>0.2479958677105763</v>
      </c>
      <c r="V954" s="17">
        <v>0.21729773351464921</v>
      </c>
      <c r="W954" s="17">
        <v>0.23970352452509019</v>
      </c>
      <c r="X954" s="17">
        <v>0.18143512479640819</v>
      </c>
      <c r="Y954" s="17">
        <v>0.17072272225707241</v>
      </c>
      <c r="Z954" s="17">
        <v>0.1954985170699384</v>
      </c>
      <c r="AA954" s="17">
        <v>0.1431779000566081</v>
      </c>
      <c r="AB954" s="17">
        <v>0.15845983380597101</v>
      </c>
      <c r="AC954" s="17">
        <v>0.1400549749803128</v>
      </c>
      <c r="AD954" s="17">
        <v>0.1510302630121613</v>
      </c>
      <c r="AE954" s="17">
        <v>0.17368618556254989</v>
      </c>
      <c r="AG954" s="17">
        <v>0.15380874893237881</v>
      </c>
      <c r="AH954" s="17">
        <v>0.2082149644134112</v>
      </c>
      <c r="AJ954" s="17">
        <v>0.1253628861537853</v>
      </c>
      <c r="AK954" s="17">
        <v>0.1662333106245974</v>
      </c>
      <c r="AL954" s="17">
        <v>0.14537047918210089</v>
      </c>
      <c r="AM954" s="17">
        <v>0.19012740788249119</v>
      </c>
      <c r="AN954" s="17">
        <v>0.19521772540095381</v>
      </c>
      <c r="AO954" s="17">
        <v>0.17813511319912981</v>
      </c>
      <c r="AP954" s="17">
        <v>0.16597956456594451</v>
      </c>
      <c r="AQ954" s="17">
        <v>0.15417492499941229</v>
      </c>
      <c r="AR954" s="17">
        <v>0.15706057242330251</v>
      </c>
      <c r="AS954" s="17">
        <v>0.11068961824083851</v>
      </c>
      <c r="AT954" s="17">
        <v>0.1322504504339683</v>
      </c>
      <c r="AU954" s="17">
        <v>0.19797294859170339</v>
      </c>
      <c r="AV954" s="17">
        <v>0.10437901907772661</v>
      </c>
      <c r="AX954" s="17">
        <v>0.18500979019875061</v>
      </c>
      <c r="AY954" s="17">
        <v>0.11068961824083851</v>
      </c>
      <c r="AZ954" s="17">
        <v>0.1322504504339683</v>
      </c>
      <c r="BA954" s="17">
        <v>0.19797294859170339</v>
      </c>
      <c r="BC954" s="17">
        <v>0.12972210509118459</v>
      </c>
      <c r="BD954" s="17">
        <v>0.2332718828076889</v>
      </c>
      <c r="BE954" s="17">
        <v>0.16952034680823461</v>
      </c>
      <c r="BF954" s="17">
        <v>0.16381434745773019</v>
      </c>
      <c r="BG954" s="17">
        <v>0.20029926135724949</v>
      </c>
      <c r="BH954" s="17">
        <v>9.3110723576223423E-2</v>
      </c>
      <c r="BI954" s="17">
        <v>0.1283936350648307</v>
      </c>
      <c r="BJ954" s="17">
        <v>0.1734405380953917</v>
      </c>
      <c r="BK954" s="17">
        <v>0.2245732936259604</v>
      </c>
      <c r="BL954" s="17">
        <v>0.14512152479638049</v>
      </c>
      <c r="BM954" s="17">
        <v>0.17273763946474921</v>
      </c>
      <c r="BN954" s="17">
        <v>0.22487243160873241</v>
      </c>
      <c r="BP954" s="17">
        <v>0.18362578885377581</v>
      </c>
      <c r="BQ954" s="17">
        <v>0.15393264007858121</v>
      </c>
      <c r="BR954" s="17">
        <v>0.19031646707440111</v>
      </c>
      <c r="BS954" s="17">
        <v>0.20058681349883919</v>
      </c>
      <c r="BT954" s="17">
        <v>8.9597839559046627E-2</v>
      </c>
      <c r="BU954" s="17">
        <v>0.23140955886346229</v>
      </c>
      <c r="BV954" s="17">
        <v>0.14164374897518051</v>
      </c>
      <c r="BW954" s="17">
        <v>0.15685943493362439</v>
      </c>
      <c r="BX954" s="17">
        <v>0.18284940999635579</v>
      </c>
      <c r="BY954" s="17">
        <v>0.19857108999657519</v>
      </c>
    </row>
    <row r="955" spans="2:77" ht="15.95">
      <c r="B955" s="16" t="s">
        <v>229</v>
      </c>
      <c r="C955" s="17">
        <v>4.8713085858870193E-2</v>
      </c>
      <c r="D955" s="17">
        <v>4.6222235265355217E-2</v>
      </c>
      <c r="E955" s="17">
        <v>5.215405460919198E-2</v>
      </c>
      <c r="F955" s="17">
        <v>8.2991993242972795E-2</v>
      </c>
      <c r="H955" s="17">
        <v>4.6244113104508378E-2</v>
      </c>
      <c r="I955" s="17">
        <v>0.1009169657542108</v>
      </c>
      <c r="J955" s="17">
        <v>8.229828562229051E-2</v>
      </c>
      <c r="K955" s="17">
        <v>5.4013006577484327E-2</v>
      </c>
      <c r="L955" s="17">
        <v>9.7841085791058963E-2</v>
      </c>
      <c r="M955" s="17">
        <v>3.6124637573136192E-2</v>
      </c>
      <c r="N955" s="17">
        <v>2.6279307399999979E-2</v>
      </c>
      <c r="O955" s="17">
        <v>7.0287490827386544E-3</v>
      </c>
      <c r="P955" s="17">
        <v>2.4643159067059259E-2</v>
      </c>
      <c r="Q955" s="17">
        <v>1.238164651066774E-2</v>
      </c>
      <c r="R955" s="17">
        <v>4.0897732586187008E-3</v>
      </c>
      <c r="S955" s="17">
        <v>6.255629728424987E-2</v>
      </c>
      <c r="U955" s="17">
        <v>6.405977230659822E-2</v>
      </c>
      <c r="V955" s="17">
        <v>9.2421505813322535E-2</v>
      </c>
      <c r="W955" s="17">
        <v>3.3267858034125602E-2</v>
      </c>
      <c r="X955" s="17">
        <v>5.6791601758035833E-2</v>
      </c>
      <c r="Y955" s="17">
        <v>2.9483855263399979E-2</v>
      </c>
      <c r="Z955" s="17">
        <v>4.6729158666595577E-2</v>
      </c>
      <c r="AA955" s="17">
        <v>3.3357126080983908E-2</v>
      </c>
      <c r="AB955" s="17">
        <v>4.1021565603471942E-2</v>
      </c>
      <c r="AC955" s="17">
        <v>1.539372018915779E-2</v>
      </c>
      <c r="AD955" s="17">
        <v>9.3937720074418862E-2</v>
      </c>
      <c r="AE955" s="17">
        <v>0</v>
      </c>
      <c r="AG955" s="17">
        <v>2.9966190389646589E-2</v>
      </c>
      <c r="AH955" s="17">
        <v>6.3357578628484526E-2</v>
      </c>
      <c r="AJ955" s="17">
        <v>3.3158308632863738E-2</v>
      </c>
      <c r="AK955" s="17">
        <v>3.5437685959720119E-2</v>
      </c>
      <c r="AL955" s="17">
        <v>4.0188569645494221E-2</v>
      </c>
      <c r="AM955" s="17">
        <v>4.0519338249684213E-2</v>
      </c>
      <c r="AN955" s="17">
        <v>5.9219579451432712E-2</v>
      </c>
      <c r="AO955" s="17">
        <v>8.295322509649114E-2</v>
      </c>
      <c r="AP955" s="17">
        <v>5.1067783069102111E-2</v>
      </c>
      <c r="AQ955" s="17">
        <v>5.8174394505441027E-2</v>
      </c>
      <c r="AR955" s="17">
        <v>4.110181012777752E-2</v>
      </c>
      <c r="AS955" s="17">
        <v>0</v>
      </c>
      <c r="AT955" s="17">
        <v>5.0888939074308893E-2</v>
      </c>
      <c r="AU955" s="17">
        <v>4.9379422431493111E-2</v>
      </c>
      <c r="AV955" s="17">
        <v>3.2255944383776117E-2</v>
      </c>
      <c r="AX955" s="17">
        <v>4.8331427961652171E-2</v>
      </c>
      <c r="AY955" s="17">
        <v>0</v>
      </c>
      <c r="AZ955" s="17">
        <v>5.0888939074308893E-2</v>
      </c>
      <c r="BA955" s="17">
        <v>4.9379422431493111E-2</v>
      </c>
      <c r="BC955" s="17">
        <v>2.4247573299286881E-2</v>
      </c>
      <c r="BD955" s="17">
        <v>8.2163832187630265E-2</v>
      </c>
      <c r="BE955" s="17">
        <v>4.2030557307776689E-2</v>
      </c>
      <c r="BF955" s="17">
        <v>4.3508044340408857E-2</v>
      </c>
      <c r="BG955" s="17">
        <v>7.8618882812434607E-2</v>
      </c>
      <c r="BH955" s="17">
        <v>3.4454249540567333E-2</v>
      </c>
      <c r="BI955" s="17">
        <v>3.9813732860263143E-2</v>
      </c>
      <c r="BJ955" s="17">
        <v>7.118171414136111E-2</v>
      </c>
      <c r="BK955" s="17">
        <v>6.6326932345763062E-2</v>
      </c>
      <c r="BL955" s="17">
        <v>3.7138295049671997E-2</v>
      </c>
      <c r="BM955" s="17">
        <v>4.5565005324556339E-2</v>
      </c>
      <c r="BN955" s="17">
        <v>6.4879750811221659E-2</v>
      </c>
      <c r="BP955" s="17">
        <v>4.3241285466999339E-2</v>
      </c>
      <c r="BQ955" s="17">
        <v>2.862247127802028E-2</v>
      </c>
      <c r="BR955" s="17">
        <v>4.9038908877555021E-2</v>
      </c>
      <c r="BS955" s="17">
        <v>4.7857702935393112E-2</v>
      </c>
      <c r="BT955" s="17">
        <v>1.396866004550274E-2</v>
      </c>
      <c r="BU955" s="17">
        <v>6.0886826706306317E-2</v>
      </c>
      <c r="BV955" s="17">
        <v>5.7947616003721357E-2</v>
      </c>
      <c r="BW955" s="17">
        <v>4.2153723236070043E-2</v>
      </c>
      <c r="BX955" s="17">
        <v>4.246479261926437E-2</v>
      </c>
      <c r="BY955" s="17">
        <v>5.7854243354373038E-2</v>
      </c>
    </row>
    <row r="956" spans="2:77" ht="15.95">
      <c r="B956" s="16" t="s">
        <v>55</v>
      </c>
      <c r="C956" s="17">
        <v>9.1770875974744349E-3</v>
      </c>
      <c r="D956" s="17">
        <v>9.1015850584867594E-3</v>
      </c>
      <c r="E956" s="17">
        <v>1.121514646431746E-2</v>
      </c>
      <c r="F956" s="17">
        <v>0</v>
      </c>
      <c r="H956" s="17">
        <v>3.0377540120039959E-2</v>
      </c>
      <c r="I956" s="17">
        <v>0</v>
      </c>
      <c r="J956" s="17">
        <v>1.0705673772049999E-2</v>
      </c>
      <c r="K956" s="17">
        <v>1.562541927187041E-2</v>
      </c>
      <c r="L956" s="17">
        <v>1.2849268162659501E-3</v>
      </c>
      <c r="M956" s="17">
        <v>1.2653769542454949E-2</v>
      </c>
      <c r="N956" s="17">
        <v>0</v>
      </c>
      <c r="O956" s="17">
        <v>0</v>
      </c>
      <c r="P956" s="17">
        <v>6.4737470119954682E-3</v>
      </c>
      <c r="Q956" s="17">
        <v>7.6062733289338691E-3</v>
      </c>
      <c r="R956" s="17">
        <v>2.8672734211512381E-3</v>
      </c>
      <c r="S956" s="17">
        <v>8.1712594891320961E-3</v>
      </c>
      <c r="U956" s="17">
        <v>2.323874324596371E-2</v>
      </c>
      <c r="V956" s="17">
        <v>6.7196855168272836E-3</v>
      </c>
      <c r="W956" s="17">
        <v>7.3777454174744914E-3</v>
      </c>
      <c r="X956" s="17">
        <v>4.1719248887449774E-3</v>
      </c>
      <c r="Y956" s="17">
        <v>1.2745125695989609E-2</v>
      </c>
      <c r="Z956" s="17">
        <v>3.5405961696749191E-3</v>
      </c>
      <c r="AA956" s="17">
        <v>8.0508862838694559E-3</v>
      </c>
      <c r="AB956" s="17">
        <v>1.4422507371997901E-3</v>
      </c>
      <c r="AC956" s="17">
        <v>1.360113012374096E-2</v>
      </c>
      <c r="AD956" s="17">
        <v>0</v>
      </c>
      <c r="AE956" s="17">
        <v>0.48607915408342878</v>
      </c>
      <c r="AG956" s="17">
        <v>5.9155114054752047E-3</v>
      </c>
      <c r="AH956" s="17">
        <v>1.172492966762906E-2</v>
      </c>
      <c r="AJ956" s="17">
        <v>6.4468472231712457E-3</v>
      </c>
      <c r="AK956" s="17">
        <v>5.3454412445528166E-3</v>
      </c>
      <c r="AL956" s="17">
        <v>7.5478208678128001E-3</v>
      </c>
      <c r="AM956" s="17">
        <v>3.644086777201946E-3</v>
      </c>
      <c r="AN956" s="17">
        <v>1.1675723651265719E-2</v>
      </c>
      <c r="AO956" s="17">
        <v>2.8534894156046521E-2</v>
      </c>
      <c r="AP956" s="17">
        <v>1.158319700157715E-2</v>
      </c>
      <c r="AQ956" s="17">
        <v>6.6093787843032317E-3</v>
      </c>
      <c r="AR956" s="17">
        <v>6.224833481729984E-3</v>
      </c>
      <c r="AS956" s="17">
        <v>4.6891267815485386E-3</v>
      </c>
      <c r="AT956" s="17">
        <v>1.534218021970747E-2</v>
      </c>
      <c r="AU956" s="17">
        <v>6.0682875983784391E-3</v>
      </c>
      <c r="AV956" s="17">
        <v>6.5525652351685346E-3</v>
      </c>
      <c r="AX956" s="17">
        <v>8.9321802129020949E-3</v>
      </c>
      <c r="AY956" s="17">
        <v>4.6891267815485386E-3</v>
      </c>
      <c r="AZ956" s="17">
        <v>1.534218021970747E-2</v>
      </c>
      <c r="BA956" s="17">
        <v>6.0682875983784391E-3</v>
      </c>
      <c r="BC956" s="17">
        <v>6.4813228385843724E-3</v>
      </c>
      <c r="BD956" s="17">
        <v>3.6533079630816492E-2</v>
      </c>
      <c r="BE956" s="17">
        <v>0</v>
      </c>
      <c r="BF956" s="17">
        <v>0</v>
      </c>
      <c r="BG956" s="17">
        <v>6.7552011264830356E-3</v>
      </c>
      <c r="BH956" s="17">
        <v>5.4787810711584414E-3</v>
      </c>
      <c r="BI956" s="17">
        <v>2.081803214870406E-2</v>
      </c>
      <c r="BJ956" s="17">
        <v>5.6334995882487771E-3</v>
      </c>
      <c r="BK956" s="17">
        <v>0</v>
      </c>
      <c r="BL956" s="17">
        <v>2.0394203804325939E-2</v>
      </c>
      <c r="BM956" s="17">
        <v>5.0809554518038017E-3</v>
      </c>
      <c r="BN956" s="17">
        <v>2.0163515981260711E-2</v>
      </c>
      <c r="BP956" s="17">
        <v>3.1683420015329411E-3</v>
      </c>
      <c r="BQ956" s="17">
        <v>5.7770210011933261E-3</v>
      </c>
      <c r="BR956" s="17">
        <v>1.5342004280848431E-2</v>
      </c>
      <c r="BS956" s="17">
        <v>0</v>
      </c>
      <c r="BT956" s="17">
        <v>3.489327000277024E-3</v>
      </c>
      <c r="BU956" s="17">
        <v>0</v>
      </c>
      <c r="BV956" s="17">
        <v>0</v>
      </c>
      <c r="BW956" s="17">
        <v>1.214609271324598E-2</v>
      </c>
      <c r="BX956" s="17">
        <v>0</v>
      </c>
      <c r="BY956" s="17">
        <v>2.2458984341673122E-2</v>
      </c>
    </row>
    <row r="958" spans="2:77" ht="96">
      <c r="B958" s="14" t="s">
        <v>398</v>
      </c>
    </row>
    <row r="959" spans="2:77" ht="15.95">
      <c r="B959" s="15" t="s">
        <v>16</v>
      </c>
    </row>
    <row r="960" spans="2:77" ht="15.95">
      <c r="B960" s="16" t="s">
        <v>226</v>
      </c>
      <c r="C960" s="17">
        <v>0.2490959568476504</v>
      </c>
      <c r="D960" s="17">
        <v>0.26888642123100343</v>
      </c>
      <c r="E960" s="17">
        <v>0.19579256104083309</v>
      </c>
      <c r="F960" s="17">
        <v>0.16349419853273711</v>
      </c>
      <c r="H960" s="17">
        <v>0.17329619873971649</v>
      </c>
      <c r="I960" s="17">
        <v>0.15631043205736789</v>
      </c>
      <c r="J960" s="17">
        <v>0.17300180372026019</v>
      </c>
      <c r="K960" s="17">
        <v>0.28697382510114389</v>
      </c>
      <c r="L960" s="17">
        <v>0.1956984184208449</v>
      </c>
      <c r="M960" s="17">
        <v>0.22025373594594949</v>
      </c>
      <c r="N960" s="17">
        <v>0.16756779992847409</v>
      </c>
      <c r="O960" s="17">
        <v>0.20982772227703561</v>
      </c>
      <c r="P960" s="17">
        <v>0.29665501673946632</v>
      </c>
      <c r="Q960" s="17">
        <v>0.35059638088254519</v>
      </c>
      <c r="R960" s="17">
        <v>0.38609549482899308</v>
      </c>
      <c r="S960" s="17">
        <v>0.29280074076134283</v>
      </c>
      <c r="U960" s="17">
        <v>0.1774934518633805</v>
      </c>
      <c r="V960" s="17">
        <v>0.1155820651460859</v>
      </c>
      <c r="W960" s="17">
        <v>0.17901871376465531</v>
      </c>
      <c r="X960" s="17">
        <v>0.17863139436305361</v>
      </c>
      <c r="Y960" s="17">
        <v>0.35577108394740009</v>
      </c>
      <c r="Z960" s="17">
        <v>0.27445004313964788</v>
      </c>
      <c r="AA960" s="17">
        <v>0.35257727341658568</v>
      </c>
      <c r="AB960" s="17">
        <v>0.33607122730672317</v>
      </c>
      <c r="AC960" s="17">
        <v>0.29939855681524002</v>
      </c>
      <c r="AD960" s="17">
        <v>0.19056314506376179</v>
      </c>
      <c r="AE960" s="17">
        <v>0</v>
      </c>
      <c r="AG960" s="17">
        <v>0.313262864302848</v>
      </c>
      <c r="AH960" s="17">
        <v>0.19897076071483849</v>
      </c>
      <c r="AJ960" s="17">
        <v>0.34960222180889539</v>
      </c>
      <c r="AK960" s="17">
        <v>0.2387416086742935</v>
      </c>
      <c r="AL960" s="17">
        <v>0.24989204790546071</v>
      </c>
      <c r="AM960" s="17">
        <v>0.25374585263146698</v>
      </c>
      <c r="AN960" s="17">
        <v>0.20608848882866429</v>
      </c>
      <c r="AO960" s="17">
        <v>0.23782826056095141</v>
      </c>
      <c r="AP960" s="17">
        <v>0.20092917494541501</v>
      </c>
      <c r="AQ960" s="17">
        <v>0.23169992204544679</v>
      </c>
      <c r="AR960" s="17">
        <v>0.25705961318970832</v>
      </c>
      <c r="AS960" s="17">
        <v>0.21733478551908711</v>
      </c>
      <c r="AT960" s="17">
        <v>0.30233527708109659</v>
      </c>
      <c r="AU960" s="17">
        <v>0.223163077388328</v>
      </c>
      <c r="AV960" s="17">
        <v>0.34567020832908218</v>
      </c>
      <c r="AX960" s="17">
        <v>0.25271258666799462</v>
      </c>
      <c r="AY960" s="17">
        <v>0.21733478551908711</v>
      </c>
      <c r="AZ960" s="17">
        <v>0.30233527708109659</v>
      </c>
      <c r="BA960" s="17">
        <v>0.223163077388328</v>
      </c>
      <c r="BC960" s="17">
        <v>0.28258351492426909</v>
      </c>
      <c r="BD960" s="17">
        <v>0.25851532517049047</v>
      </c>
      <c r="BE960" s="17">
        <v>0.30766469715604039</v>
      </c>
      <c r="BF960" s="17">
        <v>0.24105181757451619</v>
      </c>
      <c r="BG960" s="17">
        <v>0.19316239721228881</v>
      </c>
      <c r="BH960" s="17">
        <v>0.4339308638015974</v>
      </c>
      <c r="BI960" s="17">
        <v>0.34622332033481462</v>
      </c>
      <c r="BJ960" s="17">
        <v>0.22362270924140931</v>
      </c>
      <c r="BK960" s="17">
        <v>0.21882205251374751</v>
      </c>
      <c r="BL960" s="17">
        <v>0.36528200265331812</v>
      </c>
      <c r="BM960" s="17">
        <v>0.32886607465160828</v>
      </c>
      <c r="BN960" s="17">
        <v>0.18660795370998559</v>
      </c>
      <c r="BP960" s="17">
        <v>0.23112732922931689</v>
      </c>
      <c r="BQ960" s="17">
        <v>0.35917438970233451</v>
      </c>
      <c r="BR960" s="17">
        <v>0.19041101165527499</v>
      </c>
      <c r="BS960" s="17">
        <v>0.2100125460610183</v>
      </c>
      <c r="BT960" s="17">
        <v>0.44108057177843241</v>
      </c>
      <c r="BU960" s="17">
        <v>0.15051158671898571</v>
      </c>
      <c r="BV960" s="17">
        <v>0.29818920746438299</v>
      </c>
      <c r="BW960" s="17">
        <v>0.2142589854391905</v>
      </c>
      <c r="BX960" s="17">
        <v>0.32689634961708752</v>
      </c>
      <c r="BY960" s="17">
        <v>0.2779732501519051</v>
      </c>
    </row>
    <row r="961" spans="2:77" ht="15.95">
      <c r="B961" s="16" t="s">
        <v>227</v>
      </c>
      <c r="C961" s="17">
        <v>0.38259044974718592</v>
      </c>
      <c r="D961" s="17">
        <v>0.37637126634443618</v>
      </c>
      <c r="E961" s="17">
        <v>0.40495858374820343</v>
      </c>
      <c r="F961" s="17">
        <v>0.38577873323630552</v>
      </c>
      <c r="H961" s="17">
        <v>0.33872212937857987</v>
      </c>
      <c r="I961" s="17">
        <v>0.43653205126417072</v>
      </c>
      <c r="J961" s="17">
        <v>0.28432615622529689</v>
      </c>
      <c r="K961" s="17">
        <v>0.3688841812444057</v>
      </c>
      <c r="L961" s="17">
        <v>0.34731388154313397</v>
      </c>
      <c r="M961" s="17">
        <v>0.37927566299350213</v>
      </c>
      <c r="N961" s="17">
        <v>0.44376272531099192</v>
      </c>
      <c r="O961" s="17">
        <v>0.446343169573648</v>
      </c>
      <c r="P961" s="17">
        <v>0.43304828888481828</v>
      </c>
      <c r="Q961" s="17">
        <v>0.36626795175958321</v>
      </c>
      <c r="R961" s="17">
        <v>0.39468769742440862</v>
      </c>
      <c r="S961" s="17">
        <v>0.41045225017372428</v>
      </c>
      <c r="U961" s="17">
        <v>0.27615734194058572</v>
      </c>
      <c r="V961" s="17">
        <v>0.33802772051915092</v>
      </c>
      <c r="W961" s="17">
        <v>0.3816225616784229</v>
      </c>
      <c r="X961" s="17">
        <v>0.46072452696712352</v>
      </c>
      <c r="Y961" s="17">
        <v>0.36531750122726248</v>
      </c>
      <c r="Z961" s="17">
        <v>0.39045321740089589</v>
      </c>
      <c r="AA961" s="17">
        <v>0.3594354293832096</v>
      </c>
      <c r="AB961" s="17">
        <v>0.44356511247223962</v>
      </c>
      <c r="AC961" s="17">
        <v>0.40116384861930487</v>
      </c>
      <c r="AD961" s="17">
        <v>0.42214799955024468</v>
      </c>
      <c r="AE961" s="17">
        <v>0.34027080713935731</v>
      </c>
      <c r="AG961" s="17">
        <v>0.40681200652047772</v>
      </c>
      <c r="AH961" s="17">
        <v>0.36366932151997622</v>
      </c>
      <c r="AJ961" s="17">
        <v>0.41597802414507229</v>
      </c>
      <c r="AK961" s="17">
        <v>0.38510258236087153</v>
      </c>
      <c r="AL961" s="17">
        <v>0.3828101450036841</v>
      </c>
      <c r="AM961" s="17">
        <v>0.39667390692248911</v>
      </c>
      <c r="AN961" s="17">
        <v>0.36716734154145381</v>
      </c>
      <c r="AO961" s="17">
        <v>0.36338701816440983</v>
      </c>
      <c r="AP961" s="17">
        <v>0.44790710124951338</v>
      </c>
      <c r="AQ961" s="17">
        <v>0.39994781617999509</v>
      </c>
      <c r="AR961" s="17">
        <v>0.43493877918010571</v>
      </c>
      <c r="AS961" s="17">
        <v>0.43204705528596637</v>
      </c>
      <c r="AT961" s="17">
        <v>0.39359855909172492</v>
      </c>
      <c r="AU961" s="17">
        <v>0.36977820940406431</v>
      </c>
      <c r="AV961" s="17">
        <v>0.36784406698054128</v>
      </c>
      <c r="AX961" s="17">
        <v>0.38886396902593517</v>
      </c>
      <c r="AY961" s="17">
        <v>0.43204705528596637</v>
      </c>
      <c r="AZ961" s="17">
        <v>0.39359855909172492</v>
      </c>
      <c r="BA961" s="17">
        <v>0.36977820940406431</v>
      </c>
      <c r="BC961" s="17">
        <v>0.44124207680217548</v>
      </c>
      <c r="BD961" s="17">
        <v>0.36399883283791817</v>
      </c>
      <c r="BE961" s="17">
        <v>0.37431492985617337</v>
      </c>
      <c r="BF961" s="17">
        <v>0.47077854065515629</v>
      </c>
      <c r="BG961" s="17">
        <v>0.44627183095483902</v>
      </c>
      <c r="BH961" s="17">
        <v>0.41887153919173942</v>
      </c>
      <c r="BI961" s="17">
        <v>0.38967763016922058</v>
      </c>
      <c r="BJ961" s="17">
        <v>0.39172408176640999</v>
      </c>
      <c r="BK961" s="17">
        <v>0.35680939811087881</v>
      </c>
      <c r="BL961" s="17">
        <v>0.36924751424627422</v>
      </c>
      <c r="BM961" s="17">
        <v>0.36991474316951362</v>
      </c>
      <c r="BN961" s="17">
        <v>0.3346361185546477</v>
      </c>
      <c r="BP961" s="17">
        <v>0.37831481949096651</v>
      </c>
      <c r="BQ961" s="17">
        <v>0.39616831610618197</v>
      </c>
      <c r="BR961" s="17">
        <v>0.42610686331718212</v>
      </c>
      <c r="BS961" s="17">
        <v>0.40787951350654938</v>
      </c>
      <c r="BT961" s="17">
        <v>0.40325352333720871</v>
      </c>
      <c r="BU961" s="17">
        <v>0.35326244703507148</v>
      </c>
      <c r="BV961" s="17">
        <v>0.42717591786076331</v>
      </c>
      <c r="BW961" s="17">
        <v>0.41606807084766317</v>
      </c>
      <c r="BX961" s="17">
        <v>0.37287158103039503</v>
      </c>
      <c r="BY961" s="17">
        <v>0.33380983262073971</v>
      </c>
    </row>
    <row r="962" spans="2:77" ht="15.95">
      <c r="B962" s="16" t="s">
        <v>228</v>
      </c>
      <c r="C962" s="17">
        <v>0.26164721316128742</v>
      </c>
      <c r="D962" s="17">
        <v>0.24529085164615461</v>
      </c>
      <c r="E962" s="17">
        <v>0.30836055899088077</v>
      </c>
      <c r="F962" s="17">
        <v>0.29036083613594188</v>
      </c>
      <c r="H962" s="17">
        <v>0.35344034284612769</v>
      </c>
      <c r="I962" s="17">
        <v>0.26723728311278072</v>
      </c>
      <c r="J962" s="17">
        <v>0.38090903615494481</v>
      </c>
      <c r="K962" s="17">
        <v>0.21638405348469711</v>
      </c>
      <c r="L962" s="17">
        <v>0.29517913576246341</v>
      </c>
      <c r="M962" s="17">
        <v>0.25451568880533992</v>
      </c>
      <c r="N962" s="17">
        <v>0.29818571527315663</v>
      </c>
      <c r="O962" s="17">
        <v>0.30119458307580682</v>
      </c>
      <c r="P962" s="17">
        <v>0.2454649561986873</v>
      </c>
      <c r="Q962" s="17">
        <v>0.21215010954557101</v>
      </c>
      <c r="R962" s="17">
        <v>0.18054133652583779</v>
      </c>
      <c r="S962" s="17">
        <v>0.1980957198413684</v>
      </c>
      <c r="U962" s="17">
        <v>0.35987968901529782</v>
      </c>
      <c r="V962" s="17">
        <v>0.35832389300539008</v>
      </c>
      <c r="W962" s="17">
        <v>0.29705873380543041</v>
      </c>
      <c r="X962" s="17">
        <v>0.27511947750287541</v>
      </c>
      <c r="Y962" s="17">
        <v>0.22827311300191591</v>
      </c>
      <c r="Z962" s="17">
        <v>0.21509311473226711</v>
      </c>
      <c r="AA962" s="17">
        <v>0.2152495800130094</v>
      </c>
      <c r="AB962" s="17">
        <v>0.177793899982926</v>
      </c>
      <c r="AC962" s="17">
        <v>0.2368105540367389</v>
      </c>
      <c r="AD962" s="17">
        <v>0.26309714710808058</v>
      </c>
      <c r="AE962" s="17">
        <v>0.3473362243397638</v>
      </c>
      <c r="AG962" s="17">
        <v>0.21605398243110649</v>
      </c>
      <c r="AH962" s="17">
        <v>0.29726322963012758</v>
      </c>
      <c r="AJ962" s="17">
        <v>0.17537231507833501</v>
      </c>
      <c r="AK962" s="17">
        <v>0.28259984193537768</v>
      </c>
      <c r="AL962" s="17">
        <v>0.27784591175127338</v>
      </c>
      <c r="AM962" s="17">
        <v>0.2428212095907348</v>
      </c>
      <c r="AN962" s="17">
        <v>0.28884420534518729</v>
      </c>
      <c r="AO962" s="17">
        <v>0.25799296115294501</v>
      </c>
      <c r="AP962" s="17">
        <v>0.24921690679277331</v>
      </c>
      <c r="AQ962" s="17">
        <v>0.28009773442221342</v>
      </c>
      <c r="AR962" s="17">
        <v>0.21377262388491461</v>
      </c>
      <c r="AS962" s="17">
        <v>0.26086924710397241</v>
      </c>
      <c r="AT962" s="17">
        <v>0.2039871892300113</v>
      </c>
      <c r="AU962" s="17">
        <v>0.30595672794564061</v>
      </c>
      <c r="AV962" s="17">
        <v>0.2067112104899263</v>
      </c>
      <c r="AX962" s="17">
        <v>0.25562350502551467</v>
      </c>
      <c r="AY962" s="17">
        <v>0.26086924710397241</v>
      </c>
      <c r="AZ962" s="17">
        <v>0.2039871892300113</v>
      </c>
      <c r="BA962" s="17">
        <v>0.30595672794564061</v>
      </c>
      <c r="BC962" s="17">
        <v>0.21630984036097251</v>
      </c>
      <c r="BD962" s="17">
        <v>0.24160223734646721</v>
      </c>
      <c r="BE962" s="17">
        <v>0.18538186075721849</v>
      </c>
      <c r="BF962" s="17">
        <v>0.24503919494046861</v>
      </c>
      <c r="BG962" s="17">
        <v>0.15598754197570641</v>
      </c>
      <c r="BH962" s="17">
        <v>0.12229738635612809</v>
      </c>
      <c r="BI962" s="17">
        <v>0.2108840478244417</v>
      </c>
      <c r="BJ962" s="17">
        <v>0.26357408850847008</v>
      </c>
      <c r="BK962" s="17">
        <v>0.34615250015924071</v>
      </c>
      <c r="BL962" s="17">
        <v>0.20098064442622601</v>
      </c>
      <c r="BM962" s="17">
        <v>0.23562476462637799</v>
      </c>
      <c r="BN962" s="17">
        <v>0.31519665922431839</v>
      </c>
      <c r="BP962" s="17">
        <v>0.27194493056641211</v>
      </c>
      <c r="BQ962" s="17">
        <v>0.13784037574970931</v>
      </c>
      <c r="BR962" s="17">
        <v>0.28140029949776879</v>
      </c>
      <c r="BS962" s="17">
        <v>0.29342979707694228</v>
      </c>
      <c r="BT962" s="17">
        <v>0.1347185908383022</v>
      </c>
      <c r="BU962" s="17">
        <v>0.37445231283333019</v>
      </c>
      <c r="BV962" s="17">
        <v>0.12656032288885549</v>
      </c>
      <c r="BW962" s="17">
        <v>0.26841148215328192</v>
      </c>
      <c r="BX962" s="17">
        <v>0.20197034398170391</v>
      </c>
      <c r="BY962" s="17">
        <v>0.26870742275021409</v>
      </c>
    </row>
    <row r="963" spans="2:77" ht="15.95">
      <c r="B963" s="16" t="s">
        <v>229</v>
      </c>
      <c r="C963" s="17">
        <v>9.183298781888187E-2</v>
      </c>
      <c r="D963" s="17">
        <v>9.3846676281675964E-2</v>
      </c>
      <c r="E963" s="17">
        <v>7.5685467926648181E-2</v>
      </c>
      <c r="F963" s="17">
        <v>0.16036623209501541</v>
      </c>
      <c r="H963" s="17">
        <v>0.1078247450306877</v>
      </c>
      <c r="I963" s="17">
        <v>0.10005183637003939</v>
      </c>
      <c r="J963" s="17">
        <v>0.1546107089014</v>
      </c>
      <c r="K963" s="17">
        <v>0.1121325208978827</v>
      </c>
      <c r="L963" s="17">
        <v>0.12595719504777331</v>
      </c>
      <c r="M963" s="17">
        <v>0.1304471555462875</v>
      </c>
      <c r="N963" s="17">
        <v>9.0483759487377163E-2</v>
      </c>
      <c r="O963" s="17">
        <v>4.2634525073509601E-2</v>
      </c>
      <c r="P963" s="17">
        <v>1.8109100676960321E-2</v>
      </c>
      <c r="Q963" s="17">
        <v>5.5773011154432887E-2</v>
      </c>
      <c r="R963" s="17">
        <v>3.6630584591451243E-2</v>
      </c>
      <c r="S963" s="17">
        <v>9.1588291430675692E-2</v>
      </c>
      <c r="U963" s="17">
        <v>0.1428901895244935</v>
      </c>
      <c r="V963" s="17">
        <v>0.16356058757513109</v>
      </c>
      <c r="W963" s="17">
        <v>0.14229999075149141</v>
      </c>
      <c r="X963" s="17">
        <v>6.8220341470177262E-2</v>
      </c>
      <c r="Y963" s="17">
        <v>3.3517415215147471E-2</v>
      </c>
      <c r="Z963" s="17">
        <v>0.112824703549601</v>
      </c>
      <c r="AA963" s="17">
        <v>6.3246478141250645E-2</v>
      </c>
      <c r="AB963" s="17">
        <v>4.1127509500911603E-2</v>
      </c>
      <c r="AC963" s="17">
        <v>4.2225345343105049E-2</v>
      </c>
      <c r="AD963" s="17">
        <v>0.1241917082779128</v>
      </c>
      <c r="AE963" s="17">
        <v>0</v>
      </c>
      <c r="AG963" s="17">
        <v>5.7055476133967303E-2</v>
      </c>
      <c r="AH963" s="17">
        <v>0.11900010032831131</v>
      </c>
      <c r="AJ963" s="17">
        <v>5.5412028033922332E-2</v>
      </c>
      <c r="AK963" s="17">
        <v>8.0183183530124769E-2</v>
      </c>
      <c r="AL963" s="17">
        <v>8.9451895339581713E-2</v>
      </c>
      <c r="AM963" s="17">
        <v>0.10675903085530911</v>
      </c>
      <c r="AN963" s="17">
        <v>0.12610690911581551</v>
      </c>
      <c r="AO963" s="17">
        <v>0.10728014604296179</v>
      </c>
      <c r="AP963" s="17">
        <v>8.342817877623139E-2</v>
      </c>
      <c r="AQ963" s="17">
        <v>8.6733353369121816E-2</v>
      </c>
      <c r="AR963" s="17">
        <v>8.8358497147037821E-2</v>
      </c>
      <c r="AS963" s="17">
        <v>6.9540631746839304E-2</v>
      </c>
      <c r="AT963" s="17">
        <v>9.3425442947829548E-2</v>
      </c>
      <c r="AU963" s="17">
        <v>9.7623902606708737E-2</v>
      </c>
      <c r="AV963" s="17">
        <v>7.9774514200450342E-2</v>
      </c>
      <c r="AX963" s="17">
        <v>8.8752205522384345E-2</v>
      </c>
      <c r="AY963" s="17">
        <v>6.9540631746839304E-2</v>
      </c>
      <c r="AZ963" s="17">
        <v>9.3425442947829548E-2</v>
      </c>
      <c r="BA963" s="17">
        <v>9.7623902606708737E-2</v>
      </c>
      <c r="BC963" s="17">
        <v>4.5488080104571622E-2</v>
      </c>
      <c r="BD963" s="17">
        <v>0.11761706482971571</v>
      </c>
      <c r="BE963" s="17">
        <v>0.12489720337293141</v>
      </c>
      <c r="BF963" s="17">
        <v>4.313044682985883E-2</v>
      </c>
      <c r="BG963" s="17">
        <v>0.1696079621600097</v>
      </c>
      <c r="BH963" s="17">
        <v>2.0402553030762889E-2</v>
      </c>
      <c r="BI963" s="17">
        <v>4.2805985597171053E-2</v>
      </c>
      <c r="BJ963" s="17">
        <v>0.1032553234202495</v>
      </c>
      <c r="BK963" s="17">
        <v>7.8216049216133066E-2</v>
      </c>
      <c r="BL963" s="17">
        <v>6.0930003415479078E-2</v>
      </c>
      <c r="BM963" s="17">
        <v>5.270748666503966E-2</v>
      </c>
      <c r="BN963" s="17">
        <v>0.1386234803046221</v>
      </c>
      <c r="BP963" s="17">
        <v>0.1035128704957492</v>
      </c>
      <c r="BQ963" s="17">
        <v>8.9485855438194178E-2</v>
      </c>
      <c r="BR963" s="17">
        <v>9.4781168116866807E-2</v>
      </c>
      <c r="BS963" s="17">
        <v>8.1681823394876535E-2</v>
      </c>
      <c r="BT963" s="17">
        <v>2.0947314046056788E-2</v>
      </c>
      <c r="BU963" s="17">
        <v>0.1095962880713514</v>
      </c>
      <c r="BV963" s="17">
        <v>0.13564732362854001</v>
      </c>
      <c r="BW963" s="17">
        <v>8.9115368846618775E-2</v>
      </c>
      <c r="BX963" s="17">
        <v>8.1392168853452573E-2</v>
      </c>
      <c r="BY963" s="17">
        <v>9.2270518086619721E-2</v>
      </c>
    </row>
    <row r="964" spans="2:77" ht="15.95">
      <c r="B964" s="16" t="s">
        <v>55</v>
      </c>
      <c r="C964" s="17">
        <v>1.483339242499457E-2</v>
      </c>
      <c r="D964" s="17">
        <v>1.5604784496729879E-2</v>
      </c>
      <c r="E964" s="17">
        <v>1.520282829343449E-2</v>
      </c>
      <c r="F964" s="17">
        <v>0</v>
      </c>
      <c r="H964" s="17">
        <v>2.6716584004888209E-2</v>
      </c>
      <c r="I964" s="17">
        <v>3.9868397195641413E-2</v>
      </c>
      <c r="J964" s="17">
        <v>7.1522949980979706E-3</v>
      </c>
      <c r="K964" s="17">
        <v>1.562541927187041E-2</v>
      </c>
      <c r="L964" s="17">
        <v>3.5851369225784392E-2</v>
      </c>
      <c r="M964" s="17">
        <v>1.5507756708920991E-2</v>
      </c>
      <c r="N964" s="17">
        <v>0</v>
      </c>
      <c r="O964" s="17">
        <v>0</v>
      </c>
      <c r="P964" s="17">
        <v>6.7226375000675794E-3</v>
      </c>
      <c r="Q964" s="17">
        <v>1.521254665786774E-2</v>
      </c>
      <c r="R964" s="17">
        <v>2.04488662930935E-3</v>
      </c>
      <c r="S964" s="17">
        <v>7.0629977928886884E-3</v>
      </c>
      <c r="U964" s="17">
        <v>4.3579327656242499E-2</v>
      </c>
      <c r="V964" s="17">
        <v>2.450573375424191E-2</v>
      </c>
      <c r="W964" s="17">
        <v>0</v>
      </c>
      <c r="X964" s="17">
        <v>1.7304259696770161E-2</v>
      </c>
      <c r="Y964" s="17">
        <v>1.7120886608274041E-2</v>
      </c>
      <c r="Z964" s="17">
        <v>7.1789211775883741E-3</v>
      </c>
      <c r="AA964" s="17">
        <v>9.4912390459446789E-3</v>
      </c>
      <c r="AB964" s="17">
        <v>1.4422507371997901E-3</v>
      </c>
      <c r="AC964" s="17">
        <v>2.0401695185611451E-2</v>
      </c>
      <c r="AD964" s="17">
        <v>0</v>
      </c>
      <c r="AE964" s="17">
        <v>0.31239296852087889</v>
      </c>
      <c r="AG964" s="17">
        <v>6.8156706116006636E-3</v>
      </c>
      <c r="AH964" s="17">
        <v>2.1096587806746451E-2</v>
      </c>
      <c r="AJ964" s="17">
        <v>3.6354109337749102E-3</v>
      </c>
      <c r="AK964" s="17">
        <v>1.337278349933259E-2</v>
      </c>
      <c r="AL964" s="17">
        <v>0</v>
      </c>
      <c r="AM964" s="17">
        <v>0</v>
      </c>
      <c r="AN964" s="17">
        <v>1.1793055168879079E-2</v>
      </c>
      <c r="AO964" s="17">
        <v>3.3511614078732148E-2</v>
      </c>
      <c r="AP964" s="17">
        <v>1.8518638236067021E-2</v>
      </c>
      <c r="AQ964" s="17">
        <v>1.521173983223183E-3</v>
      </c>
      <c r="AR964" s="17">
        <v>5.8704865982338091E-3</v>
      </c>
      <c r="AS964" s="17">
        <v>2.0208280344134751E-2</v>
      </c>
      <c r="AT964" s="17">
        <v>6.6535316493375957E-3</v>
      </c>
      <c r="AU964" s="17">
        <v>3.4780826552584022E-3</v>
      </c>
      <c r="AV964" s="17">
        <v>0</v>
      </c>
      <c r="AX964" s="17">
        <v>1.404773375817114E-2</v>
      </c>
      <c r="AY964" s="17">
        <v>2.0208280344134751E-2</v>
      </c>
      <c r="AZ964" s="17">
        <v>6.6535316493375957E-3</v>
      </c>
      <c r="BA964" s="17">
        <v>3.4780826552584022E-3</v>
      </c>
      <c r="BC964" s="17">
        <v>1.437648780801129E-2</v>
      </c>
      <c r="BD964" s="17">
        <v>1.8266539815408239E-2</v>
      </c>
      <c r="BE964" s="17">
        <v>7.7413088576362586E-3</v>
      </c>
      <c r="BF964" s="17">
        <v>0</v>
      </c>
      <c r="BG964" s="17">
        <v>3.4970267697156152E-2</v>
      </c>
      <c r="BH964" s="17">
        <v>4.4976576197723788E-3</v>
      </c>
      <c r="BI964" s="17">
        <v>1.040901607435203E-2</v>
      </c>
      <c r="BJ964" s="17">
        <v>1.7823797063461121E-2</v>
      </c>
      <c r="BK964" s="17">
        <v>0</v>
      </c>
      <c r="BL964" s="17">
        <v>3.5598352587024669E-3</v>
      </c>
      <c r="BM964" s="17">
        <v>1.2886930887460469E-2</v>
      </c>
      <c r="BN964" s="17">
        <v>2.4935788206426161E-2</v>
      </c>
      <c r="BP964" s="17">
        <v>1.5100050217555221E-2</v>
      </c>
      <c r="BQ964" s="17">
        <v>1.7331063003579981E-2</v>
      </c>
      <c r="BR964" s="17">
        <v>7.3006574129072634E-3</v>
      </c>
      <c r="BS964" s="17">
        <v>6.9963199606132634E-3</v>
      </c>
      <c r="BT964" s="17">
        <v>0</v>
      </c>
      <c r="BU964" s="17">
        <v>1.217736534126126E-2</v>
      </c>
      <c r="BV964" s="17">
        <v>1.2427228157458319E-2</v>
      </c>
      <c r="BW964" s="17">
        <v>1.214609271324598E-2</v>
      </c>
      <c r="BX964" s="17">
        <v>1.686955651736111E-2</v>
      </c>
      <c r="BY964" s="17">
        <v>2.7238976390521401E-2</v>
      </c>
    </row>
    <row r="966" spans="2:77" ht="128.1">
      <c r="B966" s="14" t="s">
        <v>394</v>
      </c>
    </row>
    <row r="967" spans="2:77" ht="15.95">
      <c r="B967" s="15" t="s">
        <v>16</v>
      </c>
    </row>
    <row r="968" spans="2:77" ht="15.95">
      <c r="B968" s="16" t="s">
        <v>226</v>
      </c>
      <c r="C968" s="17">
        <v>0.30294239826018121</v>
      </c>
      <c r="D968" s="17">
        <v>0.31271019196632971</v>
      </c>
      <c r="E968" s="17">
        <v>0.27069546944071932</v>
      </c>
      <c r="F968" s="17">
        <v>0.31723401680602747</v>
      </c>
      <c r="H968" s="17">
        <v>0.2119340134545335</v>
      </c>
      <c r="I968" s="17">
        <v>0.2559000903439741</v>
      </c>
      <c r="J968" s="17">
        <v>0.26763949652948671</v>
      </c>
      <c r="K968" s="17">
        <v>0.33690814296398008</v>
      </c>
      <c r="L968" s="17">
        <v>0.31270284100223789</v>
      </c>
      <c r="M968" s="17">
        <v>0.25203588565387192</v>
      </c>
      <c r="N968" s="17">
        <v>0.208692318619739</v>
      </c>
      <c r="O968" s="17">
        <v>0.31936015705628512</v>
      </c>
      <c r="P968" s="17">
        <v>0.35543263110833562</v>
      </c>
      <c r="Q968" s="17">
        <v>0.35474690729685698</v>
      </c>
      <c r="R968" s="17">
        <v>0.37908755473684819</v>
      </c>
      <c r="S968" s="17">
        <v>0.33938466868529232</v>
      </c>
      <c r="U968" s="17">
        <v>0.23842477988260449</v>
      </c>
      <c r="V968" s="17">
        <v>0.31370463045468677</v>
      </c>
      <c r="W968" s="17">
        <v>0.25646850948113459</v>
      </c>
      <c r="X968" s="17">
        <v>0.2276588968260774</v>
      </c>
      <c r="Y968" s="17">
        <v>0.28977042502601641</v>
      </c>
      <c r="Z968" s="17">
        <v>0.31354373441510369</v>
      </c>
      <c r="AA968" s="17">
        <v>0.37776740564913258</v>
      </c>
      <c r="AB968" s="17">
        <v>0.35759339297819792</v>
      </c>
      <c r="AC968" s="17">
        <v>0.36365269543371492</v>
      </c>
      <c r="AD968" s="17">
        <v>0.26828648801103849</v>
      </c>
      <c r="AE968" s="17">
        <v>0.17368618556254989</v>
      </c>
      <c r="AG968" s="17">
        <v>0.35039650870401329</v>
      </c>
      <c r="AH968" s="17">
        <v>0.26587272032742409</v>
      </c>
      <c r="AJ968" s="17">
        <v>0.36101453885953222</v>
      </c>
      <c r="AK968" s="17">
        <v>0.27237136926833327</v>
      </c>
      <c r="AL968" s="17">
        <v>0.25654288322980212</v>
      </c>
      <c r="AM968" s="17">
        <v>0.29770709264565992</v>
      </c>
      <c r="AN968" s="17">
        <v>0.2667098365368164</v>
      </c>
      <c r="AO968" s="17">
        <v>0.32412885494043753</v>
      </c>
      <c r="AP968" s="17">
        <v>0.27576483592698042</v>
      </c>
      <c r="AQ968" s="17">
        <v>0.33053274644371489</v>
      </c>
      <c r="AR968" s="17">
        <v>0.37680124260803199</v>
      </c>
      <c r="AS968" s="17">
        <v>0.30617890676457588</v>
      </c>
      <c r="AT968" s="17">
        <v>0.34123606338781659</v>
      </c>
      <c r="AU968" s="17">
        <v>0.3093813172519978</v>
      </c>
      <c r="AV968" s="17">
        <v>0.278966979878295</v>
      </c>
      <c r="AX968" s="17">
        <v>0.30728253727534333</v>
      </c>
      <c r="AY968" s="17">
        <v>0.30617890676457588</v>
      </c>
      <c r="AZ968" s="17">
        <v>0.34123606338781659</v>
      </c>
      <c r="BA968" s="17">
        <v>0.3093813172519978</v>
      </c>
      <c r="BC968" s="17">
        <v>0.3702938397033248</v>
      </c>
      <c r="BD968" s="17">
        <v>0.40046538522910541</v>
      </c>
      <c r="BE968" s="17">
        <v>0.32661631518278728</v>
      </c>
      <c r="BF968" s="17">
        <v>0.35043708535272838</v>
      </c>
      <c r="BG968" s="17">
        <v>0.36592952678554269</v>
      </c>
      <c r="BH968" s="17">
        <v>0.44197043031761157</v>
      </c>
      <c r="BI968" s="17">
        <v>0.39087503097386878</v>
      </c>
      <c r="BJ968" s="17">
        <v>0.2918170050903573</v>
      </c>
      <c r="BK968" s="17">
        <v>0.33591833232622509</v>
      </c>
      <c r="BL968" s="17">
        <v>0.29154798217356809</v>
      </c>
      <c r="BM968" s="17">
        <v>0.34437267581305681</v>
      </c>
      <c r="BN968" s="17">
        <v>0.2460519796677276</v>
      </c>
      <c r="BP968" s="17">
        <v>0.287815565098963</v>
      </c>
      <c r="BQ968" s="17">
        <v>0.34801597697180531</v>
      </c>
      <c r="BR968" s="17">
        <v>0.20448151442790671</v>
      </c>
      <c r="BS968" s="17">
        <v>0.30018570153930879</v>
      </c>
      <c r="BT968" s="17">
        <v>0.43770292844773911</v>
      </c>
      <c r="BU968" s="17">
        <v>0.26659372165240691</v>
      </c>
      <c r="BV968" s="17">
        <v>0.33640525175552533</v>
      </c>
      <c r="BW968" s="17">
        <v>0.24157987991547861</v>
      </c>
      <c r="BX968" s="17">
        <v>0.36520593319756628</v>
      </c>
      <c r="BY968" s="17">
        <v>0.33125490755616221</v>
      </c>
    </row>
    <row r="969" spans="2:77" ht="15.95">
      <c r="B969" s="16" t="s">
        <v>227</v>
      </c>
      <c r="C969" s="17">
        <v>0.45191913943855172</v>
      </c>
      <c r="D969" s="17">
        <v>0.45789548962008531</v>
      </c>
      <c r="E969" s="17">
        <v>0.44260674131506339</v>
      </c>
      <c r="F969" s="17">
        <v>0.39282431318823469</v>
      </c>
      <c r="H969" s="17">
        <v>0.48697118724518812</v>
      </c>
      <c r="I969" s="17">
        <v>0.50657975939840139</v>
      </c>
      <c r="J969" s="17">
        <v>0.40894657673055068</v>
      </c>
      <c r="K969" s="17">
        <v>0.42473855090233342</v>
      </c>
      <c r="L969" s="17">
        <v>0.43403400759663779</v>
      </c>
      <c r="M969" s="17">
        <v>0.46349224996940619</v>
      </c>
      <c r="N969" s="17">
        <v>0.54471283352810829</v>
      </c>
      <c r="O969" s="17">
        <v>0.37445176041245642</v>
      </c>
      <c r="P969" s="17">
        <v>0.46375777979628569</v>
      </c>
      <c r="Q969" s="17">
        <v>0.49722397241865951</v>
      </c>
      <c r="R969" s="17">
        <v>0.41079515582640991</v>
      </c>
      <c r="S969" s="17">
        <v>0.4315453973664316</v>
      </c>
      <c r="U969" s="17">
        <v>0.44770404670769132</v>
      </c>
      <c r="V969" s="17">
        <v>0.39968763281509972</v>
      </c>
      <c r="W969" s="17">
        <v>0.48753372564933539</v>
      </c>
      <c r="X969" s="17">
        <v>0.48701330694216588</v>
      </c>
      <c r="Y969" s="17">
        <v>0.46604834184367128</v>
      </c>
      <c r="Z969" s="17">
        <v>0.48671058097441677</v>
      </c>
      <c r="AA969" s="17">
        <v>0.39776475703937392</v>
      </c>
      <c r="AB969" s="17">
        <v>0.47685437931463298</v>
      </c>
      <c r="AC969" s="17">
        <v>0.39803895798271138</v>
      </c>
      <c r="AD969" s="17">
        <v>0.48991820804777969</v>
      </c>
      <c r="AE969" s="17">
        <v>0.30234658521729418</v>
      </c>
      <c r="AG969" s="17">
        <v>0.43914552539454021</v>
      </c>
      <c r="AH969" s="17">
        <v>0.46189749019089182</v>
      </c>
      <c r="AJ969" s="17">
        <v>0.46920694996007661</v>
      </c>
      <c r="AK969" s="17">
        <v>0.49593417158046271</v>
      </c>
      <c r="AL969" s="17">
        <v>0.46181300412686949</v>
      </c>
      <c r="AM969" s="17">
        <v>0.43810915750973389</v>
      </c>
      <c r="AN969" s="17">
        <v>0.48992797223023982</v>
      </c>
      <c r="AO969" s="17">
        <v>0.40788443189563223</v>
      </c>
      <c r="AP969" s="17">
        <v>0.44793700718624591</v>
      </c>
      <c r="AQ969" s="17">
        <v>0.41799365466452088</v>
      </c>
      <c r="AR969" s="17">
        <v>0.41278040264560217</v>
      </c>
      <c r="AS969" s="17">
        <v>0.47187518675336249</v>
      </c>
      <c r="AT969" s="17">
        <v>0.48390708084168321</v>
      </c>
      <c r="AU969" s="17">
        <v>0.47563755342387959</v>
      </c>
      <c r="AV969" s="17">
        <v>0.5103418500494461</v>
      </c>
      <c r="AX969" s="17">
        <v>0.44730238109275139</v>
      </c>
      <c r="AY969" s="17">
        <v>0.47187518675336249</v>
      </c>
      <c r="AZ969" s="17">
        <v>0.48390708084168321</v>
      </c>
      <c r="BA969" s="17">
        <v>0.47563755342387959</v>
      </c>
      <c r="BC969" s="17">
        <v>0.44851619726563402</v>
      </c>
      <c r="BD969" s="17">
        <v>0.40119716266971922</v>
      </c>
      <c r="BE969" s="17">
        <v>0.47394829166373792</v>
      </c>
      <c r="BF969" s="17">
        <v>0.51602993624021987</v>
      </c>
      <c r="BG969" s="17">
        <v>0.40874145344371571</v>
      </c>
      <c r="BH969" s="17">
        <v>0.41487150041655629</v>
      </c>
      <c r="BI969" s="17">
        <v>0.43001688081411688</v>
      </c>
      <c r="BJ969" s="17">
        <v>0.4396556797048094</v>
      </c>
      <c r="BK969" s="17">
        <v>0.44339288057738352</v>
      </c>
      <c r="BL969" s="17">
        <v>0.42075062954976788</v>
      </c>
      <c r="BM969" s="17">
        <v>0.43678193314596858</v>
      </c>
      <c r="BN969" s="17">
        <v>0.42466047256151729</v>
      </c>
      <c r="BP969" s="17">
        <v>0.42723940755058343</v>
      </c>
      <c r="BQ969" s="17">
        <v>0.48013978427112919</v>
      </c>
      <c r="BR969" s="17">
        <v>0.55655554939711127</v>
      </c>
      <c r="BS969" s="17">
        <v>0.43323251183670602</v>
      </c>
      <c r="BT969" s="17">
        <v>0.4247441687575409</v>
      </c>
      <c r="BU969" s="17">
        <v>0.39113710461531559</v>
      </c>
      <c r="BV969" s="17">
        <v>0.47292611612836821</v>
      </c>
      <c r="BW969" s="17">
        <v>0.50143944816009633</v>
      </c>
      <c r="BX969" s="17">
        <v>0.48824366222474469</v>
      </c>
      <c r="BY969" s="17">
        <v>0.43989518348261808</v>
      </c>
    </row>
    <row r="970" spans="2:77" ht="15.95">
      <c r="B970" s="16" t="s">
        <v>228</v>
      </c>
      <c r="C970" s="17">
        <v>0.18490869243736999</v>
      </c>
      <c r="D970" s="17">
        <v>0.16883653578826829</v>
      </c>
      <c r="E970" s="17">
        <v>0.2342938451558868</v>
      </c>
      <c r="F970" s="17">
        <v>0.2294566841135034</v>
      </c>
      <c r="H970" s="17">
        <v>0.2108204046660514</v>
      </c>
      <c r="I970" s="17">
        <v>0.14784518832696589</v>
      </c>
      <c r="J970" s="17">
        <v>0.24546127113350341</v>
      </c>
      <c r="K970" s="17">
        <v>0.1914039020967879</v>
      </c>
      <c r="L970" s="17">
        <v>0.18661662899422199</v>
      </c>
      <c r="M970" s="17">
        <v>0.19478016059597519</v>
      </c>
      <c r="N970" s="17">
        <v>0.1642986145838794</v>
      </c>
      <c r="O970" s="17">
        <v>0.25865558721247839</v>
      </c>
      <c r="P970" s="17">
        <v>0.1583951400623187</v>
      </c>
      <c r="Q970" s="17">
        <v>0.1208666991018176</v>
      </c>
      <c r="R970" s="17">
        <v>0.17908303713574719</v>
      </c>
      <c r="S970" s="17">
        <v>0.1755842239292402</v>
      </c>
      <c r="U970" s="17">
        <v>0.2062486779008747</v>
      </c>
      <c r="V970" s="17">
        <v>0.20365972929801579</v>
      </c>
      <c r="W970" s="17">
        <v>0.18744523680495931</v>
      </c>
      <c r="X970" s="17">
        <v>0.19307429088865621</v>
      </c>
      <c r="Y970" s="17">
        <v>0.19561667863739041</v>
      </c>
      <c r="Z970" s="17">
        <v>0.15655193421933111</v>
      </c>
      <c r="AA970" s="17">
        <v>0.1974283213163896</v>
      </c>
      <c r="AB970" s="17">
        <v>0.12297768958690999</v>
      </c>
      <c r="AC970" s="17">
        <v>0.18189470606212679</v>
      </c>
      <c r="AD970" s="17">
        <v>0.21917310358190639</v>
      </c>
      <c r="AE970" s="17">
        <v>3.7888075136727109E-2</v>
      </c>
      <c r="AG970" s="17">
        <v>0.17194826103689481</v>
      </c>
      <c r="AH970" s="17">
        <v>0.1950329791090982</v>
      </c>
      <c r="AJ970" s="17">
        <v>0.12991347834473541</v>
      </c>
      <c r="AK970" s="17">
        <v>0.17151620188196731</v>
      </c>
      <c r="AL970" s="17">
        <v>0.21463280945011151</v>
      </c>
      <c r="AM970" s="17">
        <v>0.1961488423476016</v>
      </c>
      <c r="AN970" s="17">
        <v>0.17180880356795961</v>
      </c>
      <c r="AO970" s="17">
        <v>0.2095138859615478</v>
      </c>
      <c r="AP970" s="17">
        <v>0.18160593924662269</v>
      </c>
      <c r="AQ970" s="17">
        <v>0.17660148921114949</v>
      </c>
      <c r="AR970" s="17">
        <v>0.15678398346695779</v>
      </c>
      <c r="AS970" s="17">
        <v>0.20522042065038029</v>
      </c>
      <c r="AT970" s="17">
        <v>0.12842783836332139</v>
      </c>
      <c r="AU970" s="17">
        <v>0.15148092731653601</v>
      </c>
      <c r="AV970" s="17">
        <v>0.1873190493965656</v>
      </c>
      <c r="AX970" s="17">
        <v>0.18440646110932321</v>
      </c>
      <c r="AY970" s="17">
        <v>0.20522042065038029</v>
      </c>
      <c r="AZ970" s="17">
        <v>0.12842783836332139</v>
      </c>
      <c r="BA970" s="17">
        <v>0.15148092731653601</v>
      </c>
      <c r="BC970" s="17">
        <v>0.14221307120583099</v>
      </c>
      <c r="BD970" s="17">
        <v>0.1331132618482764</v>
      </c>
      <c r="BE970" s="17">
        <v>0.1575947501740195</v>
      </c>
      <c r="BF970" s="17">
        <v>9.5542019269409098E-2</v>
      </c>
      <c r="BG970" s="17">
        <v>0.15588985582368109</v>
      </c>
      <c r="BH970" s="17">
        <v>0.1150346996201924</v>
      </c>
      <c r="BI970" s="17">
        <v>0.13715648056777499</v>
      </c>
      <c r="BJ970" s="17">
        <v>0.20759920802615611</v>
      </c>
      <c r="BK970" s="17">
        <v>0.16731497318033381</v>
      </c>
      <c r="BL970" s="17">
        <v>0.22001244832024161</v>
      </c>
      <c r="BM970" s="17">
        <v>0.16180832141502119</v>
      </c>
      <c r="BN970" s="17">
        <v>0.23014231330440729</v>
      </c>
      <c r="BP970" s="17">
        <v>0.22627419937360821</v>
      </c>
      <c r="BQ970" s="17">
        <v>0.1384209114246136</v>
      </c>
      <c r="BR970" s="17">
        <v>0.17958760343546029</v>
      </c>
      <c r="BS970" s="17">
        <v>0.21151311803689321</v>
      </c>
      <c r="BT970" s="17">
        <v>0.1235955947936119</v>
      </c>
      <c r="BU970" s="17">
        <v>0.30573707770849368</v>
      </c>
      <c r="BV970" s="17">
        <v>0.14562531380794119</v>
      </c>
      <c r="BW970" s="17">
        <v>0.162082210133246</v>
      </c>
      <c r="BX970" s="17">
        <v>0.11090181468796639</v>
      </c>
      <c r="BY970" s="17">
        <v>0.15246908037832041</v>
      </c>
    </row>
    <row r="971" spans="2:77" ht="15.95">
      <c r="B971" s="16" t="s">
        <v>229</v>
      </c>
      <c r="C971" s="17">
        <v>4.6227184230698007E-2</v>
      </c>
      <c r="D971" s="17">
        <v>4.6639730234090772E-2</v>
      </c>
      <c r="E971" s="17">
        <v>3.9539288733456232E-2</v>
      </c>
      <c r="F971" s="17">
        <v>3.627961264053492E-2</v>
      </c>
      <c r="H971" s="17">
        <v>5.6261331574395772E-2</v>
      </c>
      <c r="I971" s="17">
        <v>7.1701173288214903E-2</v>
      </c>
      <c r="J971" s="17">
        <v>6.0094686836311167E-2</v>
      </c>
      <c r="K971" s="17">
        <v>3.3590930777883957E-2</v>
      </c>
      <c r="L971" s="17">
        <v>5.2618191479297111E-2</v>
      </c>
      <c r="M971" s="17">
        <v>7.2779557094078282E-2</v>
      </c>
      <c r="N971" s="17">
        <v>5.9179340606968042E-2</v>
      </c>
      <c r="O971" s="17">
        <v>4.7532495318780031E-2</v>
      </c>
      <c r="P971" s="17">
        <v>1.56918115329924E-2</v>
      </c>
      <c r="Q971" s="17">
        <v>2.505025847532303E-2</v>
      </c>
      <c r="R971" s="17">
        <v>2.354370968976565E-2</v>
      </c>
      <c r="S971" s="17">
        <v>4.3766479359295209E-2</v>
      </c>
      <c r="U971" s="17">
        <v>7.166582482520488E-2</v>
      </c>
      <c r="V971" s="17">
        <v>7.5824517326366497E-2</v>
      </c>
      <c r="W971" s="17">
        <v>5.7536127684913993E-2</v>
      </c>
      <c r="X971" s="17">
        <v>6.8580086088994865E-2</v>
      </c>
      <c r="Y971" s="17">
        <v>2.7067906972363678E-2</v>
      </c>
      <c r="Z971" s="17">
        <v>3.6014829213560119E-2</v>
      </c>
      <c r="AA971" s="17">
        <v>2.2714331304409609E-2</v>
      </c>
      <c r="AB971" s="17">
        <v>4.2574538120259138E-2</v>
      </c>
      <c r="AC971" s="17">
        <v>3.5902972703842878E-2</v>
      </c>
      <c r="AD971" s="17">
        <v>2.2622200359275309E-2</v>
      </c>
      <c r="AE971" s="17">
        <v>9.080847130335315E-2</v>
      </c>
      <c r="AG971" s="17">
        <v>3.2140080848845412E-2</v>
      </c>
      <c r="AH971" s="17">
        <v>5.7231592078334781E-2</v>
      </c>
      <c r="AJ971" s="17">
        <v>2.9877497091451499E-2</v>
      </c>
      <c r="AK971" s="17">
        <v>4.9591125796970323E-2</v>
      </c>
      <c r="AL971" s="17">
        <v>5.2062159015814943E-2</v>
      </c>
      <c r="AM971" s="17">
        <v>5.8437899482327332E-2</v>
      </c>
      <c r="AN971" s="17">
        <v>5.5386786088574648E-2</v>
      </c>
      <c r="AO971" s="17">
        <v>3.2705012823452548E-2</v>
      </c>
      <c r="AP971" s="17">
        <v>6.3945234604343731E-2</v>
      </c>
      <c r="AQ971" s="17">
        <v>6.3273284345083558E-2</v>
      </c>
      <c r="AR971" s="17">
        <v>3.0212326735435981E-2</v>
      </c>
      <c r="AS971" s="17">
        <v>0</v>
      </c>
      <c r="AT971" s="17">
        <v>3.2516496864114001E-2</v>
      </c>
      <c r="AU971" s="17">
        <v>5.0783205990510692E-2</v>
      </c>
      <c r="AV971" s="17">
        <v>0</v>
      </c>
      <c r="AX971" s="17">
        <v>4.6735279702958911E-2</v>
      </c>
      <c r="AY971" s="17">
        <v>0</v>
      </c>
      <c r="AZ971" s="17">
        <v>3.2516496864114001E-2</v>
      </c>
      <c r="BA971" s="17">
        <v>5.0783205990510692E-2</v>
      </c>
      <c r="BC971" s="17">
        <v>3.1081726855783549E-2</v>
      </c>
      <c r="BD971" s="17">
        <v>4.6957650437490568E-2</v>
      </c>
      <c r="BE971" s="17">
        <v>2.9986079563165988E-2</v>
      </c>
      <c r="BF971" s="17">
        <v>3.2139450773559612E-2</v>
      </c>
      <c r="BG971" s="17">
        <v>5.6527819293371508E-2</v>
      </c>
      <c r="BH971" s="17">
        <v>2.1407497206795519E-2</v>
      </c>
      <c r="BI971" s="17">
        <v>2.640893408413713E-2</v>
      </c>
      <c r="BJ971" s="17">
        <v>4.3438956796896543E-2</v>
      </c>
      <c r="BK971" s="17">
        <v>5.3373813916057812E-2</v>
      </c>
      <c r="BL971" s="17">
        <v>3.9246330711218601E-2</v>
      </c>
      <c r="BM971" s="17">
        <v>4.8341856131032687E-2</v>
      </c>
      <c r="BN971" s="17">
        <v>7.2596568439907916E-2</v>
      </c>
      <c r="BP971" s="17">
        <v>3.8361147468516522E-2</v>
      </c>
      <c r="BQ971" s="17">
        <v>1.6092264328871859E-2</v>
      </c>
      <c r="BR971" s="17">
        <v>4.4485067527165439E-2</v>
      </c>
      <c r="BS971" s="17">
        <v>5.1990616578052741E-2</v>
      </c>
      <c r="BT971" s="17">
        <v>1.39573080011081E-2</v>
      </c>
      <c r="BU971" s="17">
        <v>3.6532096023783787E-2</v>
      </c>
      <c r="BV971" s="17">
        <v>2.8715123649838761E-2</v>
      </c>
      <c r="BW971" s="17">
        <v>7.5249144740183807E-2</v>
      </c>
      <c r="BX971" s="17">
        <v>3.5648589889722603E-2</v>
      </c>
      <c r="BY971" s="17">
        <v>5.3912393100712018E-2</v>
      </c>
    </row>
    <row r="972" spans="2:77" ht="15.95">
      <c r="B972" s="16" t="s">
        <v>55</v>
      </c>
      <c r="C972" s="17">
        <v>1.4002585633199199E-2</v>
      </c>
      <c r="D972" s="17">
        <v>1.3918052391226071E-2</v>
      </c>
      <c r="E972" s="17">
        <v>1.2864655354874259E-2</v>
      </c>
      <c r="F972" s="17">
        <v>2.4205373251699351E-2</v>
      </c>
      <c r="H972" s="17">
        <v>3.4013063059831157E-2</v>
      </c>
      <c r="I972" s="17">
        <v>1.797378864244371E-2</v>
      </c>
      <c r="J972" s="17">
        <v>1.7857968770147972E-2</v>
      </c>
      <c r="K972" s="17">
        <v>1.3358473259014731E-2</v>
      </c>
      <c r="L972" s="17">
        <v>1.4028330927605141E-2</v>
      </c>
      <c r="M972" s="17">
        <v>1.6912146686668419E-2</v>
      </c>
      <c r="N972" s="17">
        <v>2.3116892661305261E-2</v>
      </c>
      <c r="O972" s="17">
        <v>0</v>
      </c>
      <c r="P972" s="17">
        <v>6.7226375000675794E-3</v>
      </c>
      <c r="Q972" s="17">
        <v>2.1121627073430009E-3</v>
      </c>
      <c r="R972" s="17">
        <v>7.4905426112289609E-3</v>
      </c>
      <c r="S972" s="17">
        <v>9.7192306597404885E-3</v>
      </c>
      <c r="U972" s="17">
        <v>3.5956670683624618E-2</v>
      </c>
      <c r="V972" s="17">
        <v>7.1234901058311014E-3</v>
      </c>
      <c r="W972" s="17">
        <v>1.101640037965671E-2</v>
      </c>
      <c r="X972" s="17">
        <v>2.367341925410562E-2</v>
      </c>
      <c r="Y972" s="17">
        <v>2.1496647520558479E-2</v>
      </c>
      <c r="Z972" s="17">
        <v>7.1789211775883741E-3</v>
      </c>
      <c r="AA972" s="17">
        <v>4.325184690694284E-3</v>
      </c>
      <c r="AB972" s="17">
        <v>0</v>
      </c>
      <c r="AC972" s="17">
        <v>2.051066781760429E-2</v>
      </c>
      <c r="AD972" s="17">
        <v>0</v>
      </c>
      <c r="AE972" s="17">
        <v>0.39527068278007571</v>
      </c>
      <c r="AG972" s="17">
        <v>6.3696240157063207E-3</v>
      </c>
      <c r="AH972" s="17">
        <v>1.9965218294251089E-2</v>
      </c>
      <c r="AJ972" s="17">
        <v>9.987535744204426E-3</v>
      </c>
      <c r="AK972" s="17">
        <v>1.0587131472266521E-2</v>
      </c>
      <c r="AL972" s="17">
        <v>1.4949144177401929E-2</v>
      </c>
      <c r="AM972" s="17">
        <v>9.5970080146771889E-3</v>
      </c>
      <c r="AN972" s="17">
        <v>1.6166601576409541E-2</v>
      </c>
      <c r="AO972" s="17">
        <v>2.5767814378929901E-2</v>
      </c>
      <c r="AP972" s="17">
        <v>3.0746983035807359E-2</v>
      </c>
      <c r="AQ972" s="17">
        <v>1.1598825335531471E-2</v>
      </c>
      <c r="AR972" s="17">
        <v>2.3422044543972391E-2</v>
      </c>
      <c r="AS972" s="17">
        <v>1.6725485831681271E-2</v>
      </c>
      <c r="AT972" s="17">
        <v>1.3912520543064929E-2</v>
      </c>
      <c r="AU972" s="17">
        <v>1.271699601707588E-2</v>
      </c>
      <c r="AV972" s="17">
        <v>2.337212067569348E-2</v>
      </c>
      <c r="AX972" s="17">
        <v>1.427334081962316E-2</v>
      </c>
      <c r="AY972" s="17">
        <v>1.6725485831681271E-2</v>
      </c>
      <c r="AZ972" s="17">
        <v>1.3912520543064929E-2</v>
      </c>
      <c r="BA972" s="17">
        <v>1.271699601707588E-2</v>
      </c>
      <c r="BC972" s="17">
        <v>7.8951649694269203E-3</v>
      </c>
      <c r="BD972" s="17">
        <v>1.8266539815408239E-2</v>
      </c>
      <c r="BE972" s="17">
        <v>1.1854563416289359E-2</v>
      </c>
      <c r="BF972" s="17">
        <v>5.8515083640830676E-3</v>
      </c>
      <c r="BG972" s="17">
        <v>1.291134465368904E-2</v>
      </c>
      <c r="BH972" s="17">
        <v>6.7158724388442347E-3</v>
      </c>
      <c r="BI972" s="17">
        <v>1.5542673560101991E-2</v>
      </c>
      <c r="BJ972" s="17">
        <v>1.7489150381780529E-2</v>
      </c>
      <c r="BK972" s="17">
        <v>0</v>
      </c>
      <c r="BL972" s="17">
        <v>2.844260924520366E-2</v>
      </c>
      <c r="BM972" s="17">
        <v>8.6952134949205631E-3</v>
      </c>
      <c r="BN972" s="17">
        <v>2.6548666026439821E-2</v>
      </c>
      <c r="BP972" s="17">
        <v>2.0309680508328692E-2</v>
      </c>
      <c r="BQ972" s="17">
        <v>1.7331063003579981E-2</v>
      </c>
      <c r="BR972" s="17">
        <v>1.489026521235628E-2</v>
      </c>
      <c r="BS972" s="17">
        <v>3.0780520090392068E-3</v>
      </c>
      <c r="BT972" s="17">
        <v>0</v>
      </c>
      <c r="BU972" s="17">
        <v>0</v>
      </c>
      <c r="BV972" s="17">
        <v>1.632819465832664E-2</v>
      </c>
      <c r="BW972" s="17">
        <v>1.9649317050995419E-2</v>
      </c>
      <c r="BX972" s="17">
        <v>0</v>
      </c>
      <c r="BY972" s="17">
        <v>2.2468435482187459E-2</v>
      </c>
    </row>
    <row r="974" spans="2:77" ht="96">
      <c r="B974" s="14" t="s">
        <v>395</v>
      </c>
    </row>
    <row r="975" spans="2:77" ht="15.95">
      <c r="B975" s="15" t="s">
        <v>16</v>
      </c>
    </row>
    <row r="976" spans="2:77" ht="15.95">
      <c r="B976" s="16" t="s">
        <v>226</v>
      </c>
      <c r="C976" s="17">
        <v>0.53924696474709122</v>
      </c>
      <c r="D976" s="17">
        <v>0.55174488403848732</v>
      </c>
      <c r="E976" s="17">
        <v>0.51987225172109419</v>
      </c>
      <c r="F976" s="17">
        <v>0.43528238905390543</v>
      </c>
      <c r="H976" s="17">
        <v>0.43019310980752817</v>
      </c>
      <c r="I976" s="17">
        <v>0.51146967052536252</v>
      </c>
      <c r="J976" s="17">
        <v>0.57596247455847371</v>
      </c>
      <c r="K976" s="17">
        <v>0.56568430747205378</v>
      </c>
      <c r="L976" s="17">
        <v>0.50634542872744481</v>
      </c>
      <c r="M976" s="17">
        <v>0.4344119722040653</v>
      </c>
      <c r="N976" s="17">
        <v>0.5511116204749763</v>
      </c>
      <c r="O976" s="17">
        <v>0.49650126103004988</v>
      </c>
      <c r="P976" s="17">
        <v>0.6145561242785198</v>
      </c>
      <c r="Q976" s="17">
        <v>0.57056754883519578</v>
      </c>
      <c r="R976" s="17">
        <v>0.65804735676107795</v>
      </c>
      <c r="S976" s="17">
        <v>0.56501123731680181</v>
      </c>
      <c r="U976" s="17">
        <v>0.50275694464119103</v>
      </c>
      <c r="V976" s="17">
        <v>0.57625360255284142</v>
      </c>
      <c r="W976" s="17">
        <v>0.4846900254728127</v>
      </c>
      <c r="X976" s="17">
        <v>0.48972167694004642</v>
      </c>
      <c r="Y976" s="17">
        <v>0.54684729775188556</v>
      </c>
      <c r="Z976" s="17">
        <v>0.45283515754629511</v>
      </c>
      <c r="AA976" s="17">
        <v>0.53174651226051406</v>
      </c>
      <c r="AB976" s="17">
        <v>0.62212426597600057</v>
      </c>
      <c r="AC976" s="17">
        <v>0.62053243726729279</v>
      </c>
      <c r="AD976" s="17">
        <v>0.55446248000573872</v>
      </c>
      <c r="AE976" s="17">
        <v>7.5776150273454218E-2</v>
      </c>
      <c r="AG976" s="17">
        <v>0.58493001235651887</v>
      </c>
      <c r="AH976" s="17">
        <v>0.50356078612042154</v>
      </c>
      <c r="AJ976" s="17">
        <v>0.57763914921047299</v>
      </c>
      <c r="AK976" s="17">
        <v>0.55110892934426325</v>
      </c>
      <c r="AL976" s="17">
        <v>0.60091147666896227</v>
      </c>
      <c r="AM976" s="17">
        <v>0.53968284376914066</v>
      </c>
      <c r="AN976" s="17">
        <v>0.58477264394315109</v>
      </c>
      <c r="AO976" s="17">
        <v>0.59398191929108524</v>
      </c>
      <c r="AP976" s="17">
        <v>0.55024737981005911</v>
      </c>
      <c r="AQ976" s="17">
        <v>0.57255631957457487</v>
      </c>
      <c r="AR976" s="17">
        <v>0.62657315954721227</v>
      </c>
      <c r="AS976" s="17">
        <v>0.5790661653508854</v>
      </c>
      <c r="AT976" s="17">
        <v>0.57846188062493564</v>
      </c>
      <c r="AU976" s="17">
        <v>0.55264837620148588</v>
      </c>
      <c r="AV976" s="17">
        <v>0.6903131027704007</v>
      </c>
      <c r="AX976" s="17">
        <v>0.54522115877706145</v>
      </c>
      <c r="AY976" s="17">
        <v>0.5790661653508854</v>
      </c>
      <c r="AZ976" s="17">
        <v>0.57846188062493564</v>
      </c>
      <c r="BA976" s="17">
        <v>0.55264837620148588</v>
      </c>
      <c r="BC976" s="17">
        <v>0.54070422645798566</v>
      </c>
      <c r="BD976" s="17">
        <v>0.53393068727059445</v>
      </c>
      <c r="BE976" s="17">
        <v>0.56713671242046026</v>
      </c>
      <c r="BF976" s="17">
        <v>0.53723395941822893</v>
      </c>
      <c r="BG976" s="17">
        <v>0.44110029396228928</v>
      </c>
      <c r="BH976" s="17">
        <v>0.57537249167046667</v>
      </c>
      <c r="BI976" s="17">
        <v>0.55612529681560297</v>
      </c>
      <c r="BJ976" s="17">
        <v>0.55934985656416736</v>
      </c>
      <c r="BK976" s="17">
        <v>0.48794534620645769</v>
      </c>
      <c r="BL976" s="17">
        <v>0.4798476923438636</v>
      </c>
      <c r="BM976" s="17">
        <v>0.58512267626106595</v>
      </c>
      <c r="BN976" s="17">
        <v>0.55607912271387017</v>
      </c>
      <c r="BP976" s="17">
        <v>0.57690443926478474</v>
      </c>
      <c r="BQ976" s="17">
        <v>0.55265069148840651</v>
      </c>
      <c r="BR976" s="17">
        <v>0.50745504306571632</v>
      </c>
      <c r="BS976" s="17">
        <v>0.55240653523833461</v>
      </c>
      <c r="BT976" s="17">
        <v>0.64515405491758326</v>
      </c>
      <c r="BU976" s="17">
        <v>0.53575908595761834</v>
      </c>
      <c r="BV976" s="17">
        <v>0.53000565550886525</v>
      </c>
      <c r="BW976" s="17">
        <v>0.4602614198547314</v>
      </c>
      <c r="BX976" s="17">
        <v>0.40285945596489919</v>
      </c>
      <c r="BY976" s="17">
        <v>0.5329784500439595</v>
      </c>
    </row>
    <row r="977" spans="2:77" ht="15.95">
      <c r="B977" s="16" t="s">
        <v>227</v>
      </c>
      <c r="C977" s="17">
        <v>0.36976930280790749</v>
      </c>
      <c r="D977" s="17">
        <v>0.36283671176786447</v>
      </c>
      <c r="E977" s="17">
        <v>0.3854422656124129</v>
      </c>
      <c r="F977" s="17">
        <v>0.37635908898655679</v>
      </c>
      <c r="H977" s="17">
        <v>0.43871179834965751</v>
      </c>
      <c r="I977" s="17">
        <v>0.35820368976925548</v>
      </c>
      <c r="J977" s="17">
        <v>0.35578120947820763</v>
      </c>
      <c r="K977" s="17">
        <v>0.32400537347381397</v>
      </c>
      <c r="L977" s="17">
        <v>0.38429419863312281</v>
      </c>
      <c r="M977" s="17">
        <v>0.49928611280133472</v>
      </c>
      <c r="N977" s="17">
        <v>0.40460731018506929</v>
      </c>
      <c r="O977" s="17">
        <v>0.37621014278380088</v>
      </c>
      <c r="P977" s="17">
        <v>0.32416620918772632</v>
      </c>
      <c r="Q977" s="17">
        <v>0.35936457531710619</v>
      </c>
      <c r="R977" s="17">
        <v>0.27462812957583183</v>
      </c>
      <c r="S977" s="17">
        <v>0.34002364088903531</v>
      </c>
      <c r="U977" s="17">
        <v>0.4054382565826371</v>
      </c>
      <c r="V977" s="17">
        <v>0.35482704486976452</v>
      </c>
      <c r="W977" s="17">
        <v>0.41113056655910862</v>
      </c>
      <c r="X977" s="17">
        <v>0.41938352902720832</v>
      </c>
      <c r="Y977" s="17">
        <v>0.32113649761713109</v>
      </c>
      <c r="Z977" s="17">
        <v>0.41654416021733343</v>
      </c>
      <c r="AA977" s="17">
        <v>0.37672982020206808</v>
      </c>
      <c r="AB977" s="17">
        <v>0.3298425373283651</v>
      </c>
      <c r="AC977" s="17">
        <v>0.29612900662059399</v>
      </c>
      <c r="AD977" s="17">
        <v>0.36475466222067232</v>
      </c>
      <c r="AE977" s="17">
        <v>0.43814469564311692</v>
      </c>
      <c r="AG977" s="17">
        <v>0.33224309086991161</v>
      </c>
      <c r="AH977" s="17">
        <v>0.39908361462551939</v>
      </c>
      <c r="AJ977" s="17">
        <v>0.34551665202320608</v>
      </c>
      <c r="AK977" s="17">
        <v>0.36110471218401319</v>
      </c>
      <c r="AL977" s="17">
        <v>0.29789858343170672</v>
      </c>
      <c r="AM977" s="17">
        <v>0.37215924035298742</v>
      </c>
      <c r="AN977" s="17">
        <v>0.30869753574920938</v>
      </c>
      <c r="AO977" s="17">
        <v>0.32205765461545799</v>
      </c>
      <c r="AP977" s="17">
        <v>0.33447561685849181</v>
      </c>
      <c r="AQ977" s="17">
        <v>0.34366047317862358</v>
      </c>
      <c r="AR977" s="17">
        <v>0.31320111755958852</v>
      </c>
      <c r="AS977" s="17">
        <v>0.36572179078027872</v>
      </c>
      <c r="AT977" s="17">
        <v>0.34197731787060431</v>
      </c>
      <c r="AU977" s="17">
        <v>0.34369162897935168</v>
      </c>
      <c r="AV977" s="17">
        <v>0.30313433199443079</v>
      </c>
      <c r="AX977" s="17">
        <v>0.36393443277684268</v>
      </c>
      <c r="AY977" s="17">
        <v>0.36572179078027872</v>
      </c>
      <c r="AZ977" s="17">
        <v>0.34197731787060431</v>
      </c>
      <c r="BA977" s="17">
        <v>0.34369162897935168</v>
      </c>
      <c r="BC977" s="17">
        <v>0.39320981640640268</v>
      </c>
      <c r="BD977" s="17">
        <v>0.27910938131700158</v>
      </c>
      <c r="BE977" s="17">
        <v>0.33303573453824109</v>
      </c>
      <c r="BF977" s="17">
        <v>0.38055163829975258</v>
      </c>
      <c r="BG977" s="17">
        <v>0.4182217591936549</v>
      </c>
      <c r="BH977" s="17">
        <v>0.34192705828879572</v>
      </c>
      <c r="BI977" s="17">
        <v>0.38674089993419158</v>
      </c>
      <c r="BJ977" s="17">
        <v>0.36458835414569563</v>
      </c>
      <c r="BK977" s="17">
        <v>0.42403614665410921</v>
      </c>
      <c r="BL977" s="17">
        <v>0.41219788988509848</v>
      </c>
      <c r="BM977" s="17">
        <v>0.34039262782183571</v>
      </c>
      <c r="BN977" s="17">
        <v>0.34609680934316239</v>
      </c>
      <c r="BP977" s="17">
        <v>0.35861890267954599</v>
      </c>
      <c r="BQ977" s="17">
        <v>0.37740693133942937</v>
      </c>
      <c r="BR977" s="17">
        <v>0.43130218504116269</v>
      </c>
      <c r="BS977" s="17">
        <v>0.37158682647133562</v>
      </c>
      <c r="BT977" s="17">
        <v>0.29902960433401288</v>
      </c>
      <c r="BU977" s="17">
        <v>0.36674275655329491</v>
      </c>
      <c r="BV977" s="17">
        <v>0.29988580219597583</v>
      </c>
      <c r="BW977" s="17">
        <v>0.41461217395583122</v>
      </c>
      <c r="BX977" s="17">
        <v>0.45039097543742512</v>
      </c>
      <c r="BY977" s="17">
        <v>0.36614139096842468</v>
      </c>
    </row>
    <row r="978" spans="2:77" ht="15.95">
      <c r="B978" s="16" t="s">
        <v>228</v>
      </c>
      <c r="C978" s="17">
        <v>6.8664563130083914E-2</v>
      </c>
      <c r="D978" s="17">
        <v>6.4460186368163044E-2</v>
      </c>
      <c r="E978" s="17">
        <v>6.9282676602315574E-2</v>
      </c>
      <c r="F978" s="17">
        <v>0.15493177746562031</v>
      </c>
      <c r="H978" s="17">
        <v>7.7938206645734406E-2</v>
      </c>
      <c r="I978" s="17">
        <v>5.8040122528618038E-2</v>
      </c>
      <c r="J978" s="17">
        <v>5.7550642191268743E-2</v>
      </c>
      <c r="K978" s="17">
        <v>9.5890212008364603E-2</v>
      </c>
      <c r="L978" s="17">
        <v>9.3903200185459307E-2</v>
      </c>
      <c r="M978" s="17">
        <v>3.8719363946321167E-2</v>
      </c>
      <c r="N978" s="17">
        <v>4.4281069339954363E-2</v>
      </c>
      <c r="O978" s="17">
        <v>0.113895999061186</v>
      </c>
      <c r="P978" s="17">
        <v>5.7113771615797143E-2</v>
      </c>
      <c r="Q978" s="17">
        <v>5.4855329189830132E-2</v>
      </c>
      <c r="R978" s="17">
        <v>6.2412353612629763E-2</v>
      </c>
      <c r="S978" s="17">
        <v>6.9159921127583887E-2</v>
      </c>
      <c r="U978" s="17">
        <v>4.1555911811327631E-2</v>
      </c>
      <c r="V978" s="17">
        <v>5.5294502311594038E-2</v>
      </c>
      <c r="W978" s="17">
        <v>8.7814528500340341E-2</v>
      </c>
      <c r="X978" s="17">
        <v>7.6167906179678599E-2</v>
      </c>
      <c r="Y978" s="17">
        <v>0.1047002517835622</v>
      </c>
      <c r="Z978" s="17">
        <v>0.1167691310535313</v>
      </c>
      <c r="AA978" s="17">
        <v>6.2100424283245831E-2</v>
      </c>
      <c r="AB978" s="17">
        <v>4.2859116225133907E-2</v>
      </c>
      <c r="AC978" s="17">
        <v>5.8100800836111348E-2</v>
      </c>
      <c r="AD978" s="17">
        <v>6.7237037414703049E-2</v>
      </c>
      <c r="AE978" s="17">
        <v>9.080847130335315E-2</v>
      </c>
      <c r="AG978" s="17">
        <v>6.7889444310802488E-2</v>
      </c>
      <c r="AH978" s="17">
        <v>6.9270061889235471E-2</v>
      </c>
      <c r="AJ978" s="17">
        <v>5.2309686361936232E-2</v>
      </c>
      <c r="AK978" s="17">
        <v>6.7150019921963414E-2</v>
      </c>
      <c r="AL978" s="17">
        <v>7.0031705180980217E-2</v>
      </c>
      <c r="AM978" s="17">
        <v>7.688515602244686E-2</v>
      </c>
      <c r="AN978" s="17">
        <v>8.1865684932038593E-2</v>
      </c>
      <c r="AO978" s="17">
        <v>4.0258621456244377E-2</v>
      </c>
      <c r="AP978" s="17">
        <v>7.1499779570846106E-2</v>
      </c>
      <c r="AQ978" s="17">
        <v>5.6842221260189327E-2</v>
      </c>
      <c r="AR978" s="17">
        <v>4.3473958103643261E-2</v>
      </c>
      <c r="AS978" s="17">
        <v>5.0522917087287289E-2</v>
      </c>
      <c r="AT978" s="17">
        <v>6.2763876102129398E-2</v>
      </c>
      <c r="AU978" s="17">
        <v>6.8792557019887818E-2</v>
      </c>
      <c r="AV978" s="17">
        <v>0</v>
      </c>
      <c r="AX978" s="17">
        <v>6.8773234221916113E-2</v>
      </c>
      <c r="AY978" s="17">
        <v>5.0522917087287289E-2</v>
      </c>
      <c r="AZ978" s="17">
        <v>6.2763876102129398E-2</v>
      </c>
      <c r="BA978" s="17">
        <v>6.8792557019887818E-2</v>
      </c>
      <c r="BC978" s="17">
        <v>5.1710818191268243E-2</v>
      </c>
      <c r="BD978" s="17">
        <v>0.16869339159699559</v>
      </c>
      <c r="BE978" s="17">
        <v>9.2112953655586347E-2</v>
      </c>
      <c r="BF978" s="17">
        <v>6.5753133116164125E-2</v>
      </c>
      <c r="BG978" s="17">
        <v>0.1056099929948745</v>
      </c>
      <c r="BH978" s="17">
        <v>7.4603667842621749E-2</v>
      </c>
      <c r="BI978" s="17">
        <v>4.266303843520159E-2</v>
      </c>
      <c r="BJ978" s="17">
        <v>5.8073038167609947E-2</v>
      </c>
      <c r="BK978" s="17">
        <v>4.6538597007228961E-2</v>
      </c>
      <c r="BL978" s="17">
        <v>7.1244644266129045E-2</v>
      </c>
      <c r="BM978" s="17">
        <v>6.0727073191465537E-2</v>
      </c>
      <c r="BN978" s="17">
        <v>6.3334876155732148E-2</v>
      </c>
      <c r="BP978" s="17">
        <v>5.02739672167061E-2</v>
      </c>
      <c r="BQ978" s="17">
        <v>5.2611314168584097E-2</v>
      </c>
      <c r="BR978" s="17">
        <v>3.6924709675208722E-2</v>
      </c>
      <c r="BS978" s="17">
        <v>7.2088370338755592E-2</v>
      </c>
      <c r="BT978" s="17">
        <v>5.2315661703732197E-2</v>
      </c>
      <c r="BU978" s="17">
        <v>7.3143426806564119E-2</v>
      </c>
      <c r="BV978" s="17">
        <v>0.15768131413770081</v>
      </c>
      <c r="BW978" s="17">
        <v>0.1055014206851788</v>
      </c>
      <c r="BX978" s="17">
        <v>8.6880697379717139E-2</v>
      </c>
      <c r="BY978" s="17">
        <v>5.654997953797921E-2</v>
      </c>
    </row>
    <row r="979" spans="2:77" ht="15.95">
      <c r="B979" s="16" t="s">
        <v>229</v>
      </c>
      <c r="C979" s="17">
        <v>1.262192510584494E-2</v>
      </c>
      <c r="D979" s="17">
        <v>1.1234665200703819E-2</v>
      </c>
      <c r="E979" s="17">
        <v>1.533989644042583E-2</v>
      </c>
      <c r="F979" s="17">
        <v>2.5018635244189409E-2</v>
      </c>
      <c r="H979" s="17">
        <v>1.0008467972406929E-2</v>
      </c>
      <c r="I979" s="17">
        <v>7.2286517176763779E-2</v>
      </c>
      <c r="J979" s="17">
        <v>0</v>
      </c>
      <c r="K979" s="17">
        <v>4.9508292242014858E-3</v>
      </c>
      <c r="L979" s="17">
        <v>1.370443272045508E-2</v>
      </c>
      <c r="M979" s="17">
        <v>2.3898523553757139E-2</v>
      </c>
      <c r="N979" s="17">
        <v>0</v>
      </c>
      <c r="O979" s="17">
        <v>1.339259712496316E-2</v>
      </c>
      <c r="P979" s="17">
        <v>1.8319180926256019E-3</v>
      </c>
      <c r="Q979" s="17">
        <v>7.6062733289338691E-3</v>
      </c>
      <c r="R979" s="17">
        <v>0</v>
      </c>
      <c r="S979" s="17">
        <v>1.4149900017212219E-2</v>
      </c>
      <c r="U979" s="17">
        <v>1.8658639264752641E-2</v>
      </c>
      <c r="V979" s="17">
        <v>1.362485026579986E-2</v>
      </c>
      <c r="W979" s="17">
        <v>7.3777454174744914E-3</v>
      </c>
      <c r="X979" s="17">
        <v>1.030426039634637E-2</v>
      </c>
      <c r="Y979" s="17">
        <v>1.019506623914709E-2</v>
      </c>
      <c r="Z979" s="17">
        <v>1.228553426505182E-2</v>
      </c>
      <c r="AA979" s="17">
        <v>2.653978679370925E-2</v>
      </c>
      <c r="AB979" s="17">
        <v>5.1740804705003706E-3</v>
      </c>
      <c r="AC979" s="17">
        <v>1.015314320922792E-2</v>
      </c>
      <c r="AD979" s="17">
        <v>9.0717122321781578E-3</v>
      </c>
      <c r="AE979" s="17">
        <v>0</v>
      </c>
      <c r="AG979" s="17">
        <v>8.0976230227777658E-3</v>
      </c>
      <c r="AH979" s="17">
        <v>1.6156169442556569E-2</v>
      </c>
      <c r="AJ979" s="17">
        <v>1.9955698414603571E-2</v>
      </c>
      <c r="AK979" s="17">
        <v>1.8594279989943251E-2</v>
      </c>
      <c r="AL979" s="17">
        <v>2.8274825939554871E-2</v>
      </c>
      <c r="AM979" s="17">
        <v>9.8806505316749779E-3</v>
      </c>
      <c r="AN979" s="17">
        <v>1.6195410713453349E-2</v>
      </c>
      <c r="AO979" s="17">
        <v>2.3858191771106659E-2</v>
      </c>
      <c r="AP979" s="17">
        <v>2.6309111294211131E-2</v>
      </c>
      <c r="AQ979" s="17">
        <v>2.0142650538335079E-2</v>
      </c>
      <c r="AR979" s="17">
        <v>1.221728059671915E-2</v>
      </c>
      <c r="AS979" s="17">
        <v>0</v>
      </c>
      <c r="AT979" s="17">
        <v>8.1082768319608069E-3</v>
      </c>
      <c r="AU979" s="17">
        <v>2.6945853818483089E-2</v>
      </c>
      <c r="AV979" s="17">
        <v>0</v>
      </c>
      <c r="AX979" s="17">
        <v>1.2753383442342491E-2</v>
      </c>
      <c r="AY979" s="17">
        <v>0</v>
      </c>
      <c r="AZ979" s="17">
        <v>8.1082768319608069E-3</v>
      </c>
      <c r="BA979" s="17">
        <v>2.6945853818483089E-2</v>
      </c>
      <c r="BC979" s="17">
        <v>6.4799739749163811E-3</v>
      </c>
      <c r="BD979" s="17">
        <v>0</v>
      </c>
      <c r="BE979" s="17">
        <v>7.7145993857121306E-3</v>
      </c>
      <c r="BF979" s="17">
        <v>1.646126916585448E-2</v>
      </c>
      <c r="BG979" s="17">
        <v>2.8312752722698391E-2</v>
      </c>
      <c r="BH979" s="17">
        <v>7.7073570464755335E-4</v>
      </c>
      <c r="BI979" s="17">
        <v>1.783728557612937E-3</v>
      </c>
      <c r="BJ979" s="17">
        <v>1.026504908609231E-2</v>
      </c>
      <c r="BK979" s="17">
        <v>4.1479910132204222E-2</v>
      </c>
      <c r="BL979" s="17">
        <v>1.6315569700582521E-2</v>
      </c>
      <c r="BM979" s="17">
        <v>6.6976108221970853E-3</v>
      </c>
      <c r="BN979" s="17">
        <v>1.344855498789709E-2</v>
      </c>
      <c r="BP979" s="17">
        <v>6.729477851920419E-3</v>
      </c>
      <c r="BQ979" s="17">
        <v>0</v>
      </c>
      <c r="BR979" s="17">
        <v>1.844772986385821E-2</v>
      </c>
      <c r="BS979" s="17">
        <v>3.9182679515740561E-3</v>
      </c>
      <c r="BT979" s="17">
        <v>3.50067904467167E-3</v>
      </c>
      <c r="BU979" s="17">
        <v>2.435473068252253E-2</v>
      </c>
      <c r="BV979" s="17">
        <v>1.2427228157458319E-2</v>
      </c>
      <c r="BW979" s="17">
        <v>7.4788927910128906E-3</v>
      </c>
      <c r="BX979" s="17">
        <v>3.6976264092999797E-2</v>
      </c>
      <c r="BY979" s="17">
        <v>2.0946871868343209E-2</v>
      </c>
    </row>
    <row r="980" spans="2:77" ht="15.95">
      <c r="B980" s="16" t="s">
        <v>55</v>
      </c>
      <c r="C980" s="17">
        <v>9.6972442090725933E-3</v>
      </c>
      <c r="D980" s="17">
        <v>9.7235526247812492E-3</v>
      </c>
      <c r="E980" s="17">
        <v>1.0062909623751601E-2</v>
      </c>
      <c r="F980" s="17">
        <v>8.4081092497279124E-3</v>
      </c>
      <c r="H980" s="17">
        <v>4.3148417224672983E-2</v>
      </c>
      <c r="I980" s="17">
        <v>0</v>
      </c>
      <c r="J980" s="17">
        <v>1.0705673772049999E-2</v>
      </c>
      <c r="K980" s="17">
        <v>9.4692778215659974E-3</v>
      </c>
      <c r="L980" s="17">
        <v>1.752739733517888E-3</v>
      </c>
      <c r="M980" s="17">
        <v>3.6840274945217251E-3</v>
      </c>
      <c r="N980" s="17">
        <v>0</v>
      </c>
      <c r="O980" s="17">
        <v>0</v>
      </c>
      <c r="P980" s="17">
        <v>2.3319768253311939E-3</v>
      </c>
      <c r="Q980" s="17">
        <v>7.6062733289338691E-3</v>
      </c>
      <c r="R980" s="17">
        <v>4.9121600504605876E-3</v>
      </c>
      <c r="S980" s="17">
        <v>1.1655300649366771E-2</v>
      </c>
      <c r="U980" s="17">
        <v>3.1590247700091598E-2</v>
      </c>
      <c r="V980" s="17">
        <v>0</v>
      </c>
      <c r="W980" s="17">
        <v>8.9871340502638963E-3</v>
      </c>
      <c r="X980" s="17">
        <v>4.4226274567201913E-3</v>
      </c>
      <c r="Y980" s="17">
        <v>1.7120886608274041E-2</v>
      </c>
      <c r="Z980" s="17">
        <v>1.566016917788525E-3</v>
      </c>
      <c r="AA980" s="17">
        <v>2.8834564604628562E-3</v>
      </c>
      <c r="AB980" s="17">
        <v>0</v>
      </c>
      <c r="AC980" s="17">
        <v>1.508461206677413E-2</v>
      </c>
      <c r="AD980" s="17">
        <v>4.4741081267078353E-3</v>
      </c>
      <c r="AE980" s="17">
        <v>0.39527068278007571</v>
      </c>
      <c r="AG980" s="17">
        <v>6.8398294399891453E-3</v>
      </c>
      <c r="AH980" s="17">
        <v>1.1929367922267051E-2</v>
      </c>
      <c r="AJ980" s="17">
        <v>4.5788139897811157E-3</v>
      </c>
      <c r="AK980" s="17">
        <v>2.0420585598169339E-3</v>
      </c>
      <c r="AL980" s="17">
        <v>2.8834087787960368E-3</v>
      </c>
      <c r="AM980" s="17">
        <v>1.392109323750216E-3</v>
      </c>
      <c r="AN980" s="17">
        <v>8.4687246621475438E-3</v>
      </c>
      <c r="AO980" s="17">
        <v>1.98436128661056E-2</v>
      </c>
      <c r="AP980" s="17">
        <v>1.7468112466391961E-2</v>
      </c>
      <c r="AQ980" s="17">
        <v>6.7983354482774516E-3</v>
      </c>
      <c r="AR980" s="17">
        <v>4.534484192836862E-3</v>
      </c>
      <c r="AS980" s="17">
        <v>4.6891267815485386E-3</v>
      </c>
      <c r="AT980" s="17">
        <v>8.6886485703698765E-3</v>
      </c>
      <c r="AU980" s="17">
        <v>7.9215839807915862E-3</v>
      </c>
      <c r="AV980" s="17">
        <v>6.5525652351685346E-3</v>
      </c>
      <c r="AX980" s="17">
        <v>9.317790781837287E-3</v>
      </c>
      <c r="AY980" s="17">
        <v>4.6891267815485386E-3</v>
      </c>
      <c r="AZ980" s="17">
        <v>8.6886485703698765E-3</v>
      </c>
      <c r="BA980" s="17">
        <v>7.9215839807915862E-3</v>
      </c>
      <c r="BC980" s="17">
        <v>7.8951649694269203E-3</v>
      </c>
      <c r="BD980" s="17">
        <v>1.8266539815408239E-2</v>
      </c>
      <c r="BE980" s="17">
        <v>0</v>
      </c>
      <c r="BF980" s="17">
        <v>0</v>
      </c>
      <c r="BG980" s="17">
        <v>6.7552011264830356E-3</v>
      </c>
      <c r="BH980" s="17">
        <v>7.3260464934683783E-3</v>
      </c>
      <c r="BI980" s="17">
        <v>1.2687036257390941E-2</v>
      </c>
      <c r="BJ980" s="17">
        <v>7.7237020364346572E-3</v>
      </c>
      <c r="BK980" s="17">
        <v>0</v>
      </c>
      <c r="BL980" s="17">
        <v>2.0394203804325939E-2</v>
      </c>
      <c r="BM980" s="17">
        <v>7.0600119034355917E-3</v>
      </c>
      <c r="BN980" s="17">
        <v>2.1040636799338049E-2</v>
      </c>
      <c r="BP980" s="17">
        <v>7.4732129870426723E-3</v>
      </c>
      <c r="BQ980" s="17">
        <v>1.7331063003579981E-2</v>
      </c>
      <c r="BR980" s="17">
        <v>5.8703323540540203E-3</v>
      </c>
      <c r="BS980" s="17">
        <v>0</v>
      </c>
      <c r="BT980" s="17">
        <v>0</v>
      </c>
      <c r="BU980" s="17">
        <v>0</v>
      </c>
      <c r="BV980" s="17">
        <v>0</v>
      </c>
      <c r="BW980" s="17">
        <v>1.214609271324598E-2</v>
      </c>
      <c r="BX980" s="17">
        <v>2.2892607124959E-2</v>
      </c>
      <c r="BY980" s="17">
        <v>2.338330758129338E-2</v>
      </c>
    </row>
    <row r="982" spans="2:77" ht="111.95">
      <c r="B982" s="14" t="s">
        <v>396</v>
      </c>
    </row>
    <row r="983" spans="2:77" ht="15.95">
      <c r="B983" s="15" t="s">
        <v>16</v>
      </c>
    </row>
    <row r="984" spans="2:77" ht="15.95">
      <c r="B984" s="16" t="s">
        <v>226</v>
      </c>
      <c r="C984" s="17">
        <v>0.31448631215637052</v>
      </c>
      <c r="D984" s="17">
        <v>0.33309464016597989</v>
      </c>
      <c r="E984" s="17">
        <v>0.2478991956221521</v>
      </c>
      <c r="F984" s="17">
        <v>0.36059502049621578</v>
      </c>
      <c r="H984" s="17">
        <v>0.19198227832151321</v>
      </c>
      <c r="I984" s="17">
        <v>0.28877962727567669</v>
      </c>
      <c r="J984" s="17">
        <v>0.26431481389047179</v>
      </c>
      <c r="K984" s="17">
        <v>0.2361230650134474</v>
      </c>
      <c r="L984" s="17">
        <v>0.3261170809959606</v>
      </c>
      <c r="M984" s="17">
        <v>0.28846217606996738</v>
      </c>
      <c r="N984" s="17">
        <v>0.28308225435471451</v>
      </c>
      <c r="O984" s="17">
        <v>0.34510851398988213</v>
      </c>
      <c r="P984" s="17">
        <v>0.34024683200863509</v>
      </c>
      <c r="Q984" s="17">
        <v>0.37120112309845571</v>
      </c>
      <c r="R984" s="17">
        <v>0.43499956108307247</v>
      </c>
      <c r="S984" s="17">
        <v>0.37719633428218891</v>
      </c>
      <c r="U984" s="17">
        <v>0.26686900900990512</v>
      </c>
      <c r="V984" s="17">
        <v>0.24277402796279701</v>
      </c>
      <c r="W984" s="17">
        <v>0.23217721640251821</v>
      </c>
      <c r="X984" s="17">
        <v>0.17373268806375519</v>
      </c>
      <c r="Y984" s="17">
        <v>0.38884783673490392</v>
      </c>
      <c r="Z984" s="17">
        <v>0.36262761014493222</v>
      </c>
      <c r="AA984" s="17">
        <v>0.38215303533491241</v>
      </c>
      <c r="AB984" s="17">
        <v>0.41542485084199482</v>
      </c>
      <c r="AC984" s="17">
        <v>0.40576307875300549</v>
      </c>
      <c r="AD984" s="17">
        <v>0.23936413880968299</v>
      </c>
      <c r="AE984" s="17">
        <v>0</v>
      </c>
      <c r="AG984" s="17">
        <v>0.37758229630900803</v>
      </c>
      <c r="AH984" s="17">
        <v>0.26519768806221422</v>
      </c>
      <c r="AJ984" s="17">
        <v>0.39551885935642289</v>
      </c>
      <c r="AK984" s="17">
        <v>0.29040197969811571</v>
      </c>
      <c r="AL984" s="17">
        <v>0.31937951483481541</v>
      </c>
      <c r="AM984" s="17">
        <v>0.3013696149033025</v>
      </c>
      <c r="AN984" s="17">
        <v>0.25940556163112732</v>
      </c>
      <c r="AO984" s="17">
        <v>0.32202441931190129</v>
      </c>
      <c r="AP984" s="17">
        <v>0.29574769068021539</v>
      </c>
      <c r="AQ984" s="17">
        <v>0.27828209531968462</v>
      </c>
      <c r="AR984" s="17">
        <v>0.36493391469559522</v>
      </c>
      <c r="AS984" s="17">
        <v>0.33514006472949698</v>
      </c>
      <c r="AT984" s="17">
        <v>0.38956689369686348</v>
      </c>
      <c r="AU984" s="17">
        <v>0.33387735160298981</v>
      </c>
      <c r="AV984" s="17">
        <v>0.30093634534835628</v>
      </c>
      <c r="AX984" s="17">
        <v>0.31432036310698869</v>
      </c>
      <c r="AY984" s="17">
        <v>0.33514006472949698</v>
      </c>
      <c r="AZ984" s="17">
        <v>0.38956689369686348</v>
      </c>
      <c r="BA984" s="17">
        <v>0.33387735160298981</v>
      </c>
      <c r="BC984" s="17">
        <v>0.34570120091624129</v>
      </c>
      <c r="BD984" s="17">
        <v>0.31590390585778338</v>
      </c>
      <c r="BE984" s="17">
        <v>0.35009353273079458</v>
      </c>
      <c r="BF984" s="17">
        <v>0.35841290315520802</v>
      </c>
      <c r="BG984" s="17">
        <v>0.27377198521399593</v>
      </c>
      <c r="BH984" s="17">
        <v>0.49332187834092422</v>
      </c>
      <c r="BI984" s="17">
        <v>0.44534917664216922</v>
      </c>
      <c r="BJ984" s="17">
        <v>0.30681518469041008</v>
      </c>
      <c r="BK984" s="17">
        <v>0.26392531823521459</v>
      </c>
      <c r="BL984" s="17">
        <v>0.26741518233876921</v>
      </c>
      <c r="BM984" s="17">
        <v>0.38312724338428972</v>
      </c>
      <c r="BN984" s="17">
        <v>0.24187664454925081</v>
      </c>
      <c r="BP984" s="17">
        <v>0.28672216867007849</v>
      </c>
      <c r="BQ984" s="17">
        <v>0.39492097573980173</v>
      </c>
      <c r="BR984" s="17">
        <v>0.19333016166796621</v>
      </c>
      <c r="BS984" s="17">
        <v>0.312901646444253</v>
      </c>
      <c r="BT984" s="17">
        <v>0.53615078099766533</v>
      </c>
      <c r="BU984" s="17">
        <v>0.2448502510021873</v>
      </c>
      <c r="BV984" s="17">
        <v>0.38232211080799361</v>
      </c>
      <c r="BW984" s="17">
        <v>0.27739493492959971</v>
      </c>
      <c r="BX984" s="17">
        <v>0.3657820905650877</v>
      </c>
      <c r="BY984" s="17">
        <v>0.32915671251046053</v>
      </c>
    </row>
    <row r="985" spans="2:77" ht="15.95">
      <c r="B985" s="16" t="s">
        <v>227</v>
      </c>
      <c r="C985" s="17">
        <v>0.42401071271015939</v>
      </c>
      <c r="D985" s="17">
        <v>0.42086801771968652</v>
      </c>
      <c r="E985" s="17">
        <v>0.45086558366007762</v>
      </c>
      <c r="F985" s="17">
        <v>0.32548208249404997</v>
      </c>
      <c r="H985" s="17">
        <v>0.46003911764046479</v>
      </c>
      <c r="I985" s="17">
        <v>0.43510258719692713</v>
      </c>
      <c r="J985" s="17">
        <v>0.40464279548945642</v>
      </c>
      <c r="K985" s="17">
        <v>0.40420702106133383</v>
      </c>
      <c r="L985" s="17">
        <v>0.49053814583527688</v>
      </c>
      <c r="M985" s="17">
        <v>0.46191131557321369</v>
      </c>
      <c r="N985" s="17">
        <v>0.48220658499840152</v>
      </c>
      <c r="O985" s="17">
        <v>0.30978242791506111</v>
      </c>
      <c r="P985" s="17">
        <v>0.47829121787843443</v>
      </c>
      <c r="Q985" s="17">
        <v>0.44864334900651281</v>
      </c>
      <c r="R985" s="17">
        <v>0.35407242133398648</v>
      </c>
      <c r="S985" s="17">
        <v>0.36454501479480428</v>
      </c>
      <c r="U985" s="17">
        <v>0.3643751196127975</v>
      </c>
      <c r="V985" s="17">
        <v>0.4373942477507316</v>
      </c>
      <c r="W985" s="17">
        <v>0.45015232207342393</v>
      </c>
      <c r="X985" s="17">
        <v>0.57530696638487411</v>
      </c>
      <c r="Y985" s="17">
        <v>0.37437731610810843</v>
      </c>
      <c r="Z985" s="17">
        <v>0.42586033275434021</v>
      </c>
      <c r="AA985" s="17">
        <v>0.39781353398434299</v>
      </c>
      <c r="AB985" s="17">
        <v>0.42057111608547548</v>
      </c>
      <c r="AC985" s="17">
        <v>0.37268627219067701</v>
      </c>
      <c r="AD985" s="17">
        <v>0.44858548450236158</v>
      </c>
      <c r="AE985" s="17">
        <v>0.64971895634239396</v>
      </c>
      <c r="AG985" s="17">
        <v>0.39140535414233779</v>
      </c>
      <c r="AH985" s="17">
        <v>0.44948100663594709</v>
      </c>
      <c r="AJ985" s="17">
        <v>0.43765569764279838</v>
      </c>
      <c r="AK985" s="17">
        <v>0.43764801406202608</v>
      </c>
      <c r="AL985" s="17">
        <v>0.39567299894934321</v>
      </c>
      <c r="AM985" s="17">
        <v>0.42289037666007762</v>
      </c>
      <c r="AN985" s="17">
        <v>0.4230156227329212</v>
      </c>
      <c r="AO985" s="17">
        <v>0.38181051165396718</v>
      </c>
      <c r="AP985" s="17">
        <v>0.41820581327798362</v>
      </c>
      <c r="AQ985" s="17">
        <v>0.42285888613385109</v>
      </c>
      <c r="AR985" s="17">
        <v>0.38912648955803719</v>
      </c>
      <c r="AS985" s="17">
        <v>0.41832220920073021</v>
      </c>
      <c r="AT985" s="17">
        <v>0.38543190721851089</v>
      </c>
      <c r="AU985" s="17">
        <v>0.33593694991137518</v>
      </c>
      <c r="AV985" s="17">
        <v>0.46486842043844201</v>
      </c>
      <c r="AX985" s="17">
        <v>0.42924531729857052</v>
      </c>
      <c r="AY985" s="17">
        <v>0.41832220920073021</v>
      </c>
      <c r="AZ985" s="17">
        <v>0.38543190721851089</v>
      </c>
      <c r="BA985" s="17">
        <v>0.33593694991137518</v>
      </c>
      <c r="BC985" s="17">
        <v>0.46675741947361638</v>
      </c>
      <c r="BD985" s="17">
        <v>0.47131340062041233</v>
      </c>
      <c r="BE985" s="17">
        <v>0.46891831126074268</v>
      </c>
      <c r="BF985" s="17">
        <v>0.39771412482599011</v>
      </c>
      <c r="BG985" s="17">
        <v>0.48564797783268598</v>
      </c>
      <c r="BH985" s="17">
        <v>0.35745021418257228</v>
      </c>
      <c r="BI985" s="17">
        <v>0.37561409540530838</v>
      </c>
      <c r="BJ985" s="17">
        <v>0.37765290001172319</v>
      </c>
      <c r="BK985" s="17">
        <v>0.52147093527177057</v>
      </c>
      <c r="BL985" s="17">
        <v>0.39469813307006713</v>
      </c>
      <c r="BM985" s="17">
        <v>0.41803579894017989</v>
      </c>
      <c r="BN985" s="17">
        <v>0.39821258359839701</v>
      </c>
      <c r="BP985" s="17">
        <v>0.38780635721362888</v>
      </c>
      <c r="BQ985" s="17">
        <v>0.37782390371177671</v>
      </c>
      <c r="BR985" s="17">
        <v>0.49712488249738529</v>
      </c>
      <c r="BS985" s="17">
        <v>0.43495394570054152</v>
      </c>
      <c r="BT985" s="17">
        <v>0.37863468200013622</v>
      </c>
      <c r="BU985" s="17">
        <v>0.41019008047423572</v>
      </c>
      <c r="BV985" s="17">
        <v>0.42580478766984448</v>
      </c>
      <c r="BW985" s="17">
        <v>0.39161465347723018</v>
      </c>
      <c r="BX985" s="17">
        <v>0.45912884047220098</v>
      </c>
      <c r="BY985" s="17">
        <v>0.43582882015304192</v>
      </c>
    </row>
    <row r="986" spans="2:77" ht="15.95">
      <c r="B986" s="16" t="s">
        <v>228</v>
      </c>
      <c r="C986" s="17">
        <v>0.1879267647230137</v>
      </c>
      <c r="D986" s="17">
        <v>0.1796477556614646</v>
      </c>
      <c r="E986" s="17">
        <v>0.20373720801877079</v>
      </c>
      <c r="F986" s="17">
        <v>0.25296641467261771</v>
      </c>
      <c r="H986" s="17">
        <v>0.2407732577461362</v>
      </c>
      <c r="I986" s="17">
        <v>0.17300783271693629</v>
      </c>
      <c r="J986" s="17">
        <v>0.26832185850479751</v>
      </c>
      <c r="K986" s="17">
        <v>0.27779334496184199</v>
      </c>
      <c r="L986" s="17">
        <v>0.1044841931869173</v>
      </c>
      <c r="M986" s="17">
        <v>0.19303213731660529</v>
      </c>
      <c r="N986" s="17">
        <v>0.16143044048476879</v>
      </c>
      <c r="O986" s="17">
        <v>0.27131721095310912</v>
      </c>
      <c r="P986" s="17">
        <v>0.13460547081727631</v>
      </c>
      <c r="Q986" s="17">
        <v>0.13752947266565749</v>
      </c>
      <c r="R986" s="17">
        <v>0.15581888815045411</v>
      </c>
      <c r="S986" s="17">
        <v>0.17281684074174819</v>
      </c>
      <c r="U986" s="17">
        <v>0.26790455620985387</v>
      </c>
      <c r="V986" s="17">
        <v>0.2234471813629865</v>
      </c>
      <c r="W986" s="17">
        <v>0.2157318540233161</v>
      </c>
      <c r="X986" s="17">
        <v>0.1849715098243204</v>
      </c>
      <c r="Y986" s="17">
        <v>0.20239896277463351</v>
      </c>
      <c r="Z986" s="17">
        <v>0.16321169362211571</v>
      </c>
      <c r="AA986" s="17">
        <v>0.15900134923742501</v>
      </c>
      <c r="AB986" s="17">
        <v>0.11105932564105959</v>
      </c>
      <c r="AC986" s="17">
        <v>0.16217004464880411</v>
      </c>
      <c r="AD986" s="17">
        <v>0.20525370100072471</v>
      </c>
      <c r="AE986" s="17">
        <v>3.7888075136727109E-2</v>
      </c>
      <c r="AG986" s="17">
        <v>0.1669532444145318</v>
      </c>
      <c r="AH986" s="17">
        <v>0.20431062769462729</v>
      </c>
      <c r="AJ986" s="17">
        <v>0.11403378587313349</v>
      </c>
      <c r="AK986" s="17">
        <v>0.17468236724903249</v>
      </c>
      <c r="AL986" s="17">
        <v>0.15883541002020021</v>
      </c>
      <c r="AM986" s="17">
        <v>0.1675011848569711</v>
      </c>
      <c r="AN986" s="17">
        <v>0.2218314573853595</v>
      </c>
      <c r="AO986" s="17">
        <v>0.17413084481352109</v>
      </c>
      <c r="AP986" s="17">
        <v>0.17696768248931999</v>
      </c>
      <c r="AQ986" s="17">
        <v>0.18815063175638519</v>
      </c>
      <c r="AR986" s="17">
        <v>0.15055872343431809</v>
      </c>
      <c r="AS986" s="17">
        <v>0.14977932675803959</v>
      </c>
      <c r="AT986" s="17">
        <v>0.139402231384818</v>
      </c>
      <c r="AU986" s="17">
        <v>0.17379548916762261</v>
      </c>
      <c r="AV986" s="17">
        <v>0.1745347362718416</v>
      </c>
      <c r="AX986" s="17">
        <v>0.18577401115422609</v>
      </c>
      <c r="AY986" s="17">
        <v>0.14977932675803959</v>
      </c>
      <c r="AZ986" s="17">
        <v>0.139402231384818</v>
      </c>
      <c r="BA986" s="17">
        <v>0.17379548916762261</v>
      </c>
      <c r="BC986" s="17">
        <v>0.15330403002988091</v>
      </c>
      <c r="BD986" s="17">
        <v>0.1123139454193329</v>
      </c>
      <c r="BE986" s="17">
        <v>0.13866916452869771</v>
      </c>
      <c r="BF986" s="17">
        <v>0.17569041710669819</v>
      </c>
      <c r="BG986" s="17">
        <v>0.13515769697533411</v>
      </c>
      <c r="BH986" s="17">
        <v>0.1098122367284531</v>
      </c>
      <c r="BI986" s="17">
        <v>9.647109575481036E-2</v>
      </c>
      <c r="BJ986" s="17">
        <v>0.22867101374160931</v>
      </c>
      <c r="BK986" s="17">
        <v>0.16496721518271559</v>
      </c>
      <c r="BL986" s="17">
        <v>0.2192966174287031</v>
      </c>
      <c r="BM986" s="17">
        <v>0.1344715498558684</v>
      </c>
      <c r="BN986" s="17">
        <v>0.24764382411848579</v>
      </c>
      <c r="BP986" s="17">
        <v>0.25385109536587119</v>
      </c>
      <c r="BQ986" s="17">
        <v>0.20230890745256611</v>
      </c>
      <c r="BR986" s="17">
        <v>0.19732072805699649</v>
      </c>
      <c r="BS986" s="17">
        <v>0.20282361864655971</v>
      </c>
      <c r="BT986" s="17">
        <v>7.2005464754893916E-2</v>
      </c>
      <c r="BU986" s="17">
        <v>0.21931142828119751</v>
      </c>
      <c r="BV986" s="17">
        <v>0.15921671220550879</v>
      </c>
      <c r="BW986" s="17">
        <v>0.2262334273704753</v>
      </c>
      <c r="BX986" s="17">
        <v>9.6975686453724508E-2</v>
      </c>
      <c r="BY986" s="17">
        <v>0.1509776824505992</v>
      </c>
    </row>
    <row r="987" spans="2:77" ht="15.95">
      <c r="B987" s="16" t="s">
        <v>229</v>
      </c>
      <c r="C987" s="17">
        <v>5.1566972858634881E-2</v>
      </c>
      <c r="D987" s="17">
        <v>4.7275053043309118E-2</v>
      </c>
      <c r="E987" s="17">
        <v>6.3447355901759497E-2</v>
      </c>
      <c r="F987" s="17">
        <v>5.085994054465471E-2</v>
      </c>
      <c r="H987" s="17">
        <v>6.5612736233371563E-2</v>
      </c>
      <c r="I987" s="17">
        <v>8.5136164168016115E-2</v>
      </c>
      <c r="J987" s="17">
        <v>2.5345967061928199E-2</v>
      </c>
      <c r="K987" s="17">
        <v>5.9147338437757879E-2</v>
      </c>
      <c r="L987" s="17">
        <v>6.954075887495996E-2</v>
      </c>
      <c r="M987" s="17">
        <v>5.2910343545691831E-2</v>
      </c>
      <c r="N987" s="17">
        <v>5.0163827500809929E-2</v>
      </c>
      <c r="O987" s="17">
        <v>5.6678493268893071E-2</v>
      </c>
      <c r="P987" s="17">
        <v>3.599207160892233E-2</v>
      </c>
      <c r="Q987" s="17">
        <v>3.5019781900440188E-2</v>
      </c>
      <c r="R987" s="17">
        <v>1.7742087286042461E-2</v>
      </c>
      <c r="S987" s="17">
        <v>5.9373924173831721E-2</v>
      </c>
      <c r="U987" s="17">
        <v>6.9261067467351875E-2</v>
      </c>
      <c r="V987" s="17">
        <v>8.2759692657684916E-2</v>
      </c>
      <c r="W987" s="17">
        <v>7.0493463418698943E-2</v>
      </c>
      <c r="X987" s="17">
        <v>5.102512382424948E-2</v>
      </c>
      <c r="Y987" s="17">
        <v>2.124860164550102E-2</v>
      </c>
      <c r="Z987" s="17">
        <v>3.0401924953760269E-2</v>
      </c>
      <c r="AA987" s="17">
        <v>3.976287905217419E-2</v>
      </c>
      <c r="AB987" s="17">
        <v>4.968393331221501E-2</v>
      </c>
      <c r="AC987" s="17">
        <v>3.0585889585005559E-2</v>
      </c>
      <c r="AD987" s="17">
        <v>7.0513602686161594E-2</v>
      </c>
      <c r="AE987" s="17">
        <v>0</v>
      </c>
      <c r="AG987" s="17">
        <v>4.27280476630989E-2</v>
      </c>
      <c r="AH987" s="17">
        <v>5.8471666829414758E-2</v>
      </c>
      <c r="AJ987" s="17">
        <v>4.0017225180658589E-2</v>
      </c>
      <c r="AK987" s="17">
        <v>7.2077442899753499E-2</v>
      </c>
      <c r="AL987" s="17">
        <v>9.5192533067928353E-2</v>
      </c>
      <c r="AM987" s="17">
        <v>8.182964102727816E-2</v>
      </c>
      <c r="AN987" s="17">
        <v>6.4831256646987509E-2</v>
      </c>
      <c r="AO987" s="17">
        <v>6.3756545375868265E-2</v>
      </c>
      <c r="AP987" s="17">
        <v>6.9851692792398196E-2</v>
      </c>
      <c r="AQ987" s="17">
        <v>8.1967828600938208E-2</v>
      </c>
      <c r="AR987" s="17">
        <v>6.8627431338080552E-2</v>
      </c>
      <c r="AS987" s="17">
        <v>6.9391592597215584E-2</v>
      </c>
      <c r="AT987" s="17">
        <v>4.7108822183413328E-2</v>
      </c>
      <c r="AU987" s="17">
        <v>8.8539128773738401E-2</v>
      </c>
      <c r="AV987" s="17">
        <v>0</v>
      </c>
      <c r="AX987" s="17">
        <v>4.9971784124441233E-2</v>
      </c>
      <c r="AY987" s="17">
        <v>6.9391592597215584E-2</v>
      </c>
      <c r="AZ987" s="17">
        <v>4.7108822183413328E-2</v>
      </c>
      <c r="BA987" s="17">
        <v>8.8539128773738401E-2</v>
      </c>
      <c r="BC987" s="17">
        <v>1.1596835755115749E-2</v>
      </c>
      <c r="BD987" s="17">
        <v>5.4926732546079528E-2</v>
      </c>
      <c r="BE987" s="17">
        <v>2.6089442209852862E-2</v>
      </c>
      <c r="BF987" s="17">
        <v>4.4576406348796338E-2</v>
      </c>
      <c r="BG987" s="17">
        <v>2.8312752722698391E-2</v>
      </c>
      <c r="BH987" s="17">
        <v>2.5002802418976001E-2</v>
      </c>
      <c r="BI987" s="17">
        <v>6.7022958637609931E-2</v>
      </c>
      <c r="BJ987" s="17">
        <v>6.3877324688481757E-2</v>
      </c>
      <c r="BK987" s="17">
        <v>4.9636531310299228E-2</v>
      </c>
      <c r="BL987" s="17">
        <v>9.8933421022002532E-2</v>
      </c>
      <c r="BM987" s="17">
        <v>4.50610086778514E-2</v>
      </c>
      <c r="BN987" s="17">
        <v>7.9118428732962057E-2</v>
      </c>
      <c r="BP987" s="17">
        <v>6.0988267995761937E-2</v>
      </c>
      <c r="BQ987" s="17">
        <v>1.9169192094662311E-2</v>
      </c>
      <c r="BR987" s="17">
        <v>7.5777341383647334E-2</v>
      </c>
      <c r="BS987" s="17">
        <v>3.4487933344884272E-2</v>
      </c>
      <c r="BT987" s="17">
        <v>9.7197452470275947E-3</v>
      </c>
      <c r="BU987" s="17">
        <v>0.1012935095598569</v>
      </c>
      <c r="BV987" s="17">
        <v>1.632819465832664E-2</v>
      </c>
      <c r="BW987" s="17">
        <v>7.7604442833950071E-2</v>
      </c>
      <c r="BX987" s="17">
        <v>7.8113382508986973E-2</v>
      </c>
      <c r="BY987" s="17">
        <v>4.9912438842635659E-2</v>
      </c>
    </row>
    <row r="988" spans="2:77" ht="15.95">
      <c r="B988" s="16" t="s">
        <v>55</v>
      </c>
      <c r="C988" s="17">
        <v>2.2009237551821732E-2</v>
      </c>
      <c r="D988" s="17">
        <v>1.911453340955992E-2</v>
      </c>
      <c r="E988" s="17">
        <v>3.4050656797240023E-2</v>
      </c>
      <c r="F988" s="17">
        <v>1.009654179246164E-2</v>
      </c>
      <c r="H988" s="17">
        <v>4.1592610058514327E-2</v>
      </c>
      <c r="I988" s="17">
        <v>1.797378864244371E-2</v>
      </c>
      <c r="J988" s="17">
        <v>3.7374565053346097E-2</v>
      </c>
      <c r="K988" s="17">
        <v>2.2729230525618739E-2</v>
      </c>
      <c r="L988" s="17">
        <v>9.3198211068852201E-3</v>
      </c>
      <c r="M988" s="17">
        <v>3.6840274945217251E-3</v>
      </c>
      <c r="N988" s="17">
        <v>2.3116892661305261E-2</v>
      </c>
      <c r="O988" s="17">
        <v>1.7113353873054599E-2</v>
      </c>
      <c r="P988" s="17">
        <v>1.086440768673185E-2</v>
      </c>
      <c r="Q988" s="17">
        <v>7.6062733289338691E-3</v>
      </c>
      <c r="R988" s="17">
        <v>3.736704214644454E-2</v>
      </c>
      <c r="S988" s="17">
        <v>2.606788600742678E-2</v>
      </c>
      <c r="U988" s="17">
        <v>3.1590247700091598E-2</v>
      </c>
      <c r="V988" s="17">
        <v>1.362485026579986E-2</v>
      </c>
      <c r="W988" s="17">
        <v>3.1445144082042763E-2</v>
      </c>
      <c r="X988" s="17">
        <v>1.496371190280061E-2</v>
      </c>
      <c r="Y988" s="17">
        <v>1.3127282736853291E-2</v>
      </c>
      <c r="Z988" s="17">
        <v>1.7898438524851672E-2</v>
      </c>
      <c r="AA988" s="17">
        <v>2.1269202391145509E-2</v>
      </c>
      <c r="AB988" s="17">
        <v>3.260774119255073E-3</v>
      </c>
      <c r="AC988" s="17">
        <v>2.8794714822507939E-2</v>
      </c>
      <c r="AD988" s="17">
        <v>3.6283073001069102E-2</v>
      </c>
      <c r="AE988" s="17">
        <v>0.31239296852087889</v>
      </c>
      <c r="AG988" s="17">
        <v>2.1331057471023578E-2</v>
      </c>
      <c r="AH988" s="17">
        <v>2.2539010777796631E-2</v>
      </c>
      <c r="AJ988" s="17">
        <v>1.277443194698656E-2</v>
      </c>
      <c r="AK988" s="17">
        <v>2.519019609107245E-2</v>
      </c>
      <c r="AL988" s="17">
        <v>3.0919543127712779E-2</v>
      </c>
      <c r="AM988" s="17">
        <v>2.6409182552370621E-2</v>
      </c>
      <c r="AN988" s="17">
        <v>3.0916101603604359E-2</v>
      </c>
      <c r="AO988" s="17">
        <v>5.8277678844742012E-2</v>
      </c>
      <c r="AP988" s="17">
        <v>3.9227120760082758E-2</v>
      </c>
      <c r="AQ988" s="17">
        <v>2.8740558189141101E-2</v>
      </c>
      <c r="AR988" s="17">
        <v>2.6753440973969211E-2</v>
      </c>
      <c r="AS988" s="17">
        <v>2.7366806714517751E-2</v>
      </c>
      <c r="AT988" s="17">
        <v>3.8490145516394278E-2</v>
      </c>
      <c r="AU988" s="17">
        <v>6.7851080544274037E-2</v>
      </c>
      <c r="AV988" s="17">
        <v>5.966049794136033E-2</v>
      </c>
      <c r="AX988" s="17">
        <v>2.0688524315773529E-2</v>
      </c>
      <c r="AY988" s="17">
        <v>2.7366806714517751E-2</v>
      </c>
      <c r="AZ988" s="17">
        <v>3.8490145516394278E-2</v>
      </c>
      <c r="BA988" s="17">
        <v>6.7851080544274037E-2</v>
      </c>
      <c r="BC988" s="17">
        <v>2.2640513825145588E-2</v>
      </c>
      <c r="BD988" s="17">
        <v>4.5542015556391743E-2</v>
      </c>
      <c r="BE988" s="17">
        <v>1.6229549269912099E-2</v>
      </c>
      <c r="BF988" s="17">
        <v>2.3606148563307599E-2</v>
      </c>
      <c r="BG988" s="17">
        <v>7.7109587255285592E-2</v>
      </c>
      <c r="BH988" s="17">
        <v>1.441286832907453E-2</v>
      </c>
      <c r="BI988" s="17">
        <v>1.5542673560101991E-2</v>
      </c>
      <c r="BJ988" s="17">
        <v>2.2983576867775558E-2</v>
      </c>
      <c r="BK988" s="17">
        <v>0</v>
      </c>
      <c r="BL988" s="17">
        <v>1.9656646140457909E-2</v>
      </c>
      <c r="BM988" s="17">
        <v>1.9304399141810511E-2</v>
      </c>
      <c r="BN988" s="17">
        <v>3.3148519000904313E-2</v>
      </c>
      <c r="BP988" s="17">
        <v>1.0632110754659269E-2</v>
      </c>
      <c r="BQ988" s="17">
        <v>5.7770210011933261E-3</v>
      </c>
      <c r="BR988" s="17">
        <v>3.6446886394004681E-2</v>
      </c>
      <c r="BS988" s="17">
        <v>1.4832855863761381E-2</v>
      </c>
      <c r="BT988" s="17">
        <v>3.489327000277024E-3</v>
      </c>
      <c r="BU988" s="17">
        <v>2.435473068252253E-2</v>
      </c>
      <c r="BV988" s="17">
        <v>1.632819465832664E-2</v>
      </c>
      <c r="BW988" s="17">
        <v>2.7152541388744861E-2</v>
      </c>
      <c r="BX988" s="17">
        <v>0</v>
      </c>
      <c r="BY988" s="17">
        <v>3.4124346043262872E-2</v>
      </c>
    </row>
    <row r="990" spans="2:77" ht="128.1">
      <c r="B990" s="14" t="s">
        <v>397</v>
      </c>
    </row>
    <row r="991" spans="2:77" ht="15.95">
      <c r="B991" s="15" t="s">
        <v>16</v>
      </c>
    </row>
    <row r="992" spans="2:77" ht="15.95">
      <c r="B992" s="16" t="s">
        <v>226</v>
      </c>
      <c r="C992" s="17">
        <v>0.36367944153240878</v>
      </c>
      <c r="D992" s="17">
        <v>0.38077563662181041</v>
      </c>
      <c r="E992" s="17">
        <v>0.32364236143696601</v>
      </c>
      <c r="F992" s="17">
        <v>0.26634493481621491</v>
      </c>
      <c r="H992" s="17">
        <v>0.2329112319557991</v>
      </c>
      <c r="I992" s="17">
        <v>0.28664246671972121</v>
      </c>
      <c r="J992" s="17">
        <v>0.29642289034985719</v>
      </c>
      <c r="K992" s="17">
        <v>0.36335082964405269</v>
      </c>
      <c r="L992" s="17">
        <v>0.31754407563349951</v>
      </c>
      <c r="M992" s="17">
        <v>0.29069397196655761</v>
      </c>
      <c r="N992" s="17">
        <v>0.34001366841734237</v>
      </c>
      <c r="O992" s="17">
        <v>0.37951468583604148</v>
      </c>
      <c r="P992" s="17">
        <v>0.43224515043679929</v>
      </c>
      <c r="Q992" s="17">
        <v>0.43064411828444848</v>
      </c>
      <c r="R992" s="17">
        <v>0.49726591354817151</v>
      </c>
      <c r="S992" s="17">
        <v>0.44976282971832859</v>
      </c>
      <c r="U992" s="17">
        <v>0.26799590892953601</v>
      </c>
      <c r="V992" s="17">
        <v>0.24613462730097649</v>
      </c>
      <c r="W992" s="17">
        <v>0.30388633166703899</v>
      </c>
      <c r="X992" s="17">
        <v>0.28041382801611231</v>
      </c>
      <c r="Y992" s="17">
        <v>0.38617314408210551</v>
      </c>
      <c r="Z992" s="17">
        <v>0.39182348239759202</v>
      </c>
      <c r="AA992" s="17">
        <v>0.450136059471201</v>
      </c>
      <c r="AB992" s="17">
        <v>0.4782150151769301</v>
      </c>
      <c r="AC992" s="17">
        <v>0.41314315048957262</v>
      </c>
      <c r="AD992" s="17">
        <v>0.3813358470269006</v>
      </c>
      <c r="AE992" s="17">
        <v>0.17365003877721391</v>
      </c>
      <c r="AG992" s="17">
        <v>0.44501908363236631</v>
      </c>
      <c r="AH992" s="17">
        <v>0.30013943819845001</v>
      </c>
      <c r="AJ992" s="17">
        <v>0.46487910856069192</v>
      </c>
      <c r="AK992" s="17">
        <v>0.37466191594476389</v>
      </c>
      <c r="AL992" s="17">
        <v>0.40384243617923887</v>
      </c>
      <c r="AM992" s="17">
        <v>0.33755033313807248</v>
      </c>
      <c r="AN992" s="17">
        <v>0.30419328669509349</v>
      </c>
      <c r="AO992" s="17">
        <v>0.40379195005478641</v>
      </c>
      <c r="AP992" s="17">
        <v>0.3506193887655773</v>
      </c>
      <c r="AQ992" s="17">
        <v>0.32516837521424419</v>
      </c>
      <c r="AR992" s="17">
        <v>0.45994055226013941</v>
      </c>
      <c r="AS992" s="17">
        <v>0.37678955815081328</v>
      </c>
      <c r="AT992" s="17">
        <v>0.38335342006536938</v>
      </c>
      <c r="AU992" s="17">
        <v>0.40177485494991211</v>
      </c>
      <c r="AV992" s="17">
        <v>0.40126108973480401</v>
      </c>
      <c r="AX992" s="17">
        <v>0.36839854731665289</v>
      </c>
      <c r="AY992" s="17">
        <v>0.37678955815081328</v>
      </c>
      <c r="AZ992" s="17">
        <v>0.38335342006536938</v>
      </c>
      <c r="BA992" s="17">
        <v>0.40177485494991211</v>
      </c>
      <c r="BC992" s="17">
        <v>0.4488795768450704</v>
      </c>
      <c r="BD992" s="17">
        <v>0.31594246211388161</v>
      </c>
      <c r="BE992" s="17">
        <v>0.42723379652275201</v>
      </c>
      <c r="BF992" s="17">
        <v>0.40685750327352382</v>
      </c>
      <c r="BG992" s="17">
        <v>0.35513088799461551</v>
      </c>
      <c r="BH992" s="17">
        <v>0.5163822185749235</v>
      </c>
      <c r="BI992" s="17">
        <v>0.45276951166014773</v>
      </c>
      <c r="BJ992" s="17">
        <v>0.36703596726447862</v>
      </c>
      <c r="BK992" s="17">
        <v>0.35012664915266822</v>
      </c>
      <c r="BL992" s="17">
        <v>0.36584811137701068</v>
      </c>
      <c r="BM992" s="17">
        <v>0.44282939895144879</v>
      </c>
      <c r="BN992" s="17">
        <v>0.28434343788231681</v>
      </c>
      <c r="BP992" s="17">
        <v>0.3692454853231763</v>
      </c>
      <c r="BQ992" s="17">
        <v>0.40664815112805908</v>
      </c>
      <c r="BR992" s="17">
        <v>0.29654591582628159</v>
      </c>
      <c r="BS992" s="17">
        <v>0.34447691171861178</v>
      </c>
      <c r="BT992" s="17">
        <v>0.56230572167913961</v>
      </c>
      <c r="BU992" s="17">
        <v>0.33965791369997461</v>
      </c>
      <c r="BV992" s="17">
        <v>0.41236806548280502</v>
      </c>
      <c r="BW992" s="17">
        <v>0.3679629015794893</v>
      </c>
      <c r="BX992" s="17">
        <v>0.44340258627892942</v>
      </c>
      <c r="BY992" s="17">
        <v>0.34467513493414459</v>
      </c>
    </row>
    <row r="993" spans="2:77" ht="15.95">
      <c r="B993" s="16" t="s">
        <v>227</v>
      </c>
      <c r="C993" s="17">
        <v>0.4750476268524767</v>
      </c>
      <c r="D993" s="17">
        <v>0.4682180107651121</v>
      </c>
      <c r="E993" s="17">
        <v>0.4859072709494654</v>
      </c>
      <c r="F993" s="17">
        <v>0.52410203215161566</v>
      </c>
      <c r="H993" s="17">
        <v>0.52977163204615885</v>
      </c>
      <c r="I993" s="17">
        <v>0.49511559414404699</v>
      </c>
      <c r="J993" s="17">
        <v>0.46338492308747442</v>
      </c>
      <c r="K993" s="17">
        <v>0.45358661710700082</v>
      </c>
      <c r="L993" s="17">
        <v>0.52475202963615775</v>
      </c>
      <c r="M993" s="17">
        <v>0.50783700846620494</v>
      </c>
      <c r="N993" s="17">
        <v>0.4833438834284583</v>
      </c>
      <c r="O993" s="17">
        <v>0.52503325341601903</v>
      </c>
      <c r="P993" s="17">
        <v>0.44523193283085732</v>
      </c>
      <c r="Q993" s="17">
        <v>0.4432673992483106</v>
      </c>
      <c r="R993" s="17">
        <v>0.39557811544154881</v>
      </c>
      <c r="S993" s="17">
        <v>0.45316624681372758</v>
      </c>
      <c r="U993" s="17">
        <v>0.52665192116635928</v>
      </c>
      <c r="V993" s="17">
        <v>0.5116839364212693</v>
      </c>
      <c r="W993" s="17">
        <v>0.49559313015042972</v>
      </c>
      <c r="X993" s="17">
        <v>0.53126444244298376</v>
      </c>
      <c r="Y993" s="17">
        <v>0.42417732522087809</v>
      </c>
      <c r="Z993" s="17">
        <v>0.43873353506276319</v>
      </c>
      <c r="AA993" s="17">
        <v>0.43199219601085792</v>
      </c>
      <c r="AB993" s="17">
        <v>0.42789309155106192</v>
      </c>
      <c r="AC993" s="17">
        <v>0.46651958059105031</v>
      </c>
      <c r="AD993" s="17">
        <v>0.49986490241840292</v>
      </c>
      <c r="AE993" s="17">
        <v>0.34027080713935731</v>
      </c>
      <c r="AG993" s="17">
        <v>0.44652952214148123</v>
      </c>
      <c r="AH993" s="17">
        <v>0.49732508494834637</v>
      </c>
      <c r="AJ993" s="17">
        <v>0.43881650732985572</v>
      </c>
      <c r="AK993" s="17">
        <v>0.48689566093037501</v>
      </c>
      <c r="AL993" s="17">
        <v>0.48679871403964731</v>
      </c>
      <c r="AM993" s="17">
        <v>0.49284161360321971</v>
      </c>
      <c r="AN993" s="17">
        <v>0.48837780795492047</v>
      </c>
      <c r="AO993" s="17">
        <v>0.46871333410969712</v>
      </c>
      <c r="AP993" s="17">
        <v>0.51167120530356713</v>
      </c>
      <c r="AQ993" s="17">
        <v>0.54377547603292442</v>
      </c>
      <c r="AR993" s="17">
        <v>0.4344611074156367</v>
      </c>
      <c r="AS993" s="17">
        <v>0.48640994575465052</v>
      </c>
      <c r="AT993" s="17">
        <v>0.45593544212784948</v>
      </c>
      <c r="AU993" s="17">
        <v>0.47843773821968988</v>
      </c>
      <c r="AV993" s="17">
        <v>0.51708945814541607</v>
      </c>
      <c r="AX993" s="17">
        <v>0.47460821347500193</v>
      </c>
      <c r="AY993" s="17">
        <v>0.48640994575465052</v>
      </c>
      <c r="AZ993" s="17">
        <v>0.45593544212784948</v>
      </c>
      <c r="BA993" s="17">
        <v>0.47843773821968988</v>
      </c>
      <c r="BC993" s="17">
        <v>0.4320689662603413</v>
      </c>
      <c r="BD993" s="17">
        <v>0.56417742339799004</v>
      </c>
      <c r="BE993" s="17">
        <v>0.42996702965431799</v>
      </c>
      <c r="BF993" s="17">
        <v>0.50642750831003436</v>
      </c>
      <c r="BG993" s="17">
        <v>0.48291895273402913</v>
      </c>
      <c r="BH993" s="17">
        <v>0.38371234496544199</v>
      </c>
      <c r="BI993" s="17">
        <v>0.44840322482242218</v>
      </c>
      <c r="BJ993" s="17">
        <v>0.44070783095454941</v>
      </c>
      <c r="BK993" s="17">
        <v>0.48690899613199717</v>
      </c>
      <c r="BL993" s="17">
        <v>0.51235522779616305</v>
      </c>
      <c r="BM993" s="17">
        <v>0.43555482929595979</v>
      </c>
      <c r="BN993" s="17">
        <v>0.50591527795389102</v>
      </c>
      <c r="BP993" s="17">
        <v>0.46022653169196531</v>
      </c>
      <c r="BQ993" s="17">
        <v>0.44995949636604449</v>
      </c>
      <c r="BR993" s="17">
        <v>0.54641314714923317</v>
      </c>
      <c r="BS993" s="17">
        <v>0.47433949485741822</v>
      </c>
      <c r="BT993" s="17">
        <v>0.37213548823663978</v>
      </c>
      <c r="BU993" s="17">
        <v>0.46993243252157291</v>
      </c>
      <c r="BV993" s="17">
        <v>0.40231599742476809</v>
      </c>
      <c r="BW993" s="17">
        <v>0.44688304321364902</v>
      </c>
      <c r="BX993" s="17">
        <v>0.44824069927624982</v>
      </c>
      <c r="BY993" s="17">
        <v>0.51019024971322358</v>
      </c>
    </row>
    <row r="994" spans="2:77" ht="15.95">
      <c r="B994" s="16" t="s">
        <v>228</v>
      </c>
      <c r="C994" s="17">
        <v>0.12555303978334151</v>
      </c>
      <c r="D994" s="17">
        <v>0.1209404094022118</v>
      </c>
      <c r="E994" s="17">
        <v>0.1382685009712076</v>
      </c>
      <c r="F994" s="17">
        <v>0.15692087003999849</v>
      </c>
      <c r="H994" s="17">
        <v>0.16768248092796639</v>
      </c>
      <c r="I994" s="17">
        <v>0.17943632356696179</v>
      </c>
      <c r="J994" s="17">
        <v>0.19272121855981111</v>
      </c>
      <c r="K994" s="17">
        <v>0.15492389284010441</v>
      </c>
      <c r="L994" s="17">
        <v>0.11489083181123121</v>
      </c>
      <c r="M994" s="17">
        <v>0.17206828280572389</v>
      </c>
      <c r="N994" s="17">
        <v>0.1201578679936911</v>
      </c>
      <c r="O994" s="17">
        <v>6.8850828154842128E-2</v>
      </c>
      <c r="P994" s="17">
        <v>9.8736092915631457E-2</v>
      </c>
      <c r="Q994" s="17">
        <v>9.5663389151505338E-2</v>
      </c>
      <c r="R994" s="17">
        <v>8.6641950877762872E-2</v>
      </c>
      <c r="S994" s="17">
        <v>7.6312861117857234E-2</v>
      </c>
      <c r="U994" s="17">
        <v>0.16541041774988521</v>
      </c>
      <c r="V994" s="17">
        <v>0.20426917761457089</v>
      </c>
      <c r="W994" s="17">
        <v>0.15279884560801471</v>
      </c>
      <c r="X994" s="17">
        <v>0.1347131209179534</v>
      </c>
      <c r="Y994" s="17">
        <v>0.1583399739781747</v>
      </c>
      <c r="Z994" s="17">
        <v>0.1253097297286625</v>
      </c>
      <c r="AA994" s="17">
        <v>8.3276295289173699E-2</v>
      </c>
      <c r="AB994" s="17">
        <v>8.0758791707945546E-2</v>
      </c>
      <c r="AC994" s="17">
        <v>8.9857521360526202E-2</v>
      </c>
      <c r="AD994" s="17">
        <v>9.5916632292211521E-2</v>
      </c>
      <c r="AE994" s="17">
        <v>9.080847130335315E-2</v>
      </c>
      <c r="AG994" s="17">
        <v>8.483501710162801E-2</v>
      </c>
      <c r="AH994" s="17">
        <v>0.15736069506868039</v>
      </c>
      <c r="AJ994" s="17">
        <v>7.1581978520653788E-2</v>
      </c>
      <c r="AK994" s="17">
        <v>0.1097566910000933</v>
      </c>
      <c r="AL994" s="17">
        <v>8.4980646382184583E-2</v>
      </c>
      <c r="AM994" s="17">
        <v>0.13505772628162149</v>
      </c>
      <c r="AN994" s="17">
        <v>0.16605865418674159</v>
      </c>
      <c r="AO994" s="17">
        <v>8.4012792948838677E-2</v>
      </c>
      <c r="AP994" s="17">
        <v>9.0366435294478825E-2</v>
      </c>
      <c r="AQ994" s="17">
        <v>0.1083841473227508</v>
      </c>
      <c r="AR994" s="17">
        <v>8.6360007433958816E-2</v>
      </c>
      <c r="AS994" s="17">
        <v>0.1245258962411049</v>
      </c>
      <c r="AT994" s="17">
        <v>0.10684874301238979</v>
      </c>
      <c r="AU994" s="17">
        <v>8.6464403482170132E-2</v>
      </c>
      <c r="AV994" s="17">
        <v>5.3678644832077071E-2</v>
      </c>
      <c r="AX994" s="17">
        <v>0.1217255776080086</v>
      </c>
      <c r="AY994" s="17">
        <v>0.1245258962411049</v>
      </c>
      <c r="AZ994" s="17">
        <v>0.10684874301238979</v>
      </c>
      <c r="BA994" s="17">
        <v>8.6464403482170132E-2</v>
      </c>
      <c r="BC994" s="17">
        <v>8.8470675905210711E-2</v>
      </c>
      <c r="BD994" s="17">
        <v>5.2086878177123909E-2</v>
      </c>
      <c r="BE994" s="17">
        <v>0.1205046779337159</v>
      </c>
      <c r="BF994" s="17">
        <v>7.8275339340006356E-2</v>
      </c>
      <c r="BG994" s="17">
        <v>8.4846445230736256E-2</v>
      </c>
      <c r="BH994" s="17">
        <v>6.4826253996984912E-2</v>
      </c>
      <c r="BI994" s="17">
        <v>7.3947482628074185E-2</v>
      </c>
      <c r="BJ994" s="17">
        <v>0.15223700220755709</v>
      </c>
      <c r="BK994" s="17">
        <v>0.1218412708628263</v>
      </c>
      <c r="BL994" s="17">
        <v>9.3354051581622369E-2</v>
      </c>
      <c r="BM994" s="17">
        <v>9.8714873744456824E-2</v>
      </c>
      <c r="BN994" s="17">
        <v>0.1632913042369924</v>
      </c>
      <c r="BP994" s="17">
        <v>0.14207409960371151</v>
      </c>
      <c r="BQ994" s="17">
        <v>0.12604249476084631</v>
      </c>
      <c r="BR994" s="17">
        <v>0.1206086756042266</v>
      </c>
      <c r="BS994" s="17">
        <v>0.1580822103541574</v>
      </c>
      <c r="BT994" s="17">
        <v>5.3097953590719643E-2</v>
      </c>
      <c r="BU994" s="17">
        <v>0.14170019241340751</v>
      </c>
      <c r="BV994" s="17">
        <v>0.13709905215135121</v>
      </c>
      <c r="BW994" s="17">
        <v>0.14816732293333801</v>
      </c>
      <c r="BX994" s="17">
        <v>7.5410753532042712E-2</v>
      </c>
      <c r="BY994" s="17">
        <v>9.652211978768159E-2</v>
      </c>
    </row>
    <row r="995" spans="2:77" ht="15.95">
      <c r="B995" s="16" t="s">
        <v>229</v>
      </c>
      <c r="C995" s="17">
        <v>2.6627334379975168E-2</v>
      </c>
      <c r="D995" s="17">
        <v>2.120510296275703E-2</v>
      </c>
      <c r="E995" s="17">
        <v>4.0556353573993828E-2</v>
      </c>
      <c r="F995" s="17">
        <v>5.2632162992170772E-2</v>
      </c>
      <c r="H995" s="17">
        <v>3.9257114950035803E-2</v>
      </c>
      <c r="I995" s="17">
        <v>3.8805615569269897E-2</v>
      </c>
      <c r="J995" s="17">
        <v>3.1630327379758023E-2</v>
      </c>
      <c r="K995" s="17">
        <v>1.398400395397407E-2</v>
      </c>
      <c r="L995" s="17">
        <v>4.1060323185593627E-2</v>
      </c>
      <c r="M995" s="17">
        <v>2.417962017701121E-2</v>
      </c>
      <c r="N995" s="17">
        <v>5.6484580160508217E-2</v>
      </c>
      <c r="O995" s="17">
        <v>2.6601232593097511E-2</v>
      </c>
      <c r="P995" s="17">
        <v>8.3978630379861422E-3</v>
      </c>
      <c r="Q995" s="17">
        <v>3.042509331573548E-2</v>
      </c>
      <c r="R995" s="17">
        <v>3.651276869944764E-3</v>
      </c>
      <c r="S995" s="17">
        <v>1.877554821679139E-2</v>
      </c>
      <c r="U995" s="17">
        <v>1.6703008908255771E-2</v>
      </c>
      <c r="V995" s="17">
        <v>3.7912258663183249E-2</v>
      </c>
      <c r="W995" s="17">
        <v>2.9327546777385399E-2</v>
      </c>
      <c r="X995" s="17">
        <v>4.5264758845460593E-2</v>
      </c>
      <c r="Y995" s="17">
        <v>2.693379580655746E-2</v>
      </c>
      <c r="Z995" s="17">
        <v>4.256723589319384E-2</v>
      </c>
      <c r="AA995" s="17">
        <v>3.1711992768304741E-2</v>
      </c>
      <c r="AB995" s="17">
        <v>9.872327444807474E-3</v>
      </c>
      <c r="AC995" s="17">
        <v>2.219570055394748E-2</v>
      </c>
      <c r="AD995" s="17">
        <v>1.3812793994128599E-2</v>
      </c>
      <c r="AE995" s="17">
        <v>0</v>
      </c>
      <c r="AG995" s="17">
        <v>1.7122376173835691E-2</v>
      </c>
      <c r="AH995" s="17">
        <v>3.405231266258256E-2</v>
      </c>
      <c r="AJ995" s="17">
        <v>1.7562675857864699E-2</v>
      </c>
      <c r="AK995" s="17">
        <v>2.0047620444848941E-2</v>
      </c>
      <c r="AL995" s="17">
        <v>1.683038253111652E-2</v>
      </c>
      <c r="AM995" s="17">
        <v>2.6355879632752412E-2</v>
      </c>
      <c r="AN995" s="17">
        <v>2.7057190384206529E-2</v>
      </c>
      <c r="AO995" s="17">
        <v>1.9515787135517531E-2</v>
      </c>
      <c r="AP995" s="17">
        <v>2.8566587290161021E-2</v>
      </c>
      <c r="AQ995" s="17">
        <v>1.6062622645777441E-2</v>
      </c>
      <c r="AR995" s="17">
        <v>1.1680677232178459E-2</v>
      </c>
      <c r="AS995" s="17">
        <v>7.5854730718826141E-3</v>
      </c>
      <c r="AT995" s="17">
        <v>4.5175130927009963E-2</v>
      </c>
      <c r="AU995" s="17">
        <v>1.878816342318837E-2</v>
      </c>
      <c r="AV995" s="17">
        <v>0</v>
      </c>
      <c r="AX995" s="17">
        <v>2.5560273957191369E-2</v>
      </c>
      <c r="AY995" s="17">
        <v>7.5854730718826141E-3</v>
      </c>
      <c r="AZ995" s="17">
        <v>4.5175130927009963E-2</v>
      </c>
      <c r="BA995" s="17">
        <v>1.878816342318837E-2</v>
      </c>
      <c r="BC995" s="17">
        <v>1.2986661781563521E-2</v>
      </c>
      <c r="BD995" s="17">
        <v>4.0517760570020843E-2</v>
      </c>
      <c r="BE995" s="17">
        <v>2.229449588921411E-2</v>
      </c>
      <c r="BF995" s="17">
        <v>2.5881407123525368E-3</v>
      </c>
      <c r="BG995" s="17">
        <v>2.821506657067311E-2</v>
      </c>
      <c r="BH995" s="17">
        <v>2.759257431915791E-2</v>
      </c>
      <c r="BI995" s="17">
        <v>1.4470764815003879E-2</v>
      </c>
      <c r="BJ995" s="17">
        <v>3.5994665064360117E-2</v>
      </c>
      <c r="BK995" s="17">
        <v>4.1123083852508291E-2</v>
      </c>
      <c r="BL995" s="17">
        <v>0</v>
      </c>
      <c r="BM995" s="17">
        <v>1.5314049126673449E-2</v>
      </c>
      <c r="BN995" s="17">
        <v>2.8220942236983081E-2</v>
      </c>
      <c r="BP995" s="17">
        <v>2.6173456524289651E-2</v>
      </c>
      <c r="BQ995" s="17">
        <v>5.7958157426632826E-3</v>
      </c>
      <c r="BR995" s="17">
        <v>1.703202977875112E-2</v>
      </c>
      <c r="BS995" s="17">
        <v>1.917036757358765E-2</v>
      </c>
      <c r="BT995" s="17">
        <v>6.2304182467505693E-3</v>
      </c>
      <c r="BU995" s="17">
        <v>3.6532096023783787E-2</v>
      </c>
      <c r="BV995" s="17">
        <v>4.8216884941075892E-2</v>
      </c>
      <c r="BW995" s="17">
        <v>2.4840639560278009E-2</v>
      </c>
      <c r="BX995" s="17">
        <v>3.2945960912778342E-2</v>
      </c>
      <c r="BY995" s="17">
        <v>3.4245681664108352E-2</v>
      </c>
    </row>
    <row r="996" spans="2:77" ht="15.95">
      <c r="B996" s="16" t="s">
        <v>55</v>
      </c>
      <c r="C996" s="17">
        <v>9.0925574517978641E-3</v>
      </c>
      <c r="D996" s="17">
        <v>8.8608402481087801E-3</v>
      </c>
      <c r="E996" s="17">
        <v>1.162551306836716E-2</v>
      </c>
      <c r="F996" s="17">
        <v>0</v>
      </c>
      <c r="H996" s="17">
        <v>3.0377540120039959E-2</v>
      </c>
      <c r="I996" s="17">
        <v>0</v>
      </c>
      <c r="J996" s="17">
        <v>1.584064062309936E-2</v>
      </c>
      <c r="K996" s="17">
        <v>1.4154656454868001E-2</v>
      </c>
      <c r="L996" s="17">
        <v>1.752739733517888E-3</v>
      </c>
      <c r="M996" s="17">
        <v>5.221116584502407E-3</v>
      </c>
      <c r="N996" s="17">
        <v>0</v>
      </c>
      <c r="O996" s="17">
        <v>0</v>
      </c>
      <c r="P996" s="17">
        <v>1.5388960778725711E-2</v>
      </c>
      <c r="Q996" s="17">
        <v>0</v>
      </c>
      <c r="R996" s="17">
        <v>1.686274326257222E-2</v>
      </c>
      <c r="S996" s="17">
        <v>1.982514133295029E-3</v>
      </c>
      <c r="U996" s="17">
        <v>2.323874324596371E-2</v>
      </c>
      <c r="V996" s="17">
        <v>0</v>
      </c>
      <c r="W996" s="17">
        <v>1.8394145797131198E-2</v>
      </c>
      <c r="X996" s="17">
        <v>8.3438497774899548E-3</v>
      </c>
      <c r="Y996" s="17">
        <v>4.3757609122844314E-3</v>
      </c>
      <c r="Z996" s="17">
        <v>1.566016917788525E-3</v>
      </c>
      <c r="AA996" s="17">
        <v>2.8834564604628562E-3</v>
      </c>
      <c r="AB996" s="17">
        <v>3.260774119255073E-3</v>
      </c>
      <c r="AC996" s="17">
        <v>8.2840470049036444E-3</v>
      </c>
      <c r="AD996" s="17">
        <v>9.0698242683563898E-3</v>
      </c>
      <c r="AE996" s="17">
        <v>0.39527068278007571</v>
      </c>
      <c r="AG996" s="17">
        <v>6.4940009506890082E-3</v>
      </c>
      <c r="AH996" s="17">
        <v>1.1122469121940599E-2</v>
      </c>
      <c r="AJ996" s="17">
        <v>7.1597297309338699E-3</v>
      </c>
      <c r="AK996" s="17">
        <v>8.6381116799190659E-3</v>
      </c>
      <c r="AL996" s="17">
        <v>7.5478208678128001E-3</v>
      </c>
      <c r="AM996" s="17">
        <v>8.1944473443341347E-3</v>
      </c>
      <c r="AN996" s="17">
        <v>1.4313060779037779E-2</v>
      </c>
      <c r="AO996" s="17">
        <v>2.3966135751160359E-2</v>
      </c>
      <c r="AP996" s="17">
        <v>1.877638334621572E-2</v>
      </c>
      <c r="AQ996" s="17">
        <v>6.6093787843032317E-3</v>
      </c>
      <c r="AR996" s="17">
        <v>7.5576556580867673E-3</v>
      </c>
      <c r="AS996" s="17">
        <v>4.6891267815485386E-3</v>
      </c>
      <c r="AT996" s="17">
        <v>8.6872638673811294E-3</v>
      </c>
      <c r="AU996" s="17">
        <v>1.453483992503975E-2</v>
      </c>
      <c r="AV996" s="17">
        <v>2.7970807287702969E-2</v>
      </c>
      <c r="AX996" s="17">
        <v>9.7073876431451774E-3</v>
      </c>
      <c r="AY996" s="17">
        <v>4.6891267815485386E-3</v>
      </c>
      <c r="AZ996" s="17">
        <v>8.6872638673811294E-3</v>
      </c>
      <c r="BA996" s="17">
        <v>1.453483992503975E-2</v>
      </c>
      <c r="BC996" s="17">
        <v>1.7594119207814229E-2</v>
      </c>
      <c r="BD996" s="17">
        <v>2.727547574098349E-2</v>
      </c>
      <c r="BE996" s="17">
        <v>0</v>
      </c>
      <c r="BF996" s="17">
        <v>5.8515083640830676E-3</v>
      </c>
      <c r="BG996" s="17">
        <v>4.8888647469946117E-2</v>
      </c>
      <c r="BH996" s="17">
        <v>7.4866081434917884E-3</v>
      </c>
      <c r="BI996" s="17">
        <v>1.040901607435203E-2</v>
      </c>
      <c r="BJ996" s="17">
        <v>4.0245345090546523E-3</v>
      </c>
      <c r="BK996" s="17">
        <v>0</v>
      </c>
      <c r="BL996" s="17">
        <v>2.844260924520365E-2</v>
      </c>
      <c r="BM996" s="17">
        <v>7.5868488814609756E-3</v>
      </c>
      <c r="BN996" s="17">
        <v>1.8229037689816489E-2</v>
      </c>
      <c r="BP996" s="17">
        <v>2.280426856857168E-3</v>
      </c>
      <c r="BQ996" s="17">
        <v>1.155404200238665E-2</v>
      </c>
      <c r="BR996" s="17">
        <v>1.940023164150741E-2</v>
      </c>
      <c r="BS996" s="17">
        <v>3.9310154962245783E-3</v>
      </c>
      <c r="BT996" s="17">
        <v>6.2304182467505693E-3</v>
      </c>
      <c r="BU996" s="17">
        <v>1.217736534126126E-2</v>
      </c>
      <c r="BV996" s="17">
        <v>0</v>
      </c>
      <c r="BW996" s="17">
        <v>1.214609271324598E-2</v>
      </c>
      <c r="BX996" s="17">
        <v>0</v>
      </c>
      <c r="BY996" s="17">
        <v>1.4366813900841919E-2</v>
      </c>
    </row>
    <row r="998" spans="2:77" ht="111.95">
      <c r="B998" s="14" t="s">
        <v>400</v>
      </c>
    </row>
    <row r="999" spans="2:77" ht="15.95">
      <c r="B999" s="15" t="s">
        <v>16</v>
      </c>
    </row>
    <row r="1000" spans="2:77" ht="32.1">
      <c r="B1000" s="16" t="s">
        <v>401</v>
      </c>
      <c r="C1000" s="17">
        <v>0.34504558019117693</v>
      </c>
      <c r="D1000" s="17">
        <v>0.34946019782676468</v>
      </c>
      <c r="E1000" s="17">
        <v>0.32363835805965507</v>
      </c>
      <c r="F1000" s="17">
        <v>0.3567470113753704</v>
      </c>
      <c r="H1000" s="17">
        <v>0.25057277867130778</v>
      </c>
      <c r="I1000" s="17">
        <v>0.39830471439587201</v>
      </c>
      <c r="J1000" s="17">
        <v>0.35144799054150461</v>
      </c>
      <c r="K1000" s="17">
        <v>0.37096622292119558</v>
      </c>
      <c r="L1000" s="17">
        <v>0.28602717063467958</v>
      </c>
      <c r="M1000" s="17">
        <v>0.36051302274101071</v>
      </c>
      <c r="N1000" s="17">
        <v>0.35299061058208558</v>
      </c>
      <c r="O1000" s="17">
        <v>0.36608920305039411</v>
      </c>
      <c r="P1000" s="17">
        <v>0.3753105890169065</v>
      </c>
      <c r="Q1000" s="17">
        <v>0.38044608014534709</v>
      </c>
      <c r="R1000" s="17">
        <v>0.42416501171119891</v>
      </c>
      <c r="S1000" s="17">
        <v>0.31721261394478961</v>
      </c>
      <c r="U1000" s="17">
        <v>0.34342280176671969</v>
      </c>
      <c r="V1000" s="17">
        <v>0.2904404947494964</v>
      </c>
      <c r="W1000" s="17">
        <v>0.29900085476742172</v>
      </c>
      <c r="X1000" s="17">
        <v>0.36275520242864212</v>
      </c>
      <c r="Y1000" s="17">
        <v>0.42764861270956211</v>
      </c>
      <c r="Z1000" s="17">
        <v>0.39322392087828528</v>
      </c>
      <c r="AA1000" s="17">
        <v>0.31601827582643982</v>
      </c>
      <c r="AB1000" s="17">
        <v>0.36001618147418962</v>
      </c>
      <c r="AC1000" s="17">
        <v>0.33757722647982019</v>
      </c>
      <c r="AD1000" s="17">
        <v>0.34627692024647211</v>
      </c>
      <c r="AE1000" s="17">
        <v>0.21153811391394101</v>
      </c>
      <c r="AG1000" s="17">
        <v>0.36415674041588242</v>
      </c>
      <c r="AH1000" s="17">
        <v>0.33011653510266598</v>
      </c>
      <c r="AJ1000" s="17">
        <v>0.37014893871331173</v>
      </c>
      <c r="AK1000" s="17">
        <v>0.38960987598884222</v>
      </c>
      <c r="AL1000" s="17">
        <v>0.39976366767899002</v>
      </c>
      <c r="AM1000" s="17">
        <v>0.39215509925626801</v>
      </c>
      <c r="AN1000" s="17">
        <v>0.35224807803953467</v>
      </c>
      <c r="AO1000" s="17">
        <v>0.38822564094733969</v>
      </c>
      <c r="AP1000" s="17">
        <v>0.34202273056816801</v>
      </c>
      <c r="AQ1000" s="17">
        <v>0.36153478349661949</v>
      </c>
      <c r="AR1000" s="17">
        <v>0.32442181125217828</v>
      </c>
      <c r="AS1000" s="17">
        <v>0.41283621867491771</v>
      </c>
      <c r="AT1000" s="17">
        <v>0.31270572747737618</v>
      </c>
      <c r="AU1000" s="17">
        <v>0.34388939892389231</v>
      </c>
      <c r="AV1000" s="17">
        <v>0.40399144835603429</v>
      </c>
      <c r="AX1000" s="17">
        <v>0.35202793152110529</v>
      </c>
      <c r="AY1000" s="17">
        <v>0.41283621867491771</v>
      </c>
      <c r="AZ1000" s="17">
        <v>0.31270572747737618</v>
      </c>
      <c r="BA1000" s="17">
        <v>0.34388939892389231</v>
      </c>
      <c r="BC1000" s="17">
        <v>0.37769939054869239</v>
      </c>
      <c r="BD1000" s="17">
        <v>0.35064264206910051</v>
      </c>
      <c r="BE1000" s="17">
        <v>0.31680921553046071</v>
      </c>
      <c r="BF1000" s="17">
        <v>0.41335323927124967</v>
      </c>
      <c r="BG1000" s="17">
        <v>0.32028119673038252</v>
      </c>
      <c r="BH1000" s="17">
        <v>0.35782962789886169</v>
      </c>
      <c r="BI1000" s="17">
        <v>0.38294917863994832</v>
      </c>
      <c r="BJ1000" s="17">
        <v>0.35861631538845762</v>
      </c>
      <c r="BK1000" s="17">
        <v>0.39211877181649651</v>
      </c>
      <c r="BL1000" s="17">
        <v>0.3707600290844113</v>
      </c>
      <c r="BM1000" s="17">
        <v>0.39680052337245031</v>
      </c>
      <c r="BN1000" s="17">
        <v>0.35098472479614201</v>
      </c>
      <c r="BP1000" s="17">
        <v>0.35506240270031569</v>
      </c>
      <c r="BQ1000" s="17">
        <v>0.32654638923999568</v>
      </c>
      <c r="BR1000" s="17">
        <v>0.37591313754370359</v>
      </c>
      <c r="BS1000" s="17">
        <v>0.34980381891277562</v>
      </c>
      <c r="BT1000" s="17">
        <v>0.36636893705340218</v>
      </c>
      <c r="BU1000" s="17">
        <v>0.30838795512029488</v>
      </c>
      <c r="BV1000" s="17">
        <v>0.2420843270685995</v>
      </c>
      <c r="BW1000" s="17">
        <v>0.31517662107450939</v>
      </c>
      <c r="BX1000" s="17">
        <v>0.36351027805770791</v>
      </c>
      <c r="BY1000" s="17">
        <v>0.36565085963771288</v>
      </c>
    </row>
    <row r="1001" spans="2:77" ht="32.1">
      <c r="B1001" s="16" t="s">
        <v>402</v>
      </c>
      <c r="C1001" s="17">
        <v>0.5340695502638475</v>
      </c>
      <c r="D1001" s="17">
        <v>0.53947253445100951</v>
      </c>
      <c r="E1001" s="17">
        <v>0.52437140887288358</v>
      </c>
      <c r="F1001" s="17">
        <v>0.45414958135258149</v>
      </c>
      <c r="H1001" s="17">
        <v>0.50547223337720193</v>
      </c>
      <c r="I1001" s="17">
        <v>0.52484530338700386</v>
      </c>
      <c r="J1001" s="17">
        <v>0.56749175432187837</v>
      </c>
      <c r="K1001" s="17">
        <v>0.5294470573304666</v>
      </c>
      <c r="L1001" s="17">
        <v>0.5435532036426528</v>
      </c>
      <c r="M1001" s="17">
        <v>0.51033198108353095</v>
      </c>
      <c r="N1001" s="17">
        <v>0.52033715365588795</v>
      </c>
      <c r="O1001" s="17">
        <v>0.46100799034694079</v>
      </c>
      <c r="P1001" s="17">
        <v>0.55596867305572562</v>
      </c>
      <c r="Q1001" s="17">
        <v>0.52412655963539656</v>
      </c>
      <c r="R1001" s="17">
        <v>0.55624319600616223</v>
      </c>
      <c r="S1001" s="17">
        <v>0.56006974006831745</v>
      </c>
      <c r="U1001" s="17">
        <v>0.52946914767268294</v>
      </c>
      <c r="V1001" s="17">
        <v>0.60926437594009086</v>
      </c>
      <c r="W1001" s="17">
        <v>0.55420965806126876</v>
      </c>
      <c r="X1001" s="17">
        <v>0.49557152301864421</v>
      </c>
      <c r="Y1001" s="17">
        <v>0.52701350420492599</v>
      </c>
      <c r="Z1001" s="17">
        <v>0.45920912494876581</v>
      </c>
      <c r="AA1001" s="17">
        <v>0.52289792002217039</v>
      </c>
      <c r="AB1001" s="17">
        <v>0.52883108588221017</v>
      </c>
      <c r="AC1001" s="17">
        <v>0.57976514017728442</v>
      </c>
      <c r="AD1001" s="17">
        <v>0.53814820287911225</v>
      </c>
      <c r="AE1001" s="17">
        <v>0.21950501774343339</v>
      </c>
      <c r="AG1001" s="17">
        <v>0.54164951992592281</v>
      </c>
      <c r="AH1001" s="17">
        <v>0.52814831327330691</v>
      </c>
      <c r="AJ1001" s="17">
        <v>0.51008872249014947</v>
      </c>
      <c r="AK1001" s="17">
        <v>0.53192248979221302</v>
      </c>
      <c r="AL1001" s="17">
        <v>0.51443781651797038</v>
      </c>
      <c r="AM1001" s="17">
        <v>0.52334449153547746</v>
      </c>
      <c r="AN1001" s="17">
        <v>0.52729101694284009</v>
      </c>
      <c r="AO1001" s="17">
        <v>0.47555146668199</v>
      </c>
      <c r="AP1001" s="17">
        <v>0.54343271340231802</v>
      </c>
      <c r="AQ1001" s="17">
        <v>0.48490243174475789</v>
      </c>
      <c r="AR1001" s="17">
        <v>0.52370780508023662</v>
      </c>
      <c r="AS1001" s="17">
        <v>0.53613140146115645</v>
      </c>
      <c r="AT1001" s="17">
        <v>0.52067869275743617</v>
      </c>
      <c r="AU1001" s="17">
        <v>0.52351066622899622</v>
      </c>
      <c r="AV1001" s="17">
        <v>0.58207693790488457</v>
      </c>
      <c r="AX1001" s="17">
        <v>0.5330246532919749</v>
      </c>
      <c r="AY1001" s="17">
        <v>0.53613140146115645</v>
      </c>
      <c r="AZ1001" s="17">
        <v>0.52067869275743617</v>
      </c>
      <c r="BA1001" s="17">
        <v>0.52351066622899622</v>
      </c>
      <c r="BC1001" s="17">
        <v>0.50850987702450257</v>
      </c>
      <c r="BD1001" s="17">
        <v>0.48540409283795888</v>
      </c>
      <c r="BE1001" s="17">
        <v>0.56182015235014104</v>
      </c>
      <c r="BF1001" s="17">
        <v>0.52495148783247592</v>
      </c>
      <c r="BG1001" s="17">
        <v>0.43176083916472868</v>
      </c>
      <c r="BH1001" s="17">
        <v>0.50467535618683623</v>
      </c>
      <c r="BI1001" s="17">
        <v>0.45905838817563999</v>
      </c>
      <c r="BJ1001" s="17">
        <v>0.55913967548919508</v>
      </c>
      <c r="BK1001" s="17">
        <v>0.51165642891953034</v>
      </c>
      <c r="BL1001" s="17">
        <v>0.42430869498507701</v>
      </c>
      <c r="BM1001" s="17">
        <v>0.56928919776224163</v>
      </c>
      <c r="BN1001" s="17">
        <v>0.52626472600070551</v>
      </c>
      <c r="BP1001" s="17">
        <v>0.60480947249372874</v>
      </c>
      <c r="BQ1001" s="17">
        <v>0.46855213349844399</v>
      </c>
      <c r="BR1001" s="17">
        <v>0.5318889223234633</v>
      </c>
      <c r="BS1001" s="17">
        <v>0.53940329080144545</v>
      </c>
      <c r="BT1001" s="17">
        <v>0.56569471705422758</v>
      </c>
      <c r="BU1001" s="17">
        <v>0.54935824761433649</v>
      </c>
      <c r="BV1001" s="17">
        <v>0.61674899349431778</v>
      </c>
      <c r="BW1001" s="17">
        <v>0.44408856074800329</v>
      </c>
      <c r="BX1001" s="17">
        <v>0.51686787295398562</v>
      </c>
      <c r="BY1001" s="17">
        <v>0.50040866274573015</v>
      </c>
    </row>
    <row r="1002" spans="2:77" ht="63.95">
      <c r="B1002" s="16" t="s">
        <v>403</v>
      </c>
      <c r="C1002" s="17">
        <v>0.45628599291848682</v>
      </c>
      <c r="D1002" s="17">
        <v>0.45616348158498032</v>
      </c>
      <c r="E1002" s="17">
        <v>0.44906011230147858</v>
      </c>
      <c r="F1002" s="17">
        <v>0.49619665566168519</v>
      </c>
      <c r="H1002" s="17">
        <v>0.38995985461733618</v>
      </c>
      <c r="I1002" s="17">
        <v>0.4821808131110365</v>
      </c>
      <c r="J1002" s="17">
        <v>0.46153693892064762</v>
      </c>
      <c r="K1002" s="17">
        <v>0.43049512269343382</v>
      </c>
      <c r="L1002" s="17">
        <v>0.42319235943146022</v>
      </c>
      <c r="M1002" s="17">
        <v>0.41546959305365699</v>
      </c>
      <c r="N1002" s="17">
        <v>0.4100181249075362</v>
      </c>
      <c r="O1002" s="17">
        <v>0.47525488352447498</v>
      </c>
      <c r="P1002" s="17">
        <v>0.48990165415552911</v>
      </c>
      <c r="Q1002" s="17">
        <v>0.53891069908385614</v>
      </c>
      <c r="R1002" s="17">
        <v>0.53943042642251193</v>
      </c>
      <c r="S1002" s="17">
        <v>0.45375924708204679</v>
      </c>
      <c r="U1002" s="17">
        <v>0.41631680434927809</v>
      </c>
      <c r="V1002" s="17">
        <v>0.37454945070652917</v>
      </c>
      <c r="W1002" s="17">
        <v>0.35062348362396251</v>
      </c>
      <c r="X1002" s="17">
        <v>0.45402455904537348</v>
      </c>
      <c r="Y1002" s="17">
        <v>0.48794117936796139</v>
      </c>
      <c r="Z1002" s="17">
        <v>0.48939060292465753</v>
      </c>
      <c r="AA1002" s="17">
        <v>0.56932869028090916</v>
      </c>
      <c r="AB1002" s="17">
        <v>0.51057871368738073</v>
      </c>
      <c r="AC1002" s="17">
        <v>0.53012815446197403</v>
      </c>
      <c r="AD1002" s="17">
        <v>0.33251514011171213</v>
      </c>
      <c r="AE1002" s="17">
        <v>0.30238273200263022</v>
      </c>
      <c r="AG1002" s="17">
        <v>0.49415262764879542</v>
      </c>
      <c r="AH1002" s="17">
        <v>0.42670575338346578</v>
      </c>
      <c r="AJ1002" s="17">
        <v>0.5049532332118829</v>
      </c>
      <c r="AK1002" s="17">
        <v>0.44298320863584922</v>
      </c>
      <c r="AL1002" s="17">
        <v>0.46410067170245523</v>
      </c>
      <c r="AM1002" s="17">
        <v>0.45413881817270768</v>
      </c>
      <c r="AN1002" s="17">
        <v>0.46807632538994781</v>
      </c>
      <c r="AO1002" s="17">
        <v>0.49501782710782982</v>
      </c>
      <c r="AP1002" s="17">
        <v>0.45797456068777642</v>
      </c>
      <c r="AQ1002" s="17">
        <v>0.4689281629526843</v>
      </c>
      <c r="AR1002" s="17">
        <v>0.46713548409252259</v>
      </c>
      <c r="AS1002" s="17">
        <v>0.48992049119249209</v>
      </c>
      <c r="AT1002" s="17">
        <v>0.45487833568226738</v>
      </c>
      <c r="AU1002" s="17">
        <v>0.46171236980224112</v>
      </c>
      <c r="AV1002" s="17">
        <v>0.48472364696375519</v>
      </c>
      <c r="AX1002" s="17">
        <v>0.46457047642909222</v>
      </c>
      <c r="AY1002" s="17">
        <v>0.48992049119249209</v>
      </c>
      <c r="AZ1002" s="17">
        <v>0.45487833568226738</v>
      </c>
      <c r="BA1002" s="17">
        <v>0.46171236980224112</v>
      </c>
      <c r="BC1002" s="17">
        <v>0.54181659339818067</v>
      </c>
      <c r="BD1002" s="17">
        <v>0.48923127976211972</v>
      </c>
      <c r="BE1002" s="17">
        <v>0.54340835540763122</v>
      </c>
      <c r="BF1002" s="17">
        <v>0.52765142428691869</v>
      </c>
      <c r="BG1002" s="17">
        <v>0.49900646861527981</v>
      </c>
      <c r="BH1002" s="17">
        <v>0.54611409632839825</v>
      </c>
      <c r="BI1002" s="17">
        <v>0.58805703520944586</v>
      </c>
      <c r="BJ1002" s="17">
        <v>0.46828878301670479</v>
      </c>
      <c r="BK1002" s="17">
        <v>0.44022120828777522</v>
      </c>
      <c r="BL1002" s="17">
        <v>0.52525478278565152</v>
      </c>
      <c r="BM1002" s="17">
        <v>0.48209965740901689</v>
      </c>
      <c r="BN1002" s="17">
        <v>0.41807781893820622</v>
      </c>
      <c r="BP1002" s="17">
        <v>0.45929400047032171</v>
      </c>
      <c r="BQ1002" s="17">
        <v>0.50457759964630755</v>
      </c>
      <c r="BR1002" s="17">
        <v>0.43643900687015907</v>
      </c>
      <c r="BS1002" s="17">
        <v>0.46506233370764422</v>
      </c>
      <c r="BT1002" s="17">
        <v>0.55661152389141977</v>
      </c>
      <c r="BU1002" s="17">
        <v>0.40192691934223951</v>
      </c>
      <c r="BV1002" s="17">
        <v>0.5188634950893547</v>
      </c>
      <c r="BW1002" s="17">
        <v>0.41795840824968089</v>
      </c>
      <c r="BX1002" s="17">
        <v>0.41523527234284779</v>
      </c>
      <c r="BY1002" s="17">
        <v>0.44298593236742762</v>
      </c>
    </row>
    <row r="1003" spans="2:77" ht="48">
      <c r="B1003" s="16" t="s">
        <v>404</v>
      </c>
      <c r="C1003" s="17">
        <v>0.51846719596419333</v>
      </c>
      <c r="D1003" s="17">
        <v>0.52783397880525662</v>
      </c>
      <c r="E1003" s="17">
        <v>0.51050675465225603</v>
      </c>
      <c r="F1003" s="17">
        <v>0.41772305632202739</v>
      </c>
      <c r="H1003" s="17">
        <v>0.43370008387169812</v>
      </c>
      <c r="I1003" s="17">
        <v>0.59891046269190773</v>
      </c>
      <c r="J1003" s="17">
        <v>0.48010366822496681</v>
      </c>
      <c r="K1003" s="17">
        <v>0.43476351580067829</v>
      </c>
      <c r="L1003" s="17">
        <v>0.49344710487202093</v>
      </c>
      <c r="M1003" s="17">
        <v>0.52977786350796741</v>
      </c>
      <c r="N1003" s="17">
        <v>0.46237647738394722</v>
      </c>
      <c r="O1003" s="17">
        <v>0.59621383419463869</v>
      </c>
      <c r="P1003" s="17">
        <v>0.52623683351251327</v>
      </c>
      <c r="Q1003" s="17">
        <v>0.52505634515950628</v>
      </c>
      <c r="R1003" s="17">
        <v>0.59021845032693088</v>
      </c>
      <c r="S1003" s="17">
        <v>0.5704555759998009</v>
      </c>
      <c r="U1003" s="17">
        <v>0.47976959007806552</v>
      </c>
      <c r="V1003" s="17">
        <v>0.4713509521698514</v>
      </c>
      <c r="W1003" s="17">
        <v>0.48911312979837468</v>
      </c>
      <c r="X1003" s="17">
        <v>0.51746310967200415</v>
      </c>
      <c r="Y1003" s="17">
        <v>0.46815716380018929</v>
      </c>
      <c r="Z1003" s="17">
        <v>0.53413621202046713</v>
      </c>
      <c r="AA1003" s="17">
        <v>0.55450332403472535</v>
      </c>
      <c r="AB1003" s="17">
        <v>0.53066629706873414</v>
      </c>
      <c r="AC1003" s="17">
        <v>0.5750954856240108</v>
      </c>
      <c r="AD1003" s="17">
        <v>0.54151528664046411</v>
      </c>
      <c r="AE1003" s="17">
        <v>0.30238273200263022</v>
      </c>
      <c r="AG1003" s="17">
        <v>0.56112829153272648</v>
      </c>
      <c r="AH1003" s="17">
        <v>0.48514167245962952</v>
      </c>
      <c r="AJ1003" s="17">
        <v>0.53819144067008529</v>
      </c>
      <c r="AK1003" s="17">
        <v>0.54524532345260956</v>
      </c>
      <c r="AL1003" s="17">
        <v>0.56952638140543099</v>
      </c>
      <c r="AM1003" s="17">
        <v>0.53164520985726516</v>
      </c>
      <c r="AN1003" s="17">
        <v>0.51563349657528024</v>
      </c>
      <c r="AO1003" s="17">
        <v>0.54972586640482768</v>
      </c>
      <c r="AP1003" s="17">
        <v>0.56862427458920461</v>
      </c>
      <c r="AQ1003" s="17">
        <v>0.51738857502868696</v>
      </c>
      <c r="AR1003" s="17">
        <v>0.64074395603294088</v>
      </c>
      <c r="AS1003" s="17">
        <v>0.63655196834025696</v>
      </c>
      <c r="AT1003" s="17">
        <v>0.57550824661378341</v>
      </c>
      <c r="AU1003" s="17">
        <v>0.51813640502997349</v>
      </c>
      <c r="AV1003" s="17">
        <v>0.60819760587728233</v>
      </c>
      <c r="AX1003" s="17">
        <v>0.51586397743947299</v>
      </c>
      <c r="AY1003" s="17">
        <v>0.63655196834025696</v>
      </c>
      <c r="AZ1003" s="17">
        <v>0.57550824661378341</v>
      </c>
      <c r="BA1003" s="17">
        <v>0.51813640502997349</v>
      </c>
      <c r="BC1003" s="17">
        <v>0.47594728886338677</v>
      </c>
      <c r="BD1003" s="17">
        <v>0.39964242974528691</v>
      </c>
      <c r="BE1003" s="17">
        <v>0.49980521688289592</v>
      </c>
      <c r="BF1003" s="17">
        <v>0.53804062241686901</v>
      </c>
      <c r="BG1003" s="17">
        <v>0.58223750074943792</v>
      </c>
      <c r="BH1003" s="17">
        <v>0.56250756389444767</v>
      </c>
      <c r="BI1003" s="17">
        <v>0.56609023722785867</v>
      </c>
      <c r="BJ1003" s="17">
        <v>0.53126507640390253</v>
      </c>
      <c r="BK1003" s="17">
        <v>0.49155822895762152</v>
      </c>
      <c r="BL1003" s="17">
        <v>0.44176094823441209</v>
      </c>
      <c r="BM1003" s="17">
        <v>0.49121392599936409</v>
      </c>
      <c r="BN1003" s="17">
        <v>0.53519741447670388</v>
      </c>
      <c r="BP1003" s="17">
        <v>0.52609754277882392</v>
      </c>
      <c r="BQ1003" s="17">
        <v>0.51941379160327605</v>
      </c>
      <c r="BR1003" s="17">
        <v>0.53003523973317357</v>
      </c>
      <c r="BS1003" s="17">
        <v>0.50330315106558876</v>
      </c>
      <c r="BT1003" s="17">
        <v>0.64816392168080272</v>
      </c>
      <c r="BU1003" s="17">
        <v>0.57885626360246845</v>
      </c>
      <c r="BV1003" s="17">
        <v>0.49018867060546217</v>
      </c>
      <c r="BW1003" s="17">
        <v>0.48114302083356342</v>
      </c>
      <c r="BX1003" s="17">
        <v>0.46838904213807642</v>
      </c>
      <c r="BY1003" s="17">
        <v>0.50442633186061991</v>
      </c>
    </row>
    <row r="1004" spans="2:77" ht="48">
      <c r="B1004" s="16" t="s">
        <v>405</v>
      </c>
      <c r="C1004" s="17">
        <v>0.46895959584417901</v>
      </c>
      <c r="D1004" s="17">
        <v>0.48320326397976981</v>
      </c>
      <c r="E1004" s="17">
        <v>0.43163390535105578</v>
      </c>
      <c r="F1004" s="17">
        <v>0.42941467317940168</v>
      </c>
      <c r="H1004" s="17">
        <v>0.5128703091063499</v>
      </c>
      <c r="I1004" s="17">
        <v>0.44461205827414663</v>
      </c>
      <c r="J1004" s="17">
        <v>0.4064015120505895</v>
      </c>
      <c r="K1004" s="17">
        <v>0.46277820747075749</v>
      </c>
      <c r="L1004" s="17">
        <v>0.54392605047938514</v>
      </c>
      <c r="M1004" s="17">
        <v>0.4766460930460909</v>
      </c>
      <c r="N1004" s="17">
        <v>0.45724296517179919</v>
      </c>
      <c r="O1004" s="17">
        <v>0.42355555366180397</v>
      </c>
      <c r="P1004" s="17">
        <v>0.45150420108639722</v>
      </c>
      <c r="Q1004" s="17">
        <v>0.45858918309340307</v>
      </c>
      <c r="R1004" s="17">
        <v>0.46433213188302158</v>
      </c>
      <c r="S1004" s="17">
        <v>0.46362420251906011</v>
      </c>
      <c r="U1004" s="17">
        <v>0.49044194067887431</v>
      </c>
      <c r="V1004" s="17">
        <v>0.42553979432632211</v>
      </c>
      <c r="W1004" s="17">
        <v>0.47364040806193503</v>
      </c>
      <c r="X1004" s="17">
        <v>0.47224226378647072</v>
      </c>
      <c r="Y1004" s="17">
        <v>0.47211220945671251</v>
      </c>
      <c r="Z1004" s="17">
        <v>0.52065574979923424</v>
      </c>
      <c r="AA1004" s="17">
        <v>0.45214620501539038</v>
      </c>
      <c r="AB1004" s="17">
        <v>0.46368651583837123</v>
      </c>
      <c r="AC1004" s="17">
        <v>0.46371225543079292</v>
      </c>
      <c r="AD1004" s="17">
        <v>0.45019966159022973</v>
      </c>
      <c r="AE1004" s="17">
        <v>0.47603277077984413</v>
      </c>
      <c r="AG1004" s="17">
        <v>0.45660942532329879</v>
      </c>
      <c r="AH1004" s="17">
        <v>0.47860716566145622</v>
      </c>
      <c r="AJ1004" s="17">
        <v>0.49952453805294711</v>
      </c>
      <c r="AK1004" s="17">
        <v>0.5126906053626008</v>
      </c>
      <c r="AL1004" s="17">
        <v>0.51930868096558613</v>
      </c>
      <c r="AM1004" s="17">
        <v>0.49428253137568878</v>
      </c>
      <c r="AN1004" s="17">
        <v>0.5274170980572902</v>
      </c>
      <c r="AO1004" s="17">
        <v>0.4992295476115069</v>
      </c>
      <c r="AP1004" s="17">
        <v>0.48656123911103238</v>
      </c>
      <c r="AQ1004" s="17">
        <v>0.53536683429879317</v>
      </c>
      <c r="AR1004" s="17">
        <v>0.50160064514967717</v>
      </c>
      <c r="AS1004" s="17">
        <v>0.51811426307930897</v>
      </c>
      <c r="AT1004" s="17">
        <v>0.49369554062779281</v>
      </c>
      <c r="AU1004" s="17">
        <v>0.45877381525667721</v>
      </c>
      <c r="AV1004" s="17">
        <v>0.54264185250756214</v>
      </c>
      <c r="AX1004" s="17">
        <v>0.47770129994199512</v>
      </c>
      <c r="AY1004" s="17">
        <v>0.51811426307930897</v>
      </c>
      <c r="AZ1004" s="17">
        <v>0.49369554062779281</v>
      </c>
      <c r="BA1004" s="17">
        <v>0.45877381525667721</v>
      </c>
      <c r="BC1004" s="17">
        <v>0.51645434831599135</v>
      </c>
      <c r="BD1004" s="17">
        <v>0.60775339839333775</v>
      </c>
      <c r="BE1004" s="17">
        <v>0.48481969705837707</v>
      </c>
      <c r="BF1004" s="17">
        <v>0.47984549433185131</v>
      </c>
      <c r="BG1004" s="17">
        <v>0.54456072794149057</v>
      </c>
      <c r="BH1004" s="17">
        <v>0.4583644242766588</v>
      </c>
      <c r="BI1004" s="17">
        <v>0.50037445363274069</v>
      </c>
      <c r="BJ1004" s="17">
        <v>0.49450707392080279</v>
      </c>
      <c r="BK1004" s="17">
        <v>0.51342555296449532</v>
      </c>
      <c r="BL1004" s="17">
        <v>0.52079776020825552</v>
      </c>
      <c r="BM1004" s="17">
        <v>0.52927947998560321</v>
      </c>
      <c r="BN1004" s="17">
        <v>0.46283432761383719</v>
      </c>
      <c r="BP1004" s="17">
        <v>0.51217712306256968</v>
      </c>
      <c r="BQ1004" s="17">
        <v>0.46301385476568752</v>
      </c>
      <c r="BR1004" s="17">
        <v>0.40123586996468891</v>
      </c>
      <c r="BS1004" s="17">
        <v>0.50760144864676215</v>
      </c>
      <c r="BT1004" s="17">
        <v>0.46149436728297449</v>
      </c>
      <c r="BU1004" s="17">
        <v>0.43146455270986972</v>
      </c>
      <c r="BV1004" s="17">
        <v>0.50047706953809779</v>
      </c>
      <c r="BW1004" s="17">
        <v>0.51926141175941631</v>
      </c>
      <c r="BX1004" s="17">
        <v>0.43617676732661831</v>
      </c>
      <c r="BY1004" s="17">
        <v>0.42917493902391862</v>
      </c>
    </row>
    <row r="1005" spans="2:77" ht="48">
      <c r="B1005" s="16" t="s">
        <v>406</v>
      </c>
      <c r="C1005" s="17">
        <v>0.50656754762476508</v>
      </c>
      <c r="D1005" s="17">
        <v>0.49691557912444673</v>
      </c>
      <c r="E1005" s="17">
        <v>0.53288639018377537</v>
      </c>
      <c r="F1005" s="17">
        <v>0.57066343776504502</v>
      </c>
      <c r="H1005" s="17">
        <v>0.48895725043013061</v>
      </c>
      <c r="I1005" s="17">
        <v>0.29864544988539332</v>
      </c>
      <c r="J1005" s="17">
        <v>0.47878657423300208</v>
      </c>
      <c r="K1005" s="17">
        <v>0.51883005576404606</v>
      </c>
      <c r="L1005" s="17">
        <v>0.50044754356210819</v>
      </c>
      <c r="M1005" s="17">
        <v>0.47851104470900607</v>
      </c>
      <c r="N1005" s="17">
        <v>0.49116958421800888</v>
      </c>
      <c r="O1005" s="17">
        <v>0.54780132175156437</v>
      </c>
      <c r="P1005" s="17">
        <v>0.55247900614164647</v>
      </c>
      <c r="Q1005" s="17">
        <v>0.5768017320304204</v>
      </c>
      <c r="R1005" s="17">
        <v>0.56175601809085629</v>
      </c>
      <c r="S1005" s="17">
        <v>0.52748994177427699</v>
      </c>
      <c r="U1005" s="17">
        <v>0.52806110860898459</v>
      </c>
      <c r="V1005" s="17">
        <v>0.36239002123168002</v>
      </c>
      <c r="W1005" s="17">
        <v>0.48506069141060898</v>
      </c>
      <c r="X1005" s="17">
        <v>0.49482512718665911</v>
      </c>
      <c r="Y1005" s="17">
        <v>0.48871357355411021</v>
      </c>
      <c r="Z1005" s="17">
        <v>0.49604363795677298</v>
      </c>
      <c r="AA1005" s="17">
        <v>0.53986252915779565</v>
      </c>
      <c r="AB1005" s="17">
        <v>0.53607605372293543</v>
      </c>
      <c r="AC1005" s="17">
        <v>0.56262647686960854</v>
      </c>
      <c r="AD1005" s="17">
        <v>0.51149544743887954</v>
      </c>
      <c r="AE1005" s="17">
        <v>0.17365003877721391</v>
      </c>
      <c r="AG1005" s="17">
        <v>0.54945389537791678</v>
      </c>
      <c r="AH1005" s="17">
        <v>0.47306606410621382</v>
      </c>
      <c r="AJ1005" s="17">
        <v>0.53004571985703497</v>
      </c>
      <c r="AK1005" s="17">
        <v>0.53983598758405071</v>
      </c>
      <c r="AL1005" s="17">
        <v>0.5380646749220217</v>
      </c>
      <c r="AM1005" s="17">
        <v>0.53715015444448322</v>
      </c>
      <c r="AN1005" s="17">
        <v>0.53125304633869685</v>
      </c>
      <c r="AO1005" s="17">
        <v>0.48564457649204479</v>
      </c>
      <c r="AP1005" s="17">
        <v>0.53265992224602376</v>
      </c>
      <c r="AQ1005" s="17">
        <v>0.49915850556126079</v>
      </c>
      <c r="AR1005" s="17">
        <v>0.55987579676014254</v>
      </c>
      <c r="AS1005" s="17">
        <v>0.60883025650572242</v>
      </c>
      <c r="AT1005" s="17">
        <v>0.5761133528134702</v>
      </c>
      <c r="AU1005" s="17">
        <v>0.49981939363170969</v>
      </c>
      <c r="AV1005" s="17">
        <v>0.58577314396910607</v>
      </c>
      <c r="AX1005" s="17">
        <v>0.50627158304783781</v>
      </c>
      <c r="AY1005" s="17">
        <v>0.60883025650572242</v>
      </c>
      <c r="AZ1005" s="17">
        <v>0.5761133528134702</v>
      </c>
      <c r="BA1005" s="17">
        <v>0.49981939363170969</v>
      </c>
      <c r="BC1005" s="17">
        <v>0.4940438732799774</v>
      </c>
      <c r="BD1005" s="17">
        <v>0.50974982785819589</v>
      </c>
      <c r="BE1005" s="17">
        <v>0.4719464500371684</v>
      </c>
      <c r="BF1005" s="17">
        <v>0.58918434671052344</v>
      </c>
      <c r="BG1005" s="17">
        <v>0.46741611034373898</v>
      </c>
      <c r="BH1005" s="17">
        <v>0.56309114919466441</v>
      </c>
      <c r="BI1005" s="17">
        <v>0.50589825316060655</v>
      </c>
      <c r="BJ1005" s="17">
        <v>0.53663944036976319</v>
      </c>
      <c r="BK1005" s="17">
        <v>0.53852820563833192</v>
      </c>
      <c r="BL1005" s="17">
        <v>0.52939266151941877</v>
      </c>
      <c r="BM1005" s="17">
        <v>0.56814483282181449</v>
      </c>
      <c r="BN1005" s="17">
        <v>0.4822867516755544</v>
      </c>
      <c r="BP1005" s="17">
        <v>0.52001556097032386</v>
      </c>
      <c r="BQ1005" s="17">
        <v>0.54954835229572829</v>
      </c>
      <c r="BR1005" s="17">
        <v>0.49157783018288848</v>
      </c>
      <c r="BS1005" s="17">
        <v>0.46681552002110149</v>
      </c>
      <c r="BT1005" s="17">
        <v>0.57001972017746871</v>
      </c>
      <c r="BU1005" s="17">
        <v>0.56988338052496912</v>
      </c>
      <c r="BV1005" s="17">
        <v>0.41381979400561608</v>
      </c>
      <c r="BW1005" s="17">
        <v>0.46106164055429077</v>
      </c>
      <c r="BX1005" s="17">
        <v>0.47369319878515342</v>
      </c>
      <c r="BY1005" s="17">
        <v>0.53965367358047345</v>
      </c>
    </row>
    <row r="1006" spans="2:77" ht="15.95">
      <c r="B1006" s="16" t="s">
        <v>163</v>
      </c>
      <c r="C1006" s="17">
        <v>1.9849580509035199E-3</v>
      </c>
      <c r="D1006" s="17">
        <v>2.1476211514208409E-3</v>
      </c>
      <c r="E1006" s="17">
        <v>0</v>
      </c>
      <c r="F1006" s="17">
        <v>1.0738092682503701E-2</v>
      </c>
      <c r="H1006" s="17">
        <v>0</v>
      </c>
      <c r="I1006" s="17">
        <v>0</v>
      </c>
      <c r="J1006" s="17">
        <v>0</v>
      </c>
      <c r="K1006" s="17">
        <v>0</v>
      </c>
      <c r="L1006" s="17">
        <v>0</v>
      </c>
      <c r="M1006" s="17">
        <v>6.6679478257681141E-3</v>
      </c>
      <c r="N1006" s="17">
        <v>0</v>
      </c>
      <c r="O1006" s="17">
        <v>0</v>
      </c>
      <c r="P1006" s="17">
        <v>0</v>
      </c>
      <c r="Q1006" s="17">
        <v>9.6825579711296104E-3</v>
      </c>
      <c r="R1006" s="17">
        <v>0</v>
      </c>
      <c r="S1006" s="17">
        <v>3.9910473527010829E-3</v>
      </c>
      <c r="U1006" s="17">
        <v>0</v>
      </c>
      <c r="V1006" s="17">
        <v>0</v>
      </c>
      <c r="W1006" s="17">
        <v>1.6093886327894051E-3</v>
      </c>
      <c r="X1006" s="17">
        <v>4.4226274567201913E-3</v>
      </c>
      <c r="Y1006" s="17">
        <v>0</v>
      </c>
      <c r="Z1006" s="17">
        <v>7.1789211775883741E-3</v>
      </c>
      <c r="AA1006" s="17">
        <v>0</v>
      </c>
      <c r="AB1006" s="17">
        <v>6.6115533255524011E-3</v>
      </c>
      <c r="AC1006" s="17">
        <v>0</v>
      </c>
      <c r="AD1006" s="17">
        <v>0</v>
      </c>
      <c r="AE1006" s="17">
        <v>0</v>
      </c>
      <c r="AG1006" s="17">
        <v>3.195562479842973E-3</v>
      </c>
      <c r="AH1006" s="17">
        <v>1.039271452523978E-3</v>
      </c>
      <c r="AJ1006" s="17">
        <v>0</v>
      </c>
      <c r="AK1006" s="17">
        <v>0</v>
      </c>
      <c r="AL1006" s="17">
        <v>0</v>
      </c>
      <c r="AM1006" s="17">
        <v>9.9605677167851963E-4</v>
      </c>
      <c r="AN1006" s="17">
        <v>3.906134447451992E-3</v>
      </c>
      <c r="AO1006" s="17">
        <v>7.6173601626827389E-3</v>
      </c>
      <c r="AP1006" s="17">
        <v>0</v>
      </c>
      <c r="AQ1006" s="17">
        <v>0</v>
      </c>
      <c r="AR1006" s="17">
        <v>0</v>
      </c>
      <c r="AS1006" s="17">
        <v>0</v>
      </c>
      <c r="AT1006" s="17">
        <v>0</v>
      </c>
      <c r="AU1006" s="17">
        <v>0</v>
      </c>
      <c r="AV1006" s="17">
        <v>0</v>
      </c>
      <c r="AX1006" s="17">
        <v>2.1970747203686998E-3</v>
      </c>
      <c r="AY1006" s="17">
        <v>0</v>
      </c>
      <c r="AZ1006" s="17">
        <v>0</v>
      </c>
      <c r="BA1006" s="17">
        <v>0</v>
      </c>
      <c r="BC1006" s="17">
        <v>0</v>
      </c>
      <c r="BD1006" s="17">
        <v>1.8266539815408239E-2</v>
      </c>
      <c r="BE1006" s="17">
        <v>0</v>
      </c>
      <c r="BF1006" s="17">
        <v>2.5965608713871828E-3</v>
      </c>
      <c r="BG1006" s="17">
        <v>0</v>
      </c>
      <c r="BH1006" s="17">
        <v>0</v>
      </c>
      <c r="BI1006" s="17">
        <v>0</v>
      </c>
      <c r="BJ1006" s="17">
        <v>5.4681358536713166E-3</v>
      </c>
      <c r="BK1006" s="17">
        <v>0</v>
      </c>
      <c r="BL1006" s="17">
        <v>0</v>
      </c>
      <c r="BM1006" s="17">
        <v>0</v>
      </c>
      <c r="BN1006" s="17">
        <v>2.4694610626187019E-3</v>
      </c>
      <c r="BP1006" s="17">
        <v>2.912359273328338E-3</v>
      </c>
      <c r="BQ1006" s="17">
        <v>5.7958157426632826E-3</v>
      </c>
      <c r="BR1006" s="17">
        <v>0</v>
      </c>
      <c r="BS1006" s="17">
        <v>0</v>
      </c>
      <c r="BT1006" s="17">
        <v>0</v>
      </c>
      <c r="BU1006" s="17">
        <v>0</v>
      </c>
      <c r="BV1006" s="17">
        <v>0</v>
      </c>
      <c r="BW1006" s="17">
        <v>0</v>
      </c>
      <c r="BX1006" s="17">
        <v>0</v>
      </c>
      <c r="BY1006" s="17">
        <v>5.1871324905134308E-3</v>
      </c>
    </row>
    <row r="1007" spans="2:77" ht="15.95">
      <c r="B1007" s="16" t="s">
        <v>55</v>
      </c>
      <c r="C1007" s="17">
        <v>1.8429554819656212E-2</v>
      </c>
      <c r="D1007" s="17">
        <v>1.3754518650770381E-2</v>
      </c>
      <c r="E1007" s="17">
        <v>3.1078014445593681E-2</v>
      </c>
      <c r="F1007" s="17">
        <v>3.6492605688271187E-2</v>
      </c>
      <c r="H1007" s="17">
        <v>4.3160438900244867E-2</v>
      </c>
      <c r="I1007" s="17">
        <v>3.9208199107539912E-3</v>
      </c>
      <c r="J1007" s="17">
        <v>1.041919500847405E-2</v>
      </c>
      <c r="K1007" s="17">
        <v>4.1554126808952339E-2</v>
      </c>
      <c r="L1007" s="17">
        <v>5.2236238838238424E-3</v>
      </c>
      <c r="M1007" s="17">
        <v>4.1163289956791249E-3</v>
      </c>
      <c r="N1007" s="17">
        <v>1.1555232332145809E-2</v>
      </c>
      <c r="O1007" s="17">
        <v>1.7113353873054599E-2</v>
      </c>
      <c r="P1007" s="17">
        <v>1.535195679373543E-2</v>
      </c>
      <c r="Q1007" s="17">
        <v>1.3469799444193631E-2</v>
      </c>
      <c r="R1007" s="17">
        <v>7.4905426112289609E-3</v>
      </c>
      <c r="S1007" s="17">
        <v>2.746422772872284E-2</v>
      </c>
      <c r="U1007" s="17">
        <v>3.7536994796366477E-2</v>
      </c>
      <c r="V1007" s="17">
        <v>2.331667400378333E-2</v>
      </c>
      <c r="W1007" s="17">
        <v>1.1240388850674221E-2</v>
      </c>
      <c r="X1007" s="17">
        <v>6.6198621253106592E-3</v>
      </c>
      <c r="Y1007" s="17">
        <v>0</v>
      </c>
      <c r="Z1007" s="17">
        <v>1.228553426505182E-2</v>
      </c>
      <c r="AA1007" s="17">
        <v>1.3223092258464939E-2</v>
      </c>
      <c r="AB1007" s="17">
        <v>1.46639814216552E-2</v>
      </c>
      <c r="AC1007" s="17">
        <v>2.8791884216669519E-2</v>
      </c>
      <c r="AD1007" s="17">
        <v>2.2617532591064152E-2</v>
      </c>
      <c r="AE1007" s="17">
        <v>0.39527068278007571</v>
      </c>
      <c r="AG1007" s="17">
        <v>1.795411292753726E-2</v>
      </c>
      <c r="AH1007" s="17">
        <v>1.8800955266356192E-2</v>
      </c>
      <c r="AJ1007" s="17">
        <v>1.0165401285173009E-2</v>
      </c>
      <c r="AK1007" s="17">
        <v>7.2837487875306341E-3</v>
      </c>
      <c r="AL1007" s="17">
        <v>1.9746566709046429E-2</v>
      </c>
      <c r="AM1007" s="17">
        <v>1.9830060705800949E-2</v>
      </c>
      <c r="AN1007" s="17">
        <v>1.544167344776453E-2</v>
      </c>
      <c r="AO1007" s="17">
        <v>1.012345683369126E-2</v>
      </c>
      <c r="AP1007" s="17">
        <v>1.9899731587948739E-2</v>
      </c>
      <c r="AQ1007" s="17">
        <v>8.454409960391757E-3</v>
      </c>
      <c r="AR1007" s="17">
        <v>1.9071871149088308E-2</v>
      </c>
      <c r="AS1007" s="17">
        <v>1.6725485831681271E-2</v>
      </c>
      <c r="AT1007" s="17">
        <v>1.60295372685638E-2</v>
      </c>
      <c r="AU1007" s="17">
        <v>5.5531971408711342E-2</v>
      </c>
      <c r="AV1007" s="17">
        <v>2.337212067569348E-2</v>
      </c>
      <c r="AX1007" s="17">
        <v>1.450454020694892E-2</v>
      </c>
      <c r="AY1007" s="17">
        <v>1.6725485831681271E-2</v>
      </c>
      <c r="AZ1007" s="17">
        <v>1.60295372685638E-2</v>
      </c>
      <c r="BA1007" s="17">
        <v>5.5531971408711342E-2</v>
      </c>
      <c r="BC1007" s="17">
        <v>6.4813228385843724E-3</v>
      </c>
      <c r="BD1007" s="17">
        <v>3.0141933592024009E-2</v>
      </c>
      <c r="BE1007" s="17">
        <v>9.0477356697905905E-3</v>
      </c>
      <c r="BF1007" s="17">
        <v>2.5881407123525368E-3</v>
      </c>
      <c r="BG1007" s="17">
        <v>6.7552011264830356E-3</v>
      </c>
      <c r="BH1007" s="17">
        <v>1.5939541467412929E-2</v>
      </c>
      <c r="BI1007" s="17">
        <v>3.7528333757407183E-2</v>
      </c>
      <c r="BJ1007" s="17">
        <v>2.1824409288556279E-2</v>
      </c>
      <c r="BK1007" s="17">
        <v>1.696665953149017E-2</v>
      </c>
      <c r="BL1007" s="17">
        <v>6.2395713273276768E-2</v>
      </c>
      <c r="BM1007" s="17">
        <v>2.3024908126532531E-2</v>
      </c>
      <c r="BN1007" s="17">
        <v>2.7513422804223121E-2</v>
      </c>
      <c r="BP1007" s="17">
        <v>5.8152743127403272E-3</v>
      </c>
      <c r="BQ1007" s="17">
        <v>2.95032301638108E-2</v>
      </c>
      <c r="BR1007" s="17">
        <v>2.5748387276765469E-2</v>
      </c>
      <c r="BS1007" s="17">
        <v>9.0832480592846643E-3</v>
      </c>
      <c r="BT1007" s="17">
        <v>8.0888859810476915E-3</v>
      </c>
      <c r="BU1007" s="17">
        <v>3.6532096023783787E-2</v>
      </c>
      <c r="BV1007" s="17">
        <v>0</v>
      </c>
      <c r="BW1007" s="17">
        <v>4.4489956611273432E-2</v>
      </c>
      <c r="BX1007" s="17">
        <v>1.686955651736111E-2</v>
      </c>
      <c r="BY1007" s="17">
        <v>2.2449533201158792E-2</v>
      </c>
    </row>
    <row r="1008" spans="2:77" ht="15.95">
      <c r="B1008" s="16" t="s">
        <v>83</v>
      </c>
      <c r="C1008" s="17">
        <v>1.015877098167502E-2</v>
      </c>
      <c r="D1008" s="17">
        <v>8.9467389729063467E-3</v>
      </c>
      <c r="E1008" s="17">
        <v>1.6109006649172551E-2</v>
      </c>
      <c r="F1008" s="17">
        <v>0</v>
      </c>
      <c r="H1008" s="17">
        <v>8.9793982508080527E-3</v>
      </c>
      <c r="I1008" s="17">
        <v>1.7556132833047029E-2</v>
      </c>
      <c r="J1008" s="17">
        <v>0</v>
      </c>
      <c r="K1008" s="17">
        <v>0</v>
      </c>
      <c r="L1008" s="17">
        <v>0</v>
      </c>
      <c r="M1008" s="17">
        <v>3.6840274945217251E-3</v>
      </c>
      <c r="N1008" s="17">
        <v>2.4860823808415439E-2</v>
      </c>
      <c r="O1008" s="17">
        <v>0</v>
      </c>
      <c r="P1008" s="17">
        <v>2.3319768253311939E-3</v>
      </c>
      <c r="Q1008" s="17">
        <v>1.905471702936266E-2</v>
      </c>
      <c r="R1008" s="17">
        <v>2.0793189744255189E-2</v>
      </c>
      <c r="S1008" s="17">
        <v>1.9961520461469161E-2</v>
      </c>
      <c r="U1008" s="17">
        <v>1.8218053856030711E-3</v>
      </c>
      <c r="V1008" s="17">
        <v>1.4246980211662199E-2</v>
      </c>
      <c r="W1008" s="17">
        <v>8.9871340502638963E-3</v>
      </c>
      <c r="X1008" s="17">
        <v>0</v>
      </c>
      <c r="Y1008" s="17">
        <v>4.3757609122844314E-3</v>
      </c>
      <c r="Z1008" s="17">
        <v>7.1789211775883741E-3</v>
      </c>
      <c r="AA1008" s="17">
        <v>2.3085691479838438E-2</v>
      </c>
      <c r="AB1008" s="17">
        <v>1.4422507371997901E-3</v>
      </c>
      <c r="AC1008" s="17">
        <v>8.2840470049036444E-3</v>
      </c>
      <c r="AD1008" s="17">
        <v>3.5645181295005837E-2</v>
      </c>
      <c r="AE1008" s="17">
        <v>0</v>
      </c>
      <c r="AG1008" s="17">
        <v>1.491378713828864E-2</v>
      </c>
      <c r="AH1008" s="17">
        <v>6.4442999729020954E-3</v>
      </c>
      <c r="AJ1008" s="17">
        <v>1.3376990704428779E-2</v>
      </c>
      <c r="AK1008" s="17">
        <v>1.859566941605521E-2</v>
      </c>
      <c r="AL1008" s="17">
        <v>1.8851845844405059E-2</v>
      </c>
      <c r="AM1008" s="17">
        <v>1.951206043169966E-2</v>
      </c>
      <c r="AN1008" s="17">
        <v>1.0590023498699631E-2</v>
      </c>
      <c r="AO1008" s="17">
        <v>3.0356605307936779E-2</v>
      </c>
      <c r="AP1008" s="17">
        <v>1.9823789347084821E-2</v>
      </c>
      <c r="AQ1008" s="17">
        <v>1.270857565575996E-2</v>
      </c>
      <c r="AR1008" s="17">
        <v>2.0432212438282391E-2</v>
      </c>
      <c r="AS1008" s="17">
        <v>3.065770482516705E-2</v>
      </c>
      <c r="AT1008" s="17">
        <v>1.3305678595686441E-2</v>
      </c>
      <c r="AU1008" s="17">
        <v>2.8879502022694931E-2</v>
      </c>
      <c r="AV1008" s="17">
        <v>0</v>
      </c>
      <c r="AX1008" s="17">
        <v>1.088753892742138E-2</v>
      </c>
      <c r="AY1008" s="17">
        <v>3.065770482516705E-2</v>
      </c>
      <c r="AZ1008" s="17">
        <v>1.3305678595686441E-2</v>
      </c>
      <c r="BA1008" s="17">
        <v>2.8879502022694931E-2</v>
      </c>
      <c r="BC1008" s="17">
        <v>1.157281965072097E-2</v>
      </c>
      <c r="BD1008" s="17">
        <v>0</v>
      </c>
      <c r="BE1008" s="17">
        <v>0</v>
      </c>
      <c r="BF1008" s="17">
        <v>0</v>
      </c>
      <c r="BG1008" s="17">
        <v>0</v>
      </c>
      <c r="BH1008" s="17">
        <v>1.9622469027721239E-3</v>
      </c>
      <c r="BI1008" s="17">
        <v>0</v>
      </c>
      <c r="BJ1008" s="17">
        <v>6.4170319128364749E-3</v>
      </c>
      <c r="BK1008" s="17">
        <v>0</v>
      </c>
      <c r="BL1008" s="17">
        <v>1.5168075958282651E-2</v>
      </c>
      <c r="BM1008" s="17">
        <v>1.111970524942359E-3</v>
      </c>
      <c r="BN1008" s="17">
        <v>2.4468070471957482E-2</v>
      </c>
      <c r="BP1008" s="17">
        <v>9.9335524818740268E-3</v>
      </c>
      <c r="BQ1008" s="17">
        <v>1.155404200238665E-2</v>
      </c>
      <c r="BR1008" s="17">
        <v>8.9906829108099568E-3</v>
      </c>
      <c r="BS1008" s="17">
        <v>1.4832855863761381E-2</v>
      </c>
      <c r="BT1008" s="17">
        <v>1.5078892025996391E-2</v>
      </c>
      <c r="BU1008" s="17">
        <v>2.435473068252253E-2</v>
      </c>
      <c r="BV1008" s="17">
        <v>0</v>
      </c>
      <c r="BW1008" s="17">
        <v>0</v>
      </c>
      <c r="BX1008" s="17">
        <v>0</v>
      </c>
      <c r="BY1008" s="17">
        <v>8.7245649914676603E-3</v>
      </c>
    </row>
    <row r="1010" spans="2:77" ht="80.099999999999994">
      <c r="B1010" s="14" t="s">
        <v>407</v>
      </c>
    </row>
    <row r="1011" spans="2:77" ht="15.95">
      <c r="B1011" s="15" t="s">
        <v>16</v>
      </c>
    </row>
    <row r="1012" spans="2:77" ht="32.1">
      <c r="B1012" s="16" t="s">
        <v>408</v>
      </c>
      <c r="C1012" s="17">
        <v>0.22784331617338319</v>
      </c>
      <c r="D1012" s="17">
        <v>0.2289007625905696</v>
      </c>
      <c r="E1012" s="17">
        <v>0.23612835359562931</v>
      </c>
      <c r="F1012" s="17">
        <v>0.1909494119122018</v>
      </c>
      <c r="H1012" s="17">
        <v>0.13741259290846769</v>
      </c>
      <c r="I1012" s="17">
        <v>0.24523056094112919</v>
      </c>
      <c r="J1012" s="17">
        <v>0.2044695920639692</v>
      </c>
      <c r="K1012" s="17">
        <v>0.1813801735841522</v>
      </c>
      <c r="L1012" s="17">
        <v>0.2424533955286616</v>
      </c>
      <c r="M1012" s="17">
        <v>0.1812886789531756</v>
      </c>
      <c r="N1012" s="17">
        <v>0.22510551414221081</v>
      </c>
      <c r="O1012" s="17">
        <v>0.29294563691390368</v>
      </c>
      <c r="P1012" s="17">
        <v>0.24366792738561499</v>
      </c>
      <c r="Q1012" s="17">
        <v>0.30343937977708768</v>
      </c>
      <c r="R1012" s="17">
        <v>0.28651188388619742</v>
      </c>
      <c r="S1012" s="17">
        <v>0.24003107446127131</v>
      </c>
      <c r="U1012" s="17">
        <v>0.16058453530405811</v>
      </c>
      <c r="V1012" s="17">
        <v>0.2455350250713613</v>
      </c>
      <c r="W1012" s="17">
        <v>0.17576076122199061</v>
      </c>
      <c r="X1012" s="17">
        <v>0.16317761725776811</v>
      </c>
      <c r="Y1012" s="17">
        <v>0.26746706720101793</v>
      </c>
      <c r="Z1012" s="17">
        <v>0.23431532841904831</v>
      </c>
      <c r="AA1012" s="17">
        <v>0.24209042529956251</v>
      </c>
      <c r="AB1012" s="17">
        <v>0.25941087638258598</v>
      </c>
      <c r="AC1012" s="17">
        <v>0.2785287833453905</v>
      </c>
      <c r="AD1012" s="17">
        <v>0.27483401297200821</v>
      </c>
      <c r="AE1012" s="17">
        <v>3.7888075136727109E-2</v>
      </c>
      <c r="AG1012" s="17">
        <v>0.26676746155277148</v>
      </c>
      <c r="AH1012" s="17">
        <v>0.19743698214822869</v>
      </c>
      <c r="AJ1012" s="17">
        <v>0.20808311477777219</v>
      </c>
      <c r="AK1012" s="17">
        <v>0.21200665274530461</v>
      </c>
      <c r="AL1012" s="17">
        <v>0.1859463997360038</v>
      </c>
      <c r="AM1012" s="17">
        <v>0.2095527004877647</v>
      </c>
      <c r="AN1012" s="17">
        <v>0.22375077977969829</v>
      </c>
      <c r="AO1012" s="17">
        <v>0.23236043110355231</v>
      </c>
      <c r="AP1012" s="17">
        <v>0.29237382853565308</v>
      </c>
      <c r="AQ1012" s="17">
        <v>0.26470330356955329</v>
      </c>
      <c r="AR1012" s="17">
        <v>0.21597931357899799</v>
      </c>
      <c r="AS1012" s="17">
        <v>0.17269586050135671</v>
      </c>
      <c r="AT1012" s="17">
        <v>0.2485978902507481</v>
      </c>
      <c r="AU1012" s="17">
        <v>0.2211850976478979</v>
      </c>
      <c r="AV1012" s="17">
        <v>0.25383585934460362</v>
      </c>
      <c r="AX1012" s="17">
        <v>0.22478326549172331</v>
      </c>
      <c r="AY1012" s="17">
        <v>0.17269586050135671</v>
      </c>
      <c r="AZ1012" s="17">
        <v>0.2485978902507481</v>
      </c>
      <c r="BA1012" s="17">
        <v>0.2211850976478979</v>
      </c>
      <c r="BC1012" s="17">
        <v>0.2361860762701429</v>
      </c>
      <c r="BD1012" s="17">
        <v>0.21051815330490811</v>
      </c>
      <c r="BE1012" s="17">
        <v>0.24202356948177089</v>
      </c>
      <c r="BF1012" s="17">
        <v>0.18923988655902019</v>
      </c>
      <c r="BG1012" s="17">
        <v>0.33732496050205663</v>
      </c>
      <c r="BH1012" s="17">
        <v>0.215968333909306</v>
      </c>
      <c r="BI1012" s="17">
        <v>0.20743636788780359</v>
      </c>
      <c r="BJ1012" s="17">
        <v>0.22284511037195279</v>
      </c>
      <c r="BK1012" s="17">
        <v>0.22000000115816731</v>
      </c>
      <c r="BL1012" s="17">
        <v>0.27204638401755821</v>
      </c>
      <c r="BM1012" s="17">
        <v>0.23271239522931991</v>
      </c>
      <c r="BN1012" s="17">
        <v>0.2191193686166219</v>
      </c>
      <c r="BP1012" s="17">
        <v>0.19560247040276491</v>
      </c>
      <c r="BQ1012" s="17">
        <v>0.2325801280533476</v>
      </c>
      <c r="BR1012" s="17">
        <v>0.23045007654537619</v>
      </c>
      <c r="BS1012" s="17">
        <v>0.24714578318070979</v>
      </c>
      <c r="BT1012" s="17">
        <v>0.25593238869461471</v>
      </c>
      <c r="BU1012" s="17">
        <v>0.32052570308205802</v>
      </c>
      <c r="BV1012" s="17">
        <v>0.30306483294996489</v>
      </c>
      <c r="BW1012" s="17">
        <v>0.20131979316998749</v>
      </c>
      <c r="BX1012" s="17">
        <v>0.27251600692539329</v>
      </c>
      <c r="BY1012" s="17">
        <v>0.190052841483938</v>
      </c>
    </row>
    <row r="1013" spans="2:77" ht="32.1">
      <c r="B1013" s="16" t="s">
        <v>409</v>
      </c>
      <c r="C1013" s="17">
        <v>0.12643085927273429</v>
      </c>
      <c r="D1013" s="17">
        <v>0.13290009347884529</v>
      </c>
      <c r="E1013" s="17">
        <v>0.10510260018537949</v>
      </c>
      <c r="F1013" s="17">
        <v>0.1287973543181975</v>
      </c>
      <c r="H1013" s="17">
        <v>0.1015493403782535</v>
      </c>
      <c r="I1013" s="17">
        <v>9.7964434920674553E-2</v>
      </c>
      <c r="J1013" s="17">
        <v>0.1064339628650022</v>
      </c>
      <c r="K1013" s="17">
        <v>0.1020865034670445</v>
      </c>
      <c r="L1013" s="17">
        <v>9.3249840390196445E-2</v>
      </c>
      <c r="M1013" s="17">
        <v>0.18500983034881599</v>
      </c>
      <c r="N1013" s="17">
        <v>0.10302083942608831</v>
      </c>
      <c r="O1013" s="17">
        <v>0.1070708916828285</v>
      </c>
      <c r="P1013" s="17">
        <v>0.1310661361412373</v>
      </c>
      <c r="Q1013" s="17">
        <v>9.7114197419882961E-2</v>
      </c>
      <c r="R1013" s="17">
        <v>0.14581306882986761</v>
      </c>
      <c r="S1013" s="17">
        <v>0.1813974983572994</v>
      </c>
      <c r="U1013" s="17">
        <v>8.3325504620333307E-2</v>
      </c>
      <c r="V1013" s="17">
        <v>8.1977273038597531E-2</v>
      </c>
      <c r="W1013" s="17">
        <v>8.5070850936997414E-2</v>
      </c>
      <c r="X1013" s="17">
        <v>0.1437809202798298</v>
      </c>
      <c r="Y1013" s="17">
        <v>0.21600937570287229</v>
      </c>
      <c r="Z1013" s="17">
        <v>0.10705136631517929</v>
      </c>
      <c r="AA1013" s="17">
        <v>0.1868980050109442</v>
      </c>
      <c r="AB1013" s="17">
        <v>0.14878984738260029</v>
      </c>
      <c r="AC1013" s="17">
        <v>0.1057654870580651</v>
      </c>
      <c r="AD1013" s="17">
        <v>0.1183953549950067</v>
      </c>
      <c r="AE1013" s="17">
        <v>0</v>
      </c>
      <c r="AG1013" s="17">
        <v>0.14282658603691939</v>
      </c>
      <c r="AH1013" s="17">
        <v>0.1136230265067779</v>
      </c>
      <c r="AJ1013" s="17">
        <v>0.14650140283262569</v>
      </c>
      <c r="AK1013" s="17">
        <v>0.1218753467014836</v>
      </c>
      <c r="AL1013" s="17">
        <v>0.1386963524964796</v>
      </c>
      <c r="AM1013" s="17">
        <v>0.1464248444735681</v>
      </c>
      <c r="AN1013" s="17">
        <v>9.6480556865577966E-2</v>
      </c>
      <c r="AO1013" s="17">
        <v>0.15102597370831261</v>
      </c>
      <c r="AP1013" s="17">
        <v>0.10857940700505669</v>
      </c>
      <c r="AQ1013" s="17">
        <v>0.13048591286532341</v>
      </c>
      <c r="AR1013" s="17">
        <v>0.1039168860452124</v>
      </c>
      <c r="AS1013" s="17">
        <v>0.12232327785924139</v>
      </c>
      <c r="AT1013" s="17">
        <v>0.1641073518926531</v>
      </c>
      <c r="AU1013" s="17">
        <v>0.133702865455474</v>
      </c>
      <c r="AV1013" s="17">
        <v>0.16594720790929621</v>
      </c>
      <c r="AX1013" s="17">
        <v>0.12679943701734639</v>
      </c>
      <c r="AY1013" s="17">
        <v>0.12232327785924139</v>
      </c>
      <c r="AZ1013" s="17">
        <v>0.1641073518926531</v>
      </c>
      <c r="BA1013" s="17">
        <v>0.133702865455474</v>
      </c>
      <c r="BC1013" s="17">
        <v>0.13950430141552411</v>
      </c>
      <c r="BD1013" s="17">
        <v>0.22481238712923279</v>
      </c>
      <c r="BE1013" s="17">
        <v>0.14364454234128049</v>
      </c>
      <c r="BF1013" s="17">
        <v>9.241597502120262E-2</v>
      </c>
      <c r="BG1013" s="17">
        <v>0.11573177130604261</v>
      </c>
      <c r="BH1013" s="17">
        <v>0.15522563966928871</v>
      </c>
      <c r="BI1013" s="17">
        <v>0.1350482518471724</v>
      </c>
      <c r="BJ1013" s="17">
        <v>0.11188089321877739</v>
      </c>
      <c r="BK1013" s="17">
        <v>9.0919921352409838E-2</v>
      </c>
      <c r="BL1013" s="17">
        <v>0.18029098208718031</v>
      </c>
      <c r="BM1013" s="17">
        <v>0.1387276408921902</v>
      </c>
      <c r="BN1013" s="17">
        <v>0.1148608997784455</v>
      </c>
      <c r="BP1013" s="17">
        <v>0.1007419271764599</v>
      </c>
      <c r="BQ1013" s="17">
        <v>0.19275615388183881</v>
      </c>
      <c r="BR1013" s="17">
        <v>9.7650979311217218E-2</v>
      </c>
      <c r="BS1013" s="17">
        <v>0.13499530325502609</v>
      </c>
      <c r="BT1013" s="17">
        <v>0.20210333173527001</v>
      </c>
      <c r="BU1013" s="17">
        <v>7.0452932015264591E-2</v>
      </c>
      <c r="BV1013" s="17">
        <v>0.1388666535484753</v>
      </c>
      <c r="BW1013" s="17">
        <v>0.12604631688306719</v>
      </c>
      <c r="BX1013" s="17">
        <v>0.1170823940293632</v>
      </c>
      <c r="BY1013" s="17">
        <v>0.13269055676469921</v>
      </c>
    </row>
    <row r="1014" spans="2:77" ht="32.1">
      <c r="B1014" s="16" t="s">
        <v>410</v>
      </c>
      <c r="C1014" s="17">
        <v>0.16221210766047861</v>
      </c>
      <c r="D1014" s="17">
        <v>0.15984188614154751</v>
      </c>
      <c r="E1014" s="17">
        <v>0.16593726265296921</v>
      </c>
      <c r="F1014" s="17">
        <v>0.20830182383687459</v>
      </c>
      <c r="H1014" s="17">
        <v>0.14038996511936261</v>
      </c>
      <c r="I1014" s="17">
        <v>0.11782741209739039</v>
      </c>
      <c r="J1014" s="17">
        <v>0.17748543090935559</v>
      </c>
      <c r="K1014" s="17">
        <v>0.15305053114581069</v>
      </c>
      <c r="L1014" s="17">
        <v>0.15001395434907039</v>
      </c>
      <c r="M1014" s="17">
        <v>0.19493151306006459</v>
      </c>
      <c r="N1014" s="17">
        <v>0.18555381827386341</v>
      </c>
      <c r="O1014" s="17">
        <v>0.1213280098972556</v>
      </c>
      <c r="P1014" s="17">
        <v>0.1672610853584072</v>
      </c>
      <c r="Q1014" s="17">
        <v>0.15153369405687919</v>
      </c>
      <c r="R1014" s="17">
        <v>0.1724417540712937</v>
      </c>
      <c r="S1014" s="17">
        <v>0.18219703582034169</v>
      </c>
      <c r="U1014" s="17">
        <v>0.16794307128062039</v>
      </c>
      <c r="V1014" s="17">
        <v>0.1475758829470975</v>
      </c>
      <c r="W1014" s="17">
        <v>0.1964024804284423</v>
      </c>
      <c r="X1014" s="17">
        <v>0.14202295479450511</v>
      </c>
      <c r="Y1014" s="17">
        <v>0.14358728166463419</v>
      </c>
      <c r="Z1014" s="17">
        <v>0.1376107361541874</v>
      </c>
      <c r="AA1014" s="17">
        <v>0.12146192328225711</v>
      </c>
      <c r="AB1014" s="17">
        <v>0.14304456526657119</v>
      </c>
      <c r="AC1014" s="17">
        <v>0.19028469380712781</v>
      </c>
      <c r="AD1014" s="17">
        <v>0.22982827616804219</v>
      </c>
      <c r="AE1014" s="17">
        <v>0.26449465686590312</v>
      </c>
      <c r="AG1014" s="17">
        <v>0.16580102733086249</v>
      </c>
      <c r="AH1014" s="17">
        <v>0.15940855502692669</v>
      </c>
      <c r="AJ1014" s="17">
        <v>0.18200446011138391</v>
      </c>
      <c r="AK1014" s="17">
        <v>0.20820057805940539</v>
      </c>
      <c r="AL1014" s="17">
        <v>0.18816923153599671</v>
      </c>
      <c r="AM1014" s="17">
        <v>0.17617768750440069</v>
      </c>
      <c r="AN1014" s="17">
        <v>0.20412813274985431</v>
      </c>
      <c r="AO1014" s="17">
        <v>0.16050219520245279</v>
      </c>
      <c r="AP1014" s="17">
        <v>0.1762979508935611</v>
      </c>
      <c r="AQ1014" s="17">
        <v>0.17970742319482769</v>
      </c>
      <c r="AR1014" s="17">
        <v>0.20785398579129041</v>
      </c>
      <c r="AS1014" s="17">
        <v>0.20307408256503259</v>
      </c>
      <c r="AT1014" s="17">
        <v>0.1529996617476089</v>
      </c>
      <c r="AU1014" s="17">
        <v>0.17036623380707491</v>
      </c>
      <c r="AV1014" s="17">
        <v>0.21466028512277729</v>
      </c>
      <c r="AX1014" s="17">
        <v>0.16702143684521781</v>
      </c>
      <c r="AY1014" s="17">
        <v>0.20307408256503259</v>
      </c>
      <c r="AZ1014" s="17">
        <v>0.1529996617476089</v>
      </c>
      <c r="BA1014" s="17">
        <v>0.17036623380707491</v>
      </c>
      <c r="BC1014" s="17">
        <v>0.15002688210122819</v>
      </c>
      <c r="BD1014" s="17">
        <v>5.7555486043267171E-2</v>
      </c>
      <c r="BE1014" s="17">
        <v>0.14271448624063679</v>
      </c>
      <c r="BF1014" s="17">
        <v>0.12982025851874371</v>
      </c>
      <c r="BG1014" s="17">
        <v>0.1219561705400872</v>
      </c>
      <c r="BH1014" s="17">
        <v>0.17156598404046489</v>
      </c>
      <c r="BI1014" s="17">
        <v>0.1232370882968896</v>
      </c>
      <c r="BJ1014" s="17">
        <v>0.1424753121904202</v>
      </c>
      <c r="BK1014" s="17">
        <v>0.18711571243674011</v>
      </c>
      <c r="BL1014" s="17">
        <v>5.4108318322429842E-2</v>
      </c>
      <c r="BM1014" s="17">
        <v>0.14184394354241961</v>
      </c>
      <c r="BN1014" s="17">
        <v>0.19528489765067161</v>
      </c>
      <c r="BP1014" s="17">
        <v>0.17635117344316981</v>
      </c>
      <c r="BQ1014" s="17">
        <v>0.12067542440770609</v>
      </c>
      <c r="BR1014" s="17">
        <v>0.16040866037088791</v>
      </c>
      <c r="BS1014" s="17">
        <v>0.1658115401889699</v>
      </c>
      <c r="BT1014" s="17">
        <v>0.152067972637766</v>
      </c>
      <c r="BU1014" s="17">
        <v>0.1800888374661142</v>
      </c>
      <c r="BV1014" s="17">
        <v>0.14204022018138579</v>
      </c>
      <c r="BW1014" s="17">
        <v>0.1564221048771737</v>
      </c>
      <c r="BX1014" s="17">
        <v>0.16353585454266101</v>
      </c>
      <c r="BY1014" s="17">
        <v>0.16128066202429089</v>
      </c>
    </row>
    <row r="1015" spans="2:77" ht="32.1">
      <c r="B1015" s="16" t="s">
        <v>411</v>
      </c>
      <c r="C1015" s="17">
        <v>0.1047081112044957</v>
      </c>
      <c r="D1015" s="17">
        <v>0.1066136772771815</v>
      </c>
      <c r="E1015" s="17">
        <v>0.10194258587399301</v>
      </c>
      <c r="F1015" s="17">
        <v>8.886317179367792E-2</v>
      </c>
      <c r="H1015" s="17">
        <v>9.2214973384783849E-2</v>
      </c>
      <c r="I1015" s="17">
        <v>9.9410885153260187E-2</v>
      </c>
      <c r="J1015" s="17">
        <v>0.13951174463855959</v>
      </c>
      <c r="K1015" s="17">
        <v>0.1231590184008743</v>
      </c>
      <c r="L1015" s="17">
        <v>0.128582272775222</v>
      </c>
      <c r="M1015" s="17">
        <v>0.1140971403150555</v>
      </c>
      <c r="N1015" s="17">
        <v>0.1692092783070831</v>
      </c>
      <c r="O1015" s="17">
        <v>9.3163644369835624E-2</v>
      </c>
      <c r="P1015" s="17">
        <v>9.8989562339743889E-2</v>
      </c>
      <c r="Q1015" s="17">
        <v>7.8965174291452292E-2</v>
      </c>
      <c r="R1015" s="17">
        <v>8.6904918013974083E-2</v>
      </c>
      <c r="S1015" s="17">
        <v>7.5004833199407581E-2</v>
      </c>
      <c r="U1015" s="17">
        <v>0.11563252926356871</v>
      </c>
      <c r="V1015" s="17">
        <v>0.1092269735701973</v>
      </c>
      <c r="W1015" s="17">
        <v>0.10067676031687731</v>
      </c>
      <c r="X1015" s="17">
        <v>0.11544639691102369</v>
      </c>
      <c r="Y1015" s="17">
        <v>9.1410883508371774E-2</v>
      </c>
      <c r="Z1015" s="17">
        <v>0.1165879465019982</v>
      </c>
      <c r="AA1015" s="17">
        <v>0.1044813051359236</v>
      </c>
      <c r="AB1015" s="17">
        <v>0.1121824530082754</v>
      </c>
      <c r="AC1015" s="17">
        <v>0.10298537353437109</v>
      </c>
      <c r="AD1015" s="17">
        <v>7.2075507880198592E-2</v>
      </c>
      <c r="AE1015" s="17">
        <v>0</v>
      </c>
      <c r="AG1015" s="17">
        <v>8.392305320197746E-2</v>
      </c>
      <c r="AH1015" s="17">
        <v>0.1209447532732371</v>
      </c>
      <c r="AJ1015" s="17">
        <v>8.2489526141968458E-2</v>
      </c>
      <c r="AK1015" s="17">
        <v>7.8183397336372751E-2</v>
      </c>
      <c r="AL1015" s="17">
        <v>0.1088030523078951</v>
      </c>
      <c r="AM1015" s="17">
        <v>0.1108499579969215</v>
      </c>
      <c r="AN1015" s="17">
        <v>0.1072359071449616</v>
      </c>
      <c r="AO1015" s="17">
        <v>8.2752131517158392E-2</v>
      </c>
      <c r="AP1015" s="17">
        <v>9.4152503727472622E-2</v>
      </c>
      <c r="AQ1015" s="17">
        <v>7.1011684230553151E-2</v>
      </c>
      <c r="AR1015" s="17">
        <v>8.4707445118793939E-2</v>
      </c>
      <c r="AS1015" s="17">
        <v>8.9051236644390311E-2</v>
      </c>
      <c r="AT1015" s="17">
        <v>9.0213318015331792E-2</v>
      </c>
      <c r="AU1015" s="17">
        <v>0.10091250332685479</v>
      </c>
      <c r="AV1015" s="17">
        <v>9.0991776174955991E-2</v>
      </c>
      <c r="AX1015" s="17">
        <v>0.1005874507559749</v>
      </c>
      <c r="AY1015" s="17">
        <v>8.9051236644390311E-2</v>
      </c>
      <c r="AZ1015" s="17">
        <v>9.0213318015331792E-2</v>
      </c>
      <c r="BA1015" s="17">
        <v>0.10091250332685479</v>
      </c>
      <c r="BC1015" s="17">
        <v>8.6661015044701556E-2</v>
      </c>
      <c r="BD1015" s="17">
        <v>9.1511261854648043E-2</v>
      </c>
      <c r="BE1015" s="17">
        <v>0.1050047514767796</v>
      </c>
      <c r="BF1015" s="17">
        <v>0.12712603636971889</v>
      </c>
      <c r="BG1015" s="17">
        <v>0.17813871018766739</v>
      </c>
      <c r="BH1015" s="17">
        <v>8.202561124916731E-2</v>
      </c>
      <c r="BI1015" s="17">
        <v>0.1658897222920771</v>
      </c>
      <c r="BJ1015" s="17">
        <v>9.6144042805576688E-2</v>
      </c>
      <c r="BK1015" s="17">
        <v>0.13165475707191629</v>
      </c>
      <c r="BL1015" s="17">
        <v>0.1087023136612202</v>
      </c>
      <c r="BM1015" s="17">
        <v>0.10057991310546451</v>
      </c>
      <c r="BN1015" s="17">
        <v>0.10086757576702669</v>
      </c>
      <c r="BP1015" s="17">
        <v>7.9658898297620975E-2</v>
      </c>
      <c r="BQ1015" s="17">
        <v>0.1054639189646248</v>
      </c>
      <c r="BR1015" s="17">
        <v>0.10859883420274941</v>
      </c>
      <c r="BS1015" s="17">
        <v>0.1067809017508065</v>
      </c>
      <c r="BT1015" s="17">
        <v>9.3607793844809897E-2</v>
      </c>
      <c r="BU1015" s="17">
        <v>7.3064192047567575E-2</v>
      </c>
      <c r="BV1015" s="17">
        <v>0.12784539062680339</v>
      </c>
      <c r="BW1015" s="17">
        <v>0.14855598989631549</v>
      </c>
      <c r="BX1015" s="17">
        <v>0.15227973241012849</v>
      </c>
      <c r="BY1015" s="17">
        <v>0.1034070868045168</v>
      </c>
    </row>
    <row r="1016" spans="2:77" ht="48">
      <c r="B1016" s="16" t="s">
        <v>412</v>
      </c>
      <c r="C1016" s="17">
        <v>0.115704479089285</v>
      </c>
      <c r="D1016" s="17">
        <v>0.10940490642326441</v>
      </c>
      <c r="E1016" s="17">
        <v>0.14101078663345371</v>
      </c>
      <c r="F1016" s="17">
        <v>0.10444889953813009</v>
      </c>
      <c r="H1016" s="17">
        <v>0.11077834732822479</v>
      </c>
      <c r="I1016" s="17">
        <v>0.14502026892815831</v>
      </c>
      <c r="J1016" s="17">
        <v>7.6062684775787801E-2</v>
      </c>
      <c r="K1016" s="17">
        <v>0.17350603305838541</v>
      </c>
      <c r="L1016" s="17">
        <v>0.12506579375378279</v>
      </c>
      <c r="M1016" s="17">
        <v>0.116044921017179</v>
      </c>
      <c r="N1016" s="17">
        <v>5.3314395773658159E-2</v>
      </c>
      <c r="O1016" s="17">
        <v>0.1055132741182757</v>
      </c>
      <c r="P1016" s="17">
        <v>0.12597976794666951</v>
      </c>
      <c r="Q1016" s="17">
        <v>0.1091741130736129</v>
      </c>
      <c r="R1016" s="17">
        <v>0.13255852936414511</v>
      </c>
      <c r="S1016" s="17">
        <v>0.10444162551941059</v>
      </c>
      <c r="U1016" s="17">
        <v>0.11263617186965991</v>
      </c>
      <c r="V1016" s="17">
        <v>8.1224864001855995E-2</v>
      </c>
      <c r="W1016" s="17">
        <v>0.12754496946487359</v>
      </c>
      <c r="X1016" s="17">
        <v>0.16987441189235319</v>
      </c>
      <c r="Y1016" s="17">
        <v>8.413076582657425E-2</v>
      </c>
      <c r="Z1016" s="17">
        <v>0.1141023814589099</v>
      </c>
      <c r="AA1016" s="17">
        <v>0.15853091840615191</v>
      </c>
      <c r="AB1016" s="17">
        <v>0.10123041573775871</v>
      </c>
      <c r="AC1016" s="17">
        <v>0.10231750014355211</v>
      </c>
      <c r="AD1016" s="17">
        <v>8.5277455257217583E-2</v>
      </c>
      <c r="AE1016" s="17">
        <v>9.080847130335315E-2</v>
      </c>
      <c r="AG1016" s="17">
        <v>0.1144020842221276</v>
      </c>
      <c r="AH1016" s="17">
        <v>0.1167218695284955</v>
      </c>
      <c r="AJ1016" s="17">
        <v>0.13155337340638379</v>
      </c>
      <c r="AK1016" s="17">
        <v>0.13937343368798899</v>
      </c>
      <c r="AL1016" s="17">
        <v>0.12079658423537989</v>
      </c>
      <c r="AM1016" s="17">
        <v>9.9160356517762532E-2</v>
      </c>
      <c r="AN1016" s="17">
        <v>9.7817640702991024E-2</v>
      </c>
      <c r="AO1016" s="17">
        <v>0.1097632320658488</v>
      </c>
      <c r="AP1016" s="17">
        <v>9.9630900923605908E-2</v>
      </c>
      <c r="AQ1016" s="17">
        <v>0.13995098457204069</v>
      </c>
      <c r="AR1016" s="17">
        <v>0.1106686272913584</v>
      </c>
      <c r="AS1016" s="17">
        <v>0.13586986790718189</v>
      </c>
      <c r="AT1016" s="17">
        <v>0.1126929699812959</v>
      </c>
      <c r="AU1016" s="17">
        <v>0.1440818062980076</v>
      </c>
      <c r="AV1016" s="17">
        <v>7.1736428664864071E-2</v>
      </c>
      <c r="AX1016" s="17">
        <v>0.115841018420818</v>
      </c>
      <c r="AY1016" s="17">
        <v>0.13586986790718189</v>
      </c>
      <c r="AZ1016" s="17">
        <v>0.1126929699812959</v>
      </c>
      <c r="BA1016" s="17">
        <v>0.1440818062980076</v>
      </c>
      <c r="BC1016" s="17">
        <v>0.1600711557987681</v>
      </c>
      <c r="BD1016" s="17">
        <v>0.11996890641521531</v>
      </c>
      <c r="BE1016" s="17">
        <v>9.0558650751202022E-2</v>
      </c>
      <c r="BF1016" s="17">
        <v>0.1514891282368131</v>
      </c>
      <c r="BG1016" s="17">
        <v>0.1069385201710291</v>
      </c>
      <c r="BH1016" s="17">
        <v>0.1411899843380279</v>
      </c>
      <c r="BI1016" s="17">
        <v>9.9664534464938614E-2</v>
      </c>
      <c r="BJ1016" s="17">
        <v>0.14591501593090411</v>
      </c>
      <c r="BK1016" s="17">
        <v>0.1178630132360831</v>
      </c>
      <c r="BL1016" s="17">
        <v>0.124520984142729</v>
      </c>
      <c r="BM1016" s="17">
        <v>0.13121105941210129</v>
      </c>
      <c r="BN1016" s="17">
        <v>6.926380638785061E-2</v>
      </c>
      <c r="BP1016" s="17">
        <v>0.15942419966912999</v>
      </c>
      <c r="BQ1016" s="17">
        <v>0.1201700676986817</v>
      </c>
      <c r="BR1016" s="17">
        <v>0.12618807542507099</v>
      </c>
      <c r="BS1016" s="17">
        <v>0.11953957706054701</v>
      </c>
      <c r="BT1016" s="17">
        <v>0.13089151091175821</v>
      </c>
      <c r="BU1016" s="17">
        <v>8.5320792147825383E-2</v>
      </c>
      <c r="BV1016" s="17">
        <v>7.1786273518044688E-2</v>
      </c>
      <c r="BW1016" s="17">
        <v>0.1403498710459529</v>
      </c>
      <c r="BX1016" s="17">
        <v>6.8552915516312929E-2</v>
      </c>
      <c r="BY1016" s="17">
        <v>9.5786924532226411E-2</v>
      </c>
    </row>
    <row r="1017" spans="2:77" ht="48">
      <c r="B1017" s="16" t="s">
        <v>413</v>
      </c>
      <c r="C1017" s="17">
        <v>0.11018760932096699</v>
      </c>
      <c r="D1017" s="17">
        <v>0.1122569925938858</v>
      </c>
      <c r="E1017" s="17">
        <v>0.1011128493069591</v>
      </c>
      <c r="F1017" s="17">
        <v>0.13892747684232959</v>
      </c>
      <c r="H1017" s="17">
        <v>0.20045471735771131</v>
      </c>
      <c r="I1017" s="17">
        <v>0.14945967779539421</v>
      </c>
      <c r="J1017" s="17">
        <v>0.1001289153962529</v>
      </c>
      <c r="K1017" s="17">
        <v>8.8523351445099999E-2</v>
      </c>
      <c r="L1017" s="17">
        <v>7.9197741144573161E-2</v>
      </c>
      <c r="M1017" s="17">
        <v>7.0006707326797743E-2</v>
      </c>
      <c r="N1017" s="17">
        <v>0.1249525413349583</v>
      </c>
      <c r="O1017" s="17">
        <v>0.14113433135344369</v>
      </c>
      <c r="P1017" s="17">
        <v>9.5634215010329246E-2</v>
      </c>
      <c r="Q1017" s="17">
        <v>8.0939229489465095E-2</v>
      </c>
      <c r="R1017" s="17">
        <v>8.3069995327185675E-2</v>
      </c>
      <c r="S1017" s="17">
        <v>0.1147161277867976</v>
      </c>
      <c r="U1017" s="17">
        <v>0.15947173351498731</v>
      </c>
      <c r="V1017" s="17">
        <v>0.11890611567887351</v>
      </c>
      <c r="W1017" s="17">
        <v>0.12205847809438911</v>
      </c>
      <c r="X1017" s="17">
        <v>7.2368352902803065E-2</v>
      </c>
      <c r="Y1017" s="17">
        <v>9.9660265406758902E-2</v>
      </c>
      <c r="Z1017" s="17">
        <v>0.12158371128297429</v>
      </c>
      <c r="AA1017" s="17">
        <v>7.2779093784266433E-2</v>
      </c>
      <c r="AB1017" s="17">
        <v>9.5345683929919628E-2</v>
      </c>
      <c r="AC1017" s="17">
        <v>0.1113232024318751</v>
      </c>
      <c r="AD1017" s="17">
        <v>0.1248483753395072</v>
      </c>
      <c r="AE1017" s="17">
        <v>0.17365003877721391</v>
      </c>
      <c r="AG1017" s="17">
        <v>0.1019995044958107</v>
      </c>
      <c r="AH1017" s="17">
        <v>0.1165839026222073</v>
      </c>
      <c r="AJ1017" s="17">
        <v>0.10362475492511709</v>
      </c>
      <c r="AK1017" s="17">
        <v>8.892671121316123E-2</v>
      </c>
      <c r="AL1017" s="17">
        <v>0.11288382863399191</v>
      </c>
      <c r="AM1017" s="17">
        <v>0.1116616475265914</v>
      </c>
      <c r="AN1017" s="17">
        <v>0.1027981049124297</v>
      </c>
      <c r="AO1017" s="17">
        <v>9.5269371031884098E-2</v>
      </c>
      <c r="AP1017" s="17">
        <v>9.3975900269426912E-2</v>
      </c>
      <c r="AQ1017" s="17">
        <v>9.5752873759084201E-2</v>
      </c>
      <c r="AR1017" s="17">
        <v>0.1190785053218837</v>
      </c>
      <c r="AS1017" s="17">
        <v>0.1142805071575973</v>
      </c>
      <c r="AT1017" s="17">
        <v>0.13898023255655981</v>
      </c>
      <c r="AU1017" s="17">
        <v>0.1028344826154915</v>
      </c>
      <c r="AV1017" s="17">
        <v>7.3972921236911779E-2</v>
      </c>
      <c r="AX1017" s="17">
        <v>0.1081277044044561</v>
      </c>
      <c r="AY1017" s="17">
        <v>0.1142805071575973</v>
      </c>
      <c r="AZ1017" s="17">
        <v>0.13898023255655981</v>
      </c>
      <c r="BA1017" s="17">
        <v>0.1028344826154915</v>
      </c>
      <c r="BC1017" s="17">
        <v>8.5528750823537433E-2</v>
      </c>
      <c r="BD1017" s="17">
        <v>0.1976392076804375</v>
      </c>
      <c r="BE1017" s="17">
        <v>0.13643883091196801</v>
      </c>
      <c r="BF1017" s="17">
        <v>9.6836120547381777E-2</v>
      </c>
      <c r="BG1017" s="17">
        <v>3.4468896249904388E-2</v>
      </c>
      <c r="BH1017" s="17">
        <v>0.1126510888782731</v>
      </c>
      <c r="BI1017" s="17">
        <v>9.3987424711596032E-2</v>
      </c>
      <c r="BJ1017" s="17">
        <v>0.1236730851572887</v>
      </c>
      <c r="BK1017" s="17">
        <v>0.11253750576401721</v>
      </c>
      <c r="BL1017" s="17">
        <v>7.7092340159297557E-2</v>
      </c>
      <c r="BM1017" s="17">
        <v>7.4818627745743757E-2</v>
      </c>
      <c r="BN1017" s="17">
        <v>0.11109773554963059</v>
      </c>
      <c r="BP1017" s="17">
        <v>0.1034845377940001</v>
      </c>
      <c r="BQ1017" s="17">
        <v>8.811406121957488E-2</v>
      </c>
      <c r="BR1017" s="17">
        <v>9.1318563223914573E-2</v>
      </c>
      <c r="BS1017" s="17">
        <v>0.1054470193500896</v>
      </c>
      <c r="BT1017" s="17">
        <v>9.8582240308299235E-2</v>
      </c>
      <c r="BU1017" s="17">
        <v>0.1501218230633968</v>
      </c>
      <c r="BV1017" s="17">
        <v>0.1009784667059811</v>
      </c>
      <c r="BW1017" s="17">
        <v>8.8139673915913666E-2</v>
      </c>
      <c r="BX1017" s="17">
        <v>0.1137619723987096</v>
      </c>
      <c r="BY1017" s="17">
        <v>0.12691254793048631</v>
      </c>
    </row>
    <row r="1018" spans="2:77" ht="32.1">
      <c r="B1018" s="16" t="s">
        <v>414</v>
      </c>
      <c r="C1018" s="17">
        <v>0.13414747444024699</v>
      </c>
      <c r="D1018" s="17">
        <v>0.13126088041419401</v>
      </c>
      <c r="E1018" s="17">
        <v>0.12651662380399059</v>
      </c>
      <c r="F1018" s="17">
        <v>0.13971186175858841</v>
      </c>
      <c r="H1018" s="17">
        <v>0.16597410473851551</v>
      </c>
      <c r="I1018" s="17">
        <v>0.1411659402532392</v>
      </c>
      <c r="J1018" s="17">
        <v>0.16896142697694219</v>
      </c>
      <c r="K1018" s="17">
        <v>0.1661022301842818</v>
      </c>
      <c r="L1018" s="17">
        <v>0.16916141086440609</v>
      </c>
      <c r="M1018" s="17">
        <v>0.1218511104407774</v>
      </c>
      <c r="N1018" s="17">
        <v>0.1272883804099921</v>
      </c>
      <c r="O1018" s="17">
        <v>0.13884421166445729</v>
      </c>
      <c r="P1018" s="17">
        <v>0.12667629868993441</v>
      </c>
      <c r="Q1018" s="17">
        <v>0.16455486804399089</v>
      </c>
      <c r="R1018" s="17">
        <v>7.1211887148556932E-2</v>
      </c>
      <c r="S1018" s="17">
        <v>8.2841535848085471E-2</v>
      </c>
      <c r="U1018" s="17">
        <v>0.15923791911756599</v>
      </c>
      <c r="V1018" s="17">
        <v>0.19183338709922959</v>
      </c>
      <c r="W1018" s="17">
        <v>0.16424189662625821</v>
      </c>
      <c r="X1018" s="17">
        <v>0.1822868563796862</v>
      </c>
      <c r="Y1018" s="17">
        <v>9.3358599777486256E-2</v>
      </c>
      <c r="Z1018" s="17">
        <v>0.1600035917723257</v>
      </c>
      <c r="AA1018" s="17">
        <v>0.1071491710272562</v>
      </c>
      <c r="AB1018" s="17">
        <v>0.1236022826089711</v>
      </c>
      <c r="AC1018" s="17">
        <v>9.519524485879681E-2</v>
      </c>
      <c r="AD1018" s="17">
        <v>7.2763264466840394E-2</v>
      </c>
      <c r="AE1018" s="17">
        <v>3.7888075136727109E-2</v>
      </c>
      <c r="AG1018" s="17">
        <v>0.1089196919345196</v>
      </c>
      <c r="AH1018" s="17">
        <v>0.15385463497277591</v>
      </c>
      <c r="AJ1018" s="17">
        <v>0.13656043042811511</v>
      </c>
      <c r="AK1018" s="17">
        <v>0.14085746103338651</v>
      </c>
      <c r="AL1018" s="17">
        <v>0.12701437841460289</v>
      </c>
      <c r="AM1018" s="17">
        <v>0.1228918212372255</v>
      </c>
      <c r="AN1018" s="17">
        <v>0.15313005611782851</v>
      </c>
      <c r="AO1018" s="17">
        <v>0.1619832195303624</v>
      </c>
      <c r="AP1018" s="17">
        <v>0.112645282429785</v>
      </c>
      <c r="AQ1018" s="17">
        <v>9.52014957177722E-2</v>
      </c>
      <c r="AR1018" s="17">
        <v>0.14350195064933269</v>
      </c>
      <c r="AS1018" s="17">
        <v>0.12577140118938379</v>
      </c>
      <c r="AT1018" s="17">
        <v>8.5149586662075005E-2</v>
      </c>
      <c r="AU1018" s="17">
        <v>8.5111041367847112E-2</v>
      </c>
      <c r="AV1018" s="17">
        <v>0.1054834008708978</v>
      </c>
      <c r="AX1018" s="17">
        <v>0.14055454040104631</v>
      </c>
      <c r="AY1018" s="17">
        <v>0.12577140118938379</v>
      </c>
      <c r="AZ1018" s="17">
        <v>8.5149586662075005E-2</v>
      </c>
      <c r="BA1018" s="17">
        <v>8.5111041367847112E-2</v>
      </c>
      <c r="BC1018" s="17">
        <v>0.13234395039812091</v>
      </c>
      <c r="BD1018" s="17">
        <v>5.8843728054691437E-2</v>
      </c>
      <c r="BE1018" s="17">
        <v>0.1156443106688137</v>
      </c>
      <c r="BF1018" s="17">
        <v>0.19158150439537761</v>
      </c>
      <c r="BG1018" s="17">
        <v>8.4767390143939803E-2</v>
      </c>
      <c r="BH1018" s="17">
        <v>0.1104401836664967</v>
      </c>
      <c r="BI1018" s="17">
        <v>0.15392074462828251</v>
      </c>
      <c r="BJ1018" s="17">
        <v>0.1421216042756446</v>
      </c>
      <c r="BK1018" s="17">
        <v>0.1202156093081104</v>
      </c>
      <c r="BL1018" s="17">
        <v>0.14370662650984189</v>
      </c>
      <c r="BM1018" s="17">
        <v>0.15965551654284929</v>
      </c>
      <c r="BN1018" s="17">
        <v>0.16547221205736751</v>
      </c>
      <c r="BP1018" s="17">
        <v>0.1698927257275035</v>
      </c>
      <c r="BQ1018" s="17">
        <v>0.1165328313530785</v>
      </c>
      <c r="BR1018" s="17">
        <v>0.15560744623085149</v>
      </c>
      <c r="BS1018" s="17">
        <v>0.1085123238144783</v>
      </c>
      <c r="BT1018" s="17">
        <v>6.221520288671134E-2</v>
      </c>
      <c r="BU1018" s="17">
        <v>0.1082483548365122</v>
      </c>
      <c r="BV1018" s="17">
        <v>0.1154181624693451</v>
      </c>
      <c r="BW1018" s="17">
        <v>0.12187223125436041</v>
      </c>
      <c r="BX1018" s="17">
        <v>9.540156766007056E-2</v>
      </c>
      <c r="BY1018" s="17">
        <v>0.1588273504986733</v>
      </c>
    </row>
    <row r="1019" spans="2:77" ht="15.95">
      <c r="B1019" s="16" t="s">
        <v>247</v>
      </c>
      <c r="C1019" s="17">
        <v>1.8766042838409221E-2</v>
      </c>
      <c r="D1019" s="17">
        <v>1.8820801080511859E-2</v>
      </c>
      <c r="E1019" s="17">
        <v>2.2248937947625579E-2</v>
      </c>
      <c r="F1019" s="17">
        <v>0</v>
      </c>
      <c r="H1019" s="17">
        <v>5.122595878468085E-2</v>
      </c>
      <c r="I1019" s="17">
        <v>3.9208199107539912E-3</v>
      </c>
      <c r="J1019" s="17">
        <v>2.6946242374130309E-2</v>
      </c>
      <c r="K1019" s="17">
        <v>1.2192158714351069E-2</v>
      </c>
      <c r="L1019" s="17">
        <v>1.227559119408725E-2</v>
      </c>
      <c r="M1019" s="17">
        <v>1.677009853813408E-2</v>
      </c>
      <c r="N1019" s="17">
        <v>1.1555232332145809E-2</v>
      </c>
      <c r="O1019" s="17">
        <v>0</v>
      </c>
      <c r="P1019" s="17">
        <v>1.0725007128063331E-2</v>
      </c>
      <c r="Q1019" s="17">
        <v>1.427934384762879E-2</v>
      </c>
      <c r="R1019" s="17">
        <v>2.1487963358779599E-2</v>
      </c>
      <c r="S1019" s="17">
        <v>1.9370269007386181E-2</v>
      </c>
      <c r="U1019" s="17">
        <v>4.1168535029206373E-2</v>
      </c>
      <c r="V1019" s="17">
        <v>2.3720478592787149E-2</v>
      </c>
      <c r="W1019" s="17">
        <v>2.8243802910171499E-2</v>
      </c>
      <c r="X1019" s="17">
        <v>1.104248958203085E-2</v>
      </c>
      <c r="Y1019" s="17">
        <v>4.3757609122844314E-3</v>
      </c>
      <c r="Z1019" s="17">
        <v>8.7449380953768998E-3</v>
      </c>
      <c r="AA1019" s="17">
        <v>6.6091580536380276E-3</v>
      </c>
      <c r="AB1019" s="17">
        <v>1.639387568331762E-2</v>
      </c>
      <c r="AC1019" s="17">
        <v>1.359971482082176E-2</v>
      </c>
      <c r="AD1019" s="17">
        <v>2.197775292117914E-2</v>
      </c>
      <c r="AE1019" s="17">
        <v>0.39527068278007571</v>
      </c>
      <c r="AG1019" s="17">
        <v>1.5360591225011379E-2</v>
      </c>
      <c r="AH1019" s="17">
        <v>2.1426275921350789E-2</v>
      </c>
      <c r="AJ1019" s="17">
        <v>9.182937376633931E-3</v>
      </c>
      <c r="AK1019" s="17">
        <v>1.057641922289688E-2</v>
      </c>
      <c r="AL1019" s="17">
        <v>1.769017263965007E-2</v>
      </c>
      <c r="AM1019" s="17">
        <v>2.328098425576567E-2</v>
      </c>
      <c r="AN1019" s="17">
        <v>1.46588217266586E-2</v>
      </c>
      <c r="AO1019" s="17">
        <v>6.3434458404283828E-3</v>
      </c>
      <c r="AP1019" s="17">
        <v>2.234422621543861E-2</v>
      </c>
      <c r="AQ1019" s="17">
        <v>2.31863220908455E-2</v>
      </c>
      <c r="AR1019" s="17">
        <v>1.429328620313065E-2</v>
      </c>
      <c r="AS1019" s="17">
        <v>3.6933766175816028E-2</v>
      </c>
      <c r="AT1019" s="17">
        <v>7.2589888937273309E-3</v>
      </c>
      <c r="AU1019" s="17">
        <v>4.1805969481352033E-2</v>
      </c>
      <c r="AV1019" s="17">
        <v>2.337212067569348E-2</v>
      </c>
      <c r="AX1019" s="17">
        <v>1.6285146663417141E-2</v>
      </c>
      <c r="AY1019" s="17">
        <v>3.6933766175816028E-2</v>
      </c>
      <c r="AZ1019" s="17">
        <v>7.2589888937273309E-3</v>
      </c>
      <c r="BA1019" s="17">
        <v>4.1805969481352033E-2</v>
      </c>
      <c r="BC1019" s="17">
        <v>9.677868147976847E-3</v>
      </c>
      <c r="BD1019" s="17">
        <v>3.9150869517599253E-2</v>
      </c>
      <c r="BE1019" s="17">
        <v>2.3970858127548358E-2</v>
      </c>
      <c r="BF1019" s="17">
        <v>2.1491090351742119E-2</v>
      </c>
      <c r="BG1019" s="17">
        <v>2.0673580899273E-2</v>
      </c>
      <c r="BH1019" s="17">
        <v>1.093317424897545E-2</v>
      </c>
      <c r="BI1019" s="17">
        <v>2.0815865871240041E-2</v>
      </c>
      <c r="BJ1019" s="17">
        <v>1.4944936049435311E-2</v>
      </c>
      <c r="BK1019" s="17">
        <v>1.9693479672555619E-2</v>
      </c>
      <c r="BL1019" s="17">
        <v>3.9532051099742893E-2</v>
      </c>
      <c r="BM1019" s="17">
        <v>2.045090352991126E-2</v>
      </c>
      <c r="BN1019" s="17">
        <v>2.4033504192385591E-2</v>
      </c>
      <c r="BP1019" s="17">
        <v>1.4844067489350609E-2</v>
      </c>
      <c r="BQ1019" s="17">
        <v>2.3707414421147509E-2</v>
      </c>
      <c r="BR1019" s="17">
        <v>2.9777364689932161E-2</v>
      </c>
      <c r="BS1019" s="17">
        <v>1.1767551399372691E-2</v>
      </c>
      <c r="BT1019" s="17">
        <v>4.5995589807706671E-3</v>
      </c>
      <c r="BU1019" s="17">
        <v>1.217736534126126E-2</v>
      </c>
      <c r="BV1019" s="17">
        <v>0</v>
      </c>
      <c r="BW1019" s="17">
        <v>1.7294018957229179E-2</v>
      </c>
      <c r="BX1019" s="17">
        <v>1.686955651736111E-2</v>
      </c>
      <c r="BY1019" s="17">
        <v>3.1042029961169469E-2</v>
      </c>
    </row>
    <row r="1021" spans="2:77" ht="272.10000000000002">
      <c r="B1021" s="14" t="s">
        <v>415</v>
      </c>
    </row>
    <row r="1022" spans="2:77" ht="15.95">
      <c r="B1022" s="15" t="s">
        <v>16</v>
      </c>
    </row>
    <row r="1023" spans="2:77" ht="15.95">
      <c r="B1023" s="16" t="s">
        <v>184</v>
      </c>
      <c r="C1023" s="17">
        <v>0.1985042480002113</v>
      </c>
      <c r="D1023" s="17">
        <v>0.22772170081482851</v>
      </c>
      <c r="E1023" s="17">
        <v>0.1217698543085063</v>
      </c>
      <c r="F1023" s="17">
        <v>0.1157044933666744</v>
      </c>
      <c r="H1023" s="17">
        <v>5.6783832771668312E-2</v>
      </c>
      <c r="I1023" s="17">
        <v>0.14305917167708579</v>
      </c>
      <c r="J1023" s="17">
        <v>0.1052328036225159</v>
      </c>
      <c r="K1023" s="17">
        <v>0.20375537704723881</v>
      </c>
      <c r="L1023" s="17">
        <v>0.1774045462010766</v>
      </c>
      <c r="M1023" s="17">
        <v>0.12131588444312261</v>
      </c>
      <c r="N1023" s="17">
        <v>0.14866569148306721</v>
      </c>
      <c r="O1023" s="17">
        <v>0.19484772614875409</v>
      </c>
      <c r="P1023" s="17">
        <v>0.22319925613797889</v>
      </c>
      <c r="Q1023" s="17">
        <v>0.27780192306002588</v>
      </c>
      <c r="R1023" s="17">
        <v>0.32585174909908432</v>
      </c>
      <c r="S1023" s="17">
        <v>0.31298865960836209</v>
      </c>
      <c r="U1023" s="17">
        <v>8.3319469351150199E-2</v>
      </c>
      <c r="V1023" s="17">
        <v>0.1487621071551887</v>
      </c>
      <c r="W1023" s="17">
        <v>9.8663394658101242E-2</v>
      </c>
      <c r="X1023" s="17">
        <v>0.1488105818651847</v>
      </c>
      <c r="Y1023" s="17">
        <v>0.18539882099518351</v>
      </c>
      <c r="Z1023" s="17">
        <v>0.24838383781174089</v>
      </c>
      <c r="AA1023" s="17">
        <v>0.30427733983398608</v>
      </c>
      <c r="AB1023" s="17">
        <v>0.28791729467259641</v>
      </c>
      <c r="AC1023" s="17">
        <v>0.29722035248853201</v>
      </c>
      <c r="AD1023" s="17">
        <v>0.1462096760616293</v>
      </c>
      <c r="AE1023" s="17">
        <v>0.17368618556254989</v>
      </c>
      <c r="AG1023" s="17">
        <v>0.28155411222544141</v>
      </c>
      <c r="AH1023" s="17">
        <v>0.13362827223342441</v>
      </c>
      <c r="AJ1023" s="17">
        <v>0.27456311131139738</v>
      </c>
      <c r="AK1023" s="17">
        <v>0.14489888986967231</v>
      </c>
      <c r="AL1023" s="17">
        <v>0.1921182411046036</v>
      </c>
      <c r="AM1023" s="17">
        <v>0.2480037831751094</v>
      </c>
      <c r="AN1023" s="17">
        <v>0.1745478629334804</v>
      </c>
      <c r="AO1023" s="17">
        <v>0.1687651013789028</v>
      </c>
      <c r="AP1023" s="17">
        <v>0.1930273452426288</v>
      </c>
      <c r="AQ1023" s="17">
        <v>0.2130883929931702</v>
      </c>
      <c r="AR1023" s="17">
        <v>0.2378912371301159</v>
      </c>
      <c r="AS1023" s="17">
        <v>0.26356559071303243</v>
      </c>
      <c r="AT1023" s="17">
        <v>0.25439145869562402</v>
      </c>
      <c r="AU1023" s="17">
        <v>0.21232957330344721</v>
      </c>
      <c r="AV1023" s="17">
        <v>0.30073163694321542</v>
      </c>
      <c r="AX1023" s="17">
        <v>0.1997957151470291</v>
      </c>
      <c r="AY1023" s="17">
        <v>0.26356559071303243</v>
      </c>
      <c r="AZ1023" s="17">
        <v>0.25439145869562402</v>
      </c>
      <c r="BA1023" s="17">
        <v>0.21232957330344721</v>
      </c>
      <c r="BC1023" s="17">
        <v>0.24935176326243161</v>
      </c>
      <c r="BD1023" s="17">
        <v>0.26352225575585853</v>
      </c>
      <c r="BE1023" s="17">
        <v>0.27084075330687052</v>
      </c>
      <c r="BF1023" s="17">
        <v>0.1541956869436949</v>
      </c>
      <c r="BG1023" s="17">
        <v>0.25340705783631812</v>
      </c>
      <c r="BH1023" s="17">
        <v>0.36853106623558451</v>
      </c>
      <c r="BI1023" s="17">
        <v>0.29955257882912689</v>
      </c>
      <c r="BJ1023" s="17">
        <v>0.16883218703504951</v>
      </c>
      <c r="BK1023" s="17">
        <v>0.13863671712097131</v>
      </c>
      <c r="BL1023" s="17">
        <v>0.26096441025503692</v>
      </c>
      <c r="BM1023" s="17">
        <v>0.29232723021538592</v>
      </c>
      <c r="BN1023" s="17">
        <v>0.12193139891115461</v>
      </c>
      <c r="BP1023" s="17">
        <v>0.19041912850649581</v>
      </c>
      <c r="BQ1023" s="17">
        <v>0.28638969909270018</v>
      </c>
      <c r="BR1023" s="17">
        <v>9.7900335085510187E-2</v>
      </c>
      <c r="BS1023" s="17">
        <v>0.189586449626159</v>
      </c>
      <c r="BT1023" s="17">
        <v>0.42047408908191042</v>
      </c>
      <c r="BU1023" s="17">
        <v>9.7458540109588376E-2</v>
      </c>
      <c r="BV1023" s="17">
        <v>0.25918568488190868</v>
      </c>
      <c r="BW1023" s="17">
        <v>0.1910220863665924</v>
      </c>
      <c r="BX1023" s="17">
        <v>0.21401644519689969</v>
      </c>
      <c r="BY1023" s="17">
        <v>0.20283277952297449</v>
      </c>
    </row>
    <row r="1024" spans="2:77" ht="15.95">
      <c r="B1024" s="16" t="s">
        <v>185</v>
      </c>
      <c r="C1024" s="17">
        <v>0.36509054560573012</v>
      </c>
      <c r="D1024" s="17">
        <v>0.35657725156441172</v>
      </c>
      <c r="E1024" s="17">
        <v>0.38782918592786719</v>
      </c>
      <c r="F1024" s="17">
        <v>0.42233970367487528</v>
      </c>
      <c r="H1024" s="17">
        <v>0.33055652446733291</v>
      </c>
      <c r="I1024" s="17">
        <v>0.42980238370635082</v>
      </c>
      <c r="J1024" s="17">
        <v>0.38750814204464079</v>
      </c>
      <c r="K1024" s="17">
        <v>0.3142927421819855</v>
      </c>
      <c r="L1024" s="17">
        <v>0.38038796570715738</v>
      </c>
      <c r="M1024" s="17">
        <v>0.43186282438305901</v>
      </c>
      <c r="N1024" s="17">
        <v>0.43501675441964899</v>
      </c>
      <c r="O1024" s="17">
        <v>0.31326698573055628</v>
      </c>
      <c r="P1024" s="17">
        <v>0.36557144992682927</v>
      </c>
      <c r="Q1024" s="17">
        <v>0.37263908511831317</v>
      </c>
      <c r="R1024" s="17">
        <v>0.32849213949461398</v>
      </c>
      <c r="S1024" s="17">
        <v>0.34053755382075229</v>
      </c>
      <c r="U1024" s="17">
        <v>0.3605114493796685</v>
      </c>
      <c r="V1024" s="17">
        <v>0.2797058798451344</v>
      </c>
      <c r="W1024" s="17">
        <v>0.37859556730198318</v>
      </c>
      <c r="X1024" s="17">
        <v>0.36964746467381099</v>
      </c>
      <c r="Y1024" s="17">
        <v>0.44603712004750401</v>
      </c>
      <c r="Z1024" s="17">
        <v>0.33850823350682402</v>
      </c>
      <c r="AA1024" s="17">
        <v>0.33059729829183432</v>
      </c>
      <c r="AB1024" s="17">
        <v>0.38586192036238171</v>
      </c>
      <c r="AC1024" s="17">
        <v>0.36789663228534503</v>
      </c>
      <c r="AD1024" s="17">
        <v>0.3978702812210308</v>
      </c>
      <c r="AE1024" s="17">
        <v>0.34746173979497541</v>
      </c>
      <c r="AG1024" s="17">
        <v>0.34551043696951639</v>
      </c>
      <c r="AH1024" s="17">
        <v>0.38038591863546878</v>
      </c>
      <c r="AJ1024" s="17">
        <v>0.35450726320589981</v>
      </c>
      <c r="AK1024" s="17">
        <v>0.40671627564351098</v>
      </c>
      <c r="AL1024" s="17">
        <v>0.35659218507289958</v>
      </c>
      <c r="AM1024" s="17">
        <v>0.33221345975440481</v>
      </c>
      <c r="AN1024" s="17">
        <v>0.35723144217341551</v>
      </c>
      <c r="AO1024" s="17">
        <v>0.34949168994604618</v>
      </c>
      <c r="AP1024" s="17">
        <v>0.35934721696510541</v>
      </c>
      <c r="AQ1024" s="17">
        <v>0.35225656972292818</v>
      </c>
      <c r="AR1024" s="17">
        <v>0.33681611639499598</v>
      </c>
      <c r="AS1024" s="17">
        <v>0.36756213937566878</v>
      </c>
      <c r="AT1024" s="17">
        <v>0.32394308033556918</v>
      </c>
      <c r="AU1024" s="17">
        <v>0.36265253989583501</v>
      </c>
      <c r="AV1024" s="17">
        <v>0.36445653033594788</v>
      </c>
      <c r="AX1024" s="17">
        <v>0.36885763231879592</v>
      </c>
      <c r="AY1024" s="17">
        <v>0.36756213937566878</v>
      </c>
      <c r="AZ1024" s="17">
        <v>0.32394308033556918</v>
      </c>
      <c r="BA1024" s="17">
        <v>0.36265253989583501</v>
      </c>
      <c r="BC1024" s="17">
        <v>0.36178265143661181</v>
      </c>
      <c r="BD1024" s="17">
        <v>0.291618685197504</v>
      </c>
      <c r="BE1024" s="17">
        <v>0.26555894493944959</v>
      </c>
      <c r="BF1024" s="17">
        <v>0.33823494520831449</v>
      </c>
      <c r="BG1024" s="17">
        <v>0.35170313902538719</v>
      </c>
      <c r="BH1024" s="17">
        <v>0.33751554910289089</v>
      </c>
      <c r="BI1024" s="17">
        <v>0.2457423806057184</v>
      </c>
      <c r="BJ1024" s="17">
        <v>0.39007833809519582</v>
      </c>
      <c r="BK1024" s="17">
        <v>0.38988897930672828</v>
      </c>
      <c r="BL1024" s="17">
        <v>0.26404636062359271</v>
      </c>
      <c r="BM1024" s="17">
        <v>0.36953509988968702</v>
      </c>
      <c r="BN1024" s="17">
        <v>0.3554433525181091</v>
      </c>
      <c r="BP1024" s="17">
        <v>0.41239538462770231</v>
      </c>
      <c r="BQ1024" s="17">
        <v>0.39330981589998021</v>
      </c>
      <c r="BR1024" s="17">
        <v>0.41509741097181008</v>
      </c>
      <c r="BS1024" s="17">
        <v>0.367104603999509</v>
      </c>
      <c r="BT1024" s="17">
        <v>0.35243433314108352</v>
      </c>
      <c r="BU1024" s="17">
        <v>0.42493908846830158</v>
      </c>
      <c r="BV1024" s="17">
        <v>0.32212982386905048</v>
      </c>
      <c r="BW1024" s="17">
        <v>0.34085037879781821</v>
      </c>
      <c r="BX1024" s="17">
        <v>0.34635264166378199</v>
      </c>
      <c r="BY1024" s="17">
        <v>0.32620893570376708</v>
      </c>
    </row>
    <row r="1025" spans="2:77" ht="15.95">
      <c r="B1025" s="16" t="s">
        <v>186</v>
      </c>
      <c r="C1025" s="17">
        <v>0.1899534028848025</v>
      </c>
      <c r="D1025" s="17">
        <v>0.2012835883665911</v>
      </c>
      <c r="E1025" s="17">
        <v>0.15657682994245911</v>
      </c>
      <c r="F1025" s="17">
        <v>0.14721636851792921</v>
      </c>
      <c r="H1025" s="17">
        <v>0.24194912703689839</v>
      </c>
      <c r="I1025" s="17">
        <v>0.12824149755494091</v>
      </c>
      <c r="J1025" s="17">
        <v>0.27600923706431157</v>
      </c>
      <c r="K1025" s="17">
        <v>0.22788155026412049</v>
      </c>
      <c r="L1025" s="17">
        <v>0.17338247201945159</v>
      </c>
      <c r="M1025" s="17">
        <v>0.24480693994433611</v>
      </c>
      <c r="N1025" s="17">
        <v>0.1015774538868152</v>
      </c>
      <c r="O1025" s="17">
        <v>0.15659448545076171</v>
      </c>
      <c r="P1025" s="17">
        <v>0.2024855145487312</v>
      </c>
      <c r="Q1025" s="17">
        <v>0.13507854638522279</v>
      </c>
      <c r="R1025" s="17">
        <v>0.16628574177270181</v>
      </c>
      <c r="S1025" s="17">
        <v>0.16999991443017839</v>
      </c>
      <c r="U1025" s="17">
        <v>0.29399805853222111</v>
      </c>
      <c r="V1025" s="17">
        <v>0.25778185479096938</v>
      </c>
      <c r="W1025" s="17">
        <v>0.21415429548104339</v>
      </c>
      <c r="X1025" s="17">
        <v>0.25092348242166002</v>
      </c>
      <c r="Y1025" s="17">
        <v>0.14063198019417469</v>
      </c>
      <c r="Z1025" s="17">
        <v>0.15074991383397721</v>
      </c>
      <c r="AA1025" s="17">
        <v>0.13945224094458869</v>
      </c>
      <c r="AB1025" s="17">
        <v>9.3986221950604618E-2</v>
      </c>
      <c r="AC1025" s="17">
        <v>0.11956494754214179</v>
      </c>
      <c r="AD1025" s="17">
        <v>0.25923608804392301</v>
      </c>
      <c r="AE1025" s="17">
        <v>0.35015552820239448</v>
      </c>
      <c r="AG1025" s="17">
        <v>0.1668727262415266</v>
      </c>
      <c r="AH1025" s="17">
        <v>0.20798331097145911</v>
      </c>
      <c r="AJ1025" s="17">
        <v>0.14766039069164241</v>
      </c>
      <c r="AK1025" s="17">
        <v>0.19154009906887379</v>
      </c>
      <c r="AL1025" s="17">
        <v>0.19030197284332401</v>
      </c>
      <c r="AM1025" s="17">
        <v>0.1862955354185496</v>
      </c>
      <c r="AN1025" s="17">
        <v>0.228299744013129</v>
      </c>
      <c r="AO1025" s="17">
        <v>0.22361165906896771</v>
      </c>
      <c r="AP1025" s="17">
        <v>0.2089296423893382</v>
      </c>
      <c r="AQ1025" s="17">
        <v>0.20551922868128689</v>
      </c>
      <c r="AR1025" s="17">
        <v>0.17580978107229581</v>
      </c>
      <c r="AS1025" s="17">
        <v>0.23367011759425901</v>
      </c>
      <c r="AT1025" s="17">
        <v>0.1625646602713334</v>
      </c>
      <c r="AU1025" s="17">
        <v>0.20052346340954089</v>
      </c>
      <c r="AV1025" s="17">
        <v>0.23347969936701321</v>
      </c>
      <c r="AX1025" s="17">
        <v>0.18737224174804901</v>
      </c>
      <c r="AY1025" s="17">
        <v>0.23367011759425901</v>
      </c>
      <c r="AZ1025" s="17">
        <v>0.1625646602713334</v>
      </c>
      <c r="BA1025" s="17">
        <v>0.20052346340954089</v>
      </c>
      <c r="BC1025" s="17">
        <v>0.15790637359828699</v>
      </c>
      <c r="BD1025" s="17">
        <v>5.0882623937612809E-2</v>
      </c>
      <c r="BE1025" s="17">
        <v>0.14931805799986839</v>
      </c>
      <c r="BF1025" s="17">
        <v>0.2302043435488387</v>
      </c>
      <c r="BG1025" s="17">
        <v>0.18418087318429999</v>
      </c>
      <c r="BH1025" s="17">
        <v>0.1066836156541049</v>
      </c>
      <c r="BI1025" s="17">
        <v>0.1262649290640282</v>
      </c>
      <c r="BJ1025" s="17">
        <v>0.173385722449061</v>
      </c>
      <c r="BK1025" s="17">
        <v>0.19424219748160959</v>
      </c>
      <c r="BL1025" s="17">
        <v>0.19382468902192981</v>
      </c>
      <c r="BM1025" s="17">
        <v>0.16854782750451269</v>
      </c>
      <c r="BN1025" s="17">
        <v>0.25057053827464287</v>
      </c>
      <c r="BP1025" s="17">
        <v>0.15319468251355811</v>
      </c>
      <c r="BQ1025" s="17">
        <v>0.15243120767592669</v>
      </c>
      <c r="BR1025" s="17">
        <v>0.1876194740490818</v>
      </c>
      <c r="BS1025" s="17">
        <v>0.20738226696220691</v>
      </c>
      <c r="BT1025" s="17">
        <v>9.8557997007876083E-2</v>
      </c>
      <c r="BU1025" s="17">
        <v>0.2391191151434976</v>
      </c>
      <c r="BV1025" s="17">
        <v>0.13367515518858061</v>
      </c>
      <c r="BW1025" s="17">
        <v>0.20641575723193659</v>
      </c>
      <c r="BX1025" s="17">
        <v>0.16029870348438341</v>
      </c>
      <c r="BY1025" s="17">
        <v>0.2156588772060091</v>
      </c>
    </row>
    <row r="1026" spans="2:77" ht="15.95">
      <c r="B1026" s="16" t="s">
        <v>187</v>
      </c>
      <c r="C1026" s="17">
        <v>0.1906890601468017</v>
      </c>
      <c r="D1026" s="17">
        <v>0.16144009059633241</v>
      </c>
      <c r="E1026" s="17">
        <v>0.27425557834523112</v>
      </c>
      <c r="F1026" s="17">
        <v>0.25684028662119213</v>
      </c>
      <c r="H1026" s="17">
        <v>0.2311299497829597</v>
      </c>
      <c r="I1026" s="17">
        <v>0.25199290038756789</v>
      </c>
      <c r="J1026" s="17">
        <v>0.2235527162335105</v>
      </c>
      <c r="K1026" s="17">
        <v>0.1976238013769207</v>
      </c>
      <c r="L1026" s="17">
        <v>0.2029056208273316</v>
      </c>
      <c r="M1026" s="17">
        <v>0.16369898059783519</v>
      </c>
      <c r="N1026" s="17">
        <v>0.28120214717882103</v>
      </c>
      <c r="O1026" s="17">
        <v>0.27125415773020423</v>
      </c>
      <c r="P1026" s="17">
        <v>0.16088089258918331</v>
      </c>
      <c r="Q1026" s="17">
        <v>0.14007167696713449</v>
      </c>
      <c r="R1026" s="17">
        <v>0.14190242549811191</v>
      </c>
      <c r="S1026" s="17">
        <v>0.13964167277576919</v>
      </c>
      <c r="U1026" s="17">
        <v>0.18722453333117239</v>
      </c>
      <c r="V1026" s="17">
        <v>0.26514249528922729</v>
      </c>
      <c r="W1026" s="17">
        <v>0.23082842354888219</v>
      </c>
      <c r="X1026" s="17">
        <v>0.19664079138889229</v>
      </c>
      <c r="Y1026" s="17">
        <v>0.17235446219827169</v>
      </c>
      <c r="Z1026" s="17">
        <v>0.22111568883948349</v>
      </c>
      <c r="AA1026" s="17">
        <v>0.1720092297819181</v>
      </c>
      <c r="AB1026" s="17">
        <v>0.15965729843956911</v>
      </c>
      <c r="AC1026" s="17">
        <v>0.18038928959895001</v>
      </c>
      <c r="AD1026" s="17">
        <v>0.14419117231341669</v>
      </c>
      <c r="AE1026" s="17">
        <v>3.7888075136727109E-2</v>
      </c>
      <c r="AG1026" s="17">
        <v>0.1574721031163962</v>
      </c>
      <c r="AH1026" s="17">
        <v>0.21663711580534789</v>
      </c>
      <c r="AJ1026" s="17">
        <v>0.16919010615710339</v>
      </c>
      <c r="AK1026" s="17">
        <v>0.19090256675721251</v>
      </c>
      <c r="AL1026" s="17">
        <v>0.1703552730421023</v>
      </c>
      <c r="AM1026" s="17">
        <v>0.16662301577066491</v>
      </c>
      <c r="AN1026" s="17">
        <v>0.20533916237879379</v>
      </c>
      <c r="AO1026" s="17">
        <v>0.2071897015925388</v>
      </c>
      <c r="AP1026" s="17">
        <v>0.1639738720915162</v>
      </c>
      <c r="AQ1026" s="17">
        <v>0.17128890183031301</v>
      </c>
      <c r="AR1026" s="17">
        <v>0.19229362946336381</v>
      </c>
      <c r="AS1026" s="17">
        <v>0.114993871972905</v>
      </c>
      <c r="AT1026" s="17">
        <v>0.19291920467737669</v>
      </c>
      <c r="AU1026" s="17">
        <v>0.17797985811083569</v>
      </c>
      <c r="AV1026" s="17">
        <v>7.9839737102715191E-2</v>
      </c>
      <c r="AX1026" s="17">
        <v>0.18798721300693599</v>
      </c>
      <c r="AY1026" s="17">
        <v>0.114993871972905</v>
      </c>
      <c r="AZ1026" s="17">
        <v>0.19291920467737669</v>
      </c>
      <c r="BA1026" s="17">
        <v>0.17797985811083569</v>
      </c>
      <c r="BC1026" s="17">
        <v>0.18043519674921121</v>
      </c>
      <c r="BD1026" s="17">
        <v>0.30864698949323122</v>
      </c>
      <c r="BE1026" s="17">
        <v>0.26187322851563338</v>
      </c>
      <c r="BF1026" s="17">
        <v>0.18019117733201179</v>
      </c>
      <c r="BG1026" s="17">
        <v>0.18239617723129631</v>
      </c>
      <c r="BH1026" s="17">
        <v>0.13356529353035809</v>
      </c>
      <c r="BI1026" s="17">
        <v>0.27088310317262437</v>
      </c>
      <c r="BJ1026" s="17">
        <v>0.20640702196636421</v>
      </c>
      <c r="BK1026" s="17">
        <v>0.2248922812184673</v>
      </c>
      <c r="BL1026" s="17">
        <v>0.22650773011361719</v>
      </c>
      <c r="BM1026" s="17">
        <v>0.13092565741003739</v>
      </c>
      <c r="BN1026" s="17">
        <v>0.21746461278558851</v>
      </c>
      <c r="BP1026" s="17">
        <v>0.19860718314154249</v>
      </c>
      <c r="BQ1026" s="17">
        <v>0.12349378677194831</v>
      </c>
      <c r="BR1026" s="17">
        <v>0.21484837182547831</v>
      </c>
      <c r="BS1026" s="17">
        <v>0.18829906963319959</v>
      </c>
      <c r="BT1026" s="17">
        <v>0.1010052042940273</v>
      </c>
      <c r="BU1026" s="17">
        <v>0.18020768960460909</v>
      </c>
      <c r="BV1026" s="17">
        <v>0.23542132092846571</v>
      </c>
      <c r="BW1026" s="17">
        <v>0.19231345362006549</v>
      </c>
      <c r="BX1026" s="17">
        <v>0.20621446887706729</v>
      </c>
      <c r="BY1026" s="17">
        <v>0.19502342677269541</v>
      </c>
    </row>
    <row r="1027" spans="2:77" ht="15.95">
      <c r="B1027" s="16" t="s">
        <v>188</v>
      </c>
      <c r="C1027" s="17">
        <v>5.5762743362454507E-2</v>
      </c>
      <c r="D1027" s="17">
        <v>5.2977368657836373E-2</v>
      </c>
      <c r="E1027" s="17">
        <v>5.9568551475936211E-2</v>
      </c>
      <c r="F1027" s="17">
        <v>5.7899147819328887E-2</v>
      </c>
      <c r="H1027" s="17">
        <v>0.13958056594114071</v>
      </c>
      <c r="I1027" s="17">
        <v>4.6904046674054511E-2</v>
      </c>
      <c r="J1027" s="17">
        <v>7.6971010350211748E-3</v>
      </c>
      <c r="K1027" s="17">
        <v>5.6446529129734441E-2</v>
      </c>
      <c r="L1027" s="17">
        <v>6.5919395244982693E-2</v>
      </c>
      <c r="M1027" s="17">
        <v>3.8315370631647187E-2</v>
      </c>
      <c r="N1027" s="17">
        <v>3.3537953031647708E-2</v>
      </c>
      <c r="O1027" s="17">
        <v>6.403664493972358E-2</v>
      </c>
      <c r="P1027" s="17">
        <v>4.7862886797277182E-2</v>
      </c>
      <c r="Q1027" s="17">
        <v>7.4408768469303527E-2</v>
      </c>
      <c r="R1027" s="17">
        <v>3.7467944135487971E-2</v>
      </c>
      <c r="S1027" s="17">
        <v>3.6832199364937777E-2</v>
      </c>
      <c r="U1027" s="17">
        <v>7.4946489405787853E-2</v>
      </c>
      <c r="V1027" s="17">
        <v>4.8607662919480002E-2</v>
      </c>
      <c r="W1027" s="17">
        <v>7.7758319009990057E-2</v>
      </c>
      <c r="X1027" s="17">
        <v>3.3977679650451981E-2</v>
      </c>
      <c r="Y1027" s="17">
        <v>5.5577616564866067E-2</v>
      </c>
      <c r="Z1027" s="17">
        <v>4.1242326007974679E-2</v>
      </c>
      <c r="AA1027" s="17">
        <v>5.3663891147672851E-2</v>
      </c>
      <c r="AB1027" s="17">
        <v>7.2577264574848227E-2</v>
      </c>
      <c r="AC1027" s="17">
        <v>3.4928778085031413E-2</v>
      </c>
      <c r="AD1027" s="17">
        <v>5.2492782360000143E-2</v>
      </c>
      <c r="AE1027" s="17">
        <v>9.080847130335315E-2</v>
      </c>
      <c r="AG1027" s="17">
        <v>4.8590621447119488E-2</v>
      </c>
      <c r="AH1027" s="17">
        <v>6.1365382354299627E-2</v>
      </c>
      <c r="AJ1027" s="17">
        <v>5.4079128633957113E-2</v>
      </c>
      <c r="AK1027" s="17">
        <v>6.594216866073048E-2</v>
      </c>
      <c r="AL1027" s="17">
        <v>9.0632327937070392E-2</v>
      </c>
      <c r="AM1027" s="17">
        <v>6.6864205881271441E-2</v>
      </c>
      <c r="AN1027" s="17">
        <v>3.4581788501181279E-2</v>
      </c>
      <c r="AO1027" s="17">
        <v>5.0941848013544393E-2</v>
      </c>
      <c r="AP1027" s="17">
        <v>7.4721923311411365E-2</v>
      </c>
      <c r="AQ1027" s="17">
        <v>5.7846906772301872E-2</v>
      </c>
      <c r="AR1027" s="17">
        <v>5.7189235939228603E-2</v>
      </c>
      <c r="AS1027" s="17">
        <v>2.0208280344134751E-2</v>
      </c>
      <c r="AT1027" s="17">
        <v>6.6181596020096753E-2</v>
      </c>
      <c r="AU1027" s="17">
        <v>4.6514565280341189E-2</v>
      </c>
      <c r="AV1027" s="17">
        <v>2.149239625110836E-2</v>
      </c>
      <c r="AX1027" s="17">
        <v>5.5987197779190048E-2</v>
      </c>
      <c r="AY1027" s="17">
        <v>2.0208280344134751E-2</v>
      </c>
      <c r="AZ1027" s="17">
        <v>6.6181596020096753E-2</v>
      </c>
      <c r="BA1027" s="17">
        <v>4.6514565280341189E-2</v>
      </c>
      <c r="BC1027" s="17">
        <v>5.0524014953458589E-2</v>
      </c>
      <c r="BD1027" s="17">
        <v>8.5329445615793267E-2</v>
      </c>
      <c r="BE1027" s="17">
        <v>5.2409015238178022E-2</v>
      </c>
      <c r="BF1027" s="17">
        <v>9.7173846967139987E-2</v>
      </c>
      <c r="BG1027" s="17">
        <v>2.8312752722698391E-2</v>
      </c>
      <c r="BH1027" s="17">
        <v>5.3704475477061621E-2</v>
      </c>
      <c r="BI1027" s="17">
        <v>5.7557008328502073E-2</v>
      </c>
      <c r="BJ1027" s="17">
        <v>6.1296730454329297E-2</v>
      </c>
      <c r="BK1027" s="17">
        <v>5.2339824872223592E-2</v>
      </c>
      <c r="BL1027" s="17">
        <v>5.4656809985823292E-2</v>
      </c>
      <c r="BM1027" s="17">
        <v>3.8664184980376957E-2</v>
      </c>
      <c r="BN1027" s="17">
        <v>5.4590097510504879E-2</v>
      </c>
      <c r="BP1027" s="17">
        <v>4.5383621210701101E-2</v>
      </c>
      <c r="BQ1027" s="17">
        <v>4.4375490559444508E-2</v>
      </c>
      <c r="BR1027" s="17">
        <v>8.4534408068119751E-2</v>
      </c>
      <c r="BS1027" s="17">
        <v>4.7627609778925412E-2</v>
      </c>
      <c r="BT1027" s="17">
        <v>2.7528376475102881E-2</v>
      </c>
      <c r="BU1027" s="17">
        <v>5.8275566674003333E-2</v>
      </c>
      <c r="BV1027" s="17">
        <v>4.9588015131994692E-2</v>
      </c>
      <c r="BW1027" s="17">
        <v>6.9398323983587404E-2</v>
      </c>
      <c r="BX1027" s="17">
        <v>7.3117740777867701E-2</v>
      </c>
      <c r="BY1027" s="17">
        <v>6.0275980794554103E-2</v>
      </c>
    </row>
    <row r="1028" spans="2:77">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row>
    <row r="1029" spans="2:77" ht="240">
      <c r="B1029" s="14" t="s">
        <v>416</v>
      </c>
    </row>
    <row r="1030" spans="2:77" ht="15.95">
      <c r="B1030" s="15" t="s">
        <v>16</v>
      </c>
    </row>
    <row r="1031" spans="2:77" ht="15.95">
      <c r="B1031" s="16" t="s">
        <v>184</v>
      </c>
      <c r="C1031" s="17">
        <v>0.19735069637351479</v>
      </c>
      <c r="D1031" s="17">
        <v>0.2369397478673575</v>
      </c>
      <c r="E1031" s="17">
        <v>9.4679131724736562E-2</v>
      </c>
      <c r="F1031" s="17">
        <v>5.7476714378136867E-2</v>
      </c>
      <c r="H1031" s="17">
        <v>7.2097023169822444E-2</v>
      </c>
      <c r="I1031" s="17">
        <v>0.13541888910111499</v>
      </c>
      <c r="J1031" s="17">
        <v>0.1472940231666981</v>
      </c>
      <c r="K1031" s="17">
        <v>0.1863420497555589</v>
      </c>
      <c r="L1031" s="17">
        <v>0.15043680916537491</v>
      </c>
      <c r="M1031" s="17">
        <v>0.155255784580064</v>
      </c>
      <c r="N1031" s="17">
        <v>0.1384083903537672</v>
      </c>
      <c r="O1031" s="17">
        <v>0.1526494282121508</v>
      </c>
      <c r="P1031" s="17">
        <v>0.19960886288578189</v>
      </c>
      <c r="Q1031" s="17">
        <v>0.28840056138899001</v>
      </c>
      <c r="R1031" s="17">
        <v>0.32138546612562741</v>
      </c>
      <c r="S1031" s="17">
        <v>0.30849898966317529</v>
      </c>
      <c r="U1031" s="17">
        <v>9.662638403024415E-2</v>
      </c>
      <c r="V1031" s="17">
        <v>0.1217077319426742</v>
      </c>
      <c r="W1031" s="17">
        <v>0.1266954076720701</v>
      </c>
      <c r="X1031" s="17">
        <v>0.13114999060775501</v>
      </c>
      <c r="Y1031" s="17">
        <v>0.20340517129226179</v>
      </c>
      <c r="Z1031" s="17">
        <v>0.24598592982545039</v>
      </c>
      <c r="AA1031" s="17">
        <v>0.29354025055275662</v>
      </c>
      <c r="AB1031" s="17">
        <v>0.3021163743290034</v>
      </c>
      <c r="AC1031" s="17">
        <v>0.27231505515797638</v>
      </c>
      <c r="AD1031" s="17">
        <v>0.1375154376323047</v>
      </c>
      <c r="AE1031" s="17">
        <v>0.17368618556254989</v>
      </c>
      <c r="AG1031" s="17">
        <v>0.27271660162691119</v>
      </c>
      <c r="AH1031" s="17">
        <v>0.13847719081784979</v>
      </c>
      <c r="AJ1031" s="17">
        <v>0.27461138731383328</v>
      </c>
      <c r="AK1031" s="17">
        <v>0.2053141365743171</v>
      </c>
      <c r="AL1031" s="17">
        <v>0.19142134992924981</v>
      </c>
      <c r="AM1031" s="17">
        <v>0.26486100865269302</v>
      </c>
      <c r="AN1031" s="17">
        <v>0.17555841767169511</v>
      </c>
      <c r="AO1031" s="17">
        <v>0.18429324084727311</v>
      </c>
      <c r="AP1031" s="17">
        <v>0.1871396398808903</v>
      </c>
      <c r="AQ1031" s="17">
        <v>0.18081574160483149</v>
      </c>
      <c r="AR1031" s="17">
        <v>0.25210589279335449</v>
      </c>
      <c r="AS1031" s="17">
        <v>0.25054759393033121</v>
      </c>
      <c r="AT1031" s="17">
        <v>0.27445575392092991</v>
      </c>
      <c r="AU1031" s="17">
        <v>0.2335314646178745</v>
      </c>
      <c r="AV1031" s="17">
        <v>0.28481641061557228</v>
      </c>
      <c r="AX1031" s="17">
        <v>0.20192530856612009</v>
      </c>
      <c r="AY1031" s="17">
        <v>0.25054759393033121</v>
      </c>
      <c r="AZ1031" s="17">
        <v>0.27445575392092991</v>
      </c>
      <c r="BA1031" s="17">
        <v>0.2335314646178745</v>
      </c>
      <c r="BC1031" s="17">
        <v>0.23986811315905729</v>
      </c>
      <c r="BD1031" s="17">
        <v>0.1545149901504218</v>
      </c>
      <c r="BE1031" s="17">
        <v>0.22044651089361419</v>
      </c>
      <c r="BF1031" s="17">
        <v>0.1707493923146014</v>
      </c>
      <c r="BG1031" s="17">
        <v>0.2326738930511898</v>
      </c>
      <c r="BH1031" s="17">
        <v>0.36360738917255098</v>
      </c>
      <c r="BI1031" s="17">
        <v>0.2650426678017237</v>
      </c>
      <c r="BJ1031" s="17">
        <v>0.16670588336684411</v>
      </c>
      <c r="BK1031" s="17">
        <v>0.17979023801765071</v>
      </c>
      <c r="BL1031" s="17">
        <v>0.1482550467990926</v>
      </c>
      <c r="BM1031" s="17">
        <v>0.27533014404372991</v>
      </c>
      <c r="BN1031" s="17">
        <v>0.1236225745612191</v>
      </c>
      <c r="BP1031" s="17">
        <v>0.1994290332152733</v>
      </c>
      <c r="BQ1031" s="17">
        <v>0.31735422381720579</v>
      </c>
      <c r="BR1031" s="17">
        <v>8.7200721394061737E-2</v>
      </c>
      <c r="BS1031" s="17">
        <v>0.20050103753834639</v>
      </c>
      <c r="BT1031" s="17">
        <v>0.432584281393116</v>
      </c>
      <c r="BU1031" s="17">
        <v>8.524155738882884E-2</v>
      </c>
      <c r="BV1031" s="17">
        <v>0.12563142719116679</v>
      </c>
      <c r="BW1031" s="17">
        <v>0.2008806087981081</v>
      </c>
      <c r="BX1031" s="17">
        <v>0.20848628138444711</v>
      </c>
      <c r="BY1031" s="17">
        <v>0.21508383072083789</v>
      </c>
    </row>
    <row r="1032" spans="2:77" ht="15.95">
      <c r="B1032" s="16" t="s">
        <v>185</v>
      </c>
      <c r="C1032" s="17">
        <v>0.36154867663047541</v>
      </c>
      <c r="D1032" s="17">
        <v>0.35326809973171841</v>
      </c>
      <c r="E1032" s="17">
        <v>0.39014595372487709</v>
      </c>
      <c r="F1032" s="17">
        <v>0.38979455974243682</v>
      </c>
      <c r="H1032" s="17">
        <v>0.34044038204858362</v>
      </c>
      <c r="I1032" s="17">
        <v>0.42658492382983121</v>
      </c>
      <c r="J1032" s="17">
        <v>0.41339340587228768</v>
      </c>
      <c r="K1032" s="17">
        <v>0.31293023108763007</v>
      </c>
      <c r="L1032" s="17">
        <v>0.39694476150827368</v>
      </c>
      <c r="M1032" s="17">
        <v>0.40412412530136582</v>
      </c>
      <c r="N1032" s="17">
        <v>0.43296871198854248</v>
      </c>
      <c r="O1032" s="17">
        <v>0.29991928271060109</v>
      </c>
      <c r="P1032" s="17">
        <v>0.3172956804271454</v>
      </c>
      <c r="Q1032" s="17">
        <v>0.37563309077455381</v>
      </c>
      <c r="R1032" s="17">
        <v>0.33298552114403662</v>
      </c>
      <c r="S1032" s="17">
        <v>0.32888367961122189</v>
      </c>
      <c r="U1032" s="17">
        <v>0.37928214860931492</v>
      </c>
      <c r="V1032" s="17">
        <v>0.38073070384157431</v>
      </c>
      <c r="W1032" s="17">
        <v>0.40420714811294772</v>
      </c>
      <c r="X1032" s="17">
        <v>0.28364009047729688</v>
      </c>
      <c r="Y1032" s="17">
        <v>0.39162714229396572</v>
      </c>
      <c r="Z1032" s="17">
        <v>0.36660852164882213</v>
      </c>
      <c r="AA1032" s="17">
        <v>0.32414768938268601</v>
      </c>
      <c r="AB1032" s="17">
        <v>0.37206521611528998</v>
      </c>
      <c r="AC1032" s="17">
        <v>0.35534903352516128</v>
      </c>
      <c r="AD1032" s="17">
        <v>0.36600956350226932</v>
      </c>
      <c r="AE1032" s="17">
        <v>0.30234658521729418</v>
      </c>
      <c r="AG1032" s="17">
        <v>0.33333868397372218</v>
      </c>
      <c r="AH1032" s="17">
        <v>0.38358544715447529</v>
      </c>
      <c r="AJ1032" s="17">
        <v>0.36650730291925082</v>
      </c>
      <c r="AK1032" s="17">
        <v>0.27192883814657681</v>
      </c>
      <c r="AL1032" s="17">
        <v>0.33616131116930931</v>
      </c>
      <c r="AM1032" s="17">
        <v>0.30915476897045568</v>
      </c>
      <c r="AN1032" s="17">
        <v>0.37056983438726171</v>
      </c>
      <c r="AO1032" s="17">
        <v>0.36411804385145902</v>
      </c>
      <c r="AP1032" s="17">
        <v>0.33305991965957388</v>
      </c>
      <c r="AQ1032" s="17">
        <v>0.28015808691413779</v>
      </c>
      <c r="AR1032" s="17">
        <v>0.34892752938923299</v>
      </c>
      <c r="AS1032" s="17">
        <v>0.30333517991822528</v>
      </c>
      <c r="AT1032" s="17">
        <v>0.32010348641547909</v>
      </c>
      <c r="AU1032" s="17">
        <v>0.34492838837805267</v>
      </c>
      <c r="AV1032" s="17">
        <v>0.34455971976574568</v>
      </c>
      <c r="AX1032" s="17">
        <v>0.36365293507335311</v>
      </c>
      <c r="AY1032" s="17">
        <v>0.30333517991822528</v>
      </c>
      <c r="AZ1032" s="17">
        <v>0.32010348641547909</v>
      </c>
      <c r="BA1032" s="17">
        <v>0.34492838837805267</v>
      </c>
      <c r="BC1032" s="17">
        <v>0.3658240768828489</v>
      </c>
      <c r="BD1032" s="17">
        <v>0.35967685461360699</v>
      </c>
      <c r="BE1032" s="17">
        <v>0.33161842599743507</v>
      </c>
      <c r="BF1032" s="17">
        <v>0.3968214641813364</v>
      </c>
      <c r="BG1032" s="17">
        <v>0.41375178805301133</v>
      </c>
      <c r="BH1032" s="17">
        <v>0.34545123683748352</v>
      </c>
      <c r="BI1032" s="17">
        <v>0.36605492228713588</v>
      </c>
      <c r="BJ1032" s="17">
        <v>0.37984726547268771</v>
      </c>
      <c r="BK1032" s="17">
        <v>0.32756486792134848</v>
      </c>
      <c r="BL1032" s="17">
        <v>0.29203690732180521</v>
      </c>
      <c r="BM1032" s="17">
        <v>0.34901442775450803</v>
      </c>
      <c r="BN1032" s="17">
        <v>0.34507726879077899</v>
      </c>
      <c r="BP1032" s="17">
        <v>0.36939191316934478</v>
      </c>
      <c r="BQ1032" s="17">
        <v>0.32494548244997201</v>
      </c>
      <c r="BR1032" s="17">
        <v>0.4428436794157557</v>
      </c>
      <c r="BS1032" s="17">
        <v>0.36917705612749951</v>
      </c>
      <c r="BT1032" s="17">
        <v>0.34563634021963408</v>
      </c>
      <c r="BU1032" s="17">
        <v>0.37884088713555958</v>
      </c>
      <c r="BV1032" s="17">
        <v>0.42692865874400748</v>
      </c>
      <c r="BW1032" s="17">
        <v>0.33020740129674481</v>
      </c>
      <c r="BX1032" s="17">
        <v>0.39434759809549902</v>
      </c>
      <c r="BY1032" s="17">
        <v>0.32122953498534151</v>
      </c>
    </row>
    <row r="1033" spans="2:77" ht="15.95">
      <c r="B1033" s="16" t="s">
        <v>186</v>
      </c>
      <c r="C1033" s="17">
        <v>0.16493115683916751</v>
      </c>
      <c r="D1033" s="17">
        <v>0.1625417877595505</v>
      </c>
      <c r="E1033" s="17">
        <v>0.17587313255897891</v>
      </c>
      <c r="F1033" s="17">
        <v>0.1491718442774998</v>
      </c>
      <c r="H1033" s="17">
        <v>0.18787724719300039</v>
      </c>
      <c r="I1033" s="17">
        <v>0.1165799101245877</v>
      </c>
      <c r="J1033" s="17">
        <v>0.2270218025178416</v>
      </c>
      <c r="K1033" s="17">
        <v>0.18309838005676471</v>
      </c>
      <c r="L1033" s="17">
        <v>0.11129248464992331</v>
      </c>
      <c r="M1033" s="17">
        <v>0.15755729717065001</v>
      </c>
      <c r="N1033" s="17">
        <v>0.12568088873576941</v>
      </c>
      <c r="O1033" s="17">
        <v>0.21146357602122151</v>
      </c>
      <c r="P1033" s="17">
        <v>0.19732590649101781</v>
      </c>
      <c r="Q1033" s="17">
        <v>0.14471141901541221</v>
      </c>
      <c r="R1033" s="17">
        <v>0.1635899316669614</v>
      </c>
      <c r="S1033" s="17">
        <v>0.16070510471989291</v>
      </c>
      <c r="U1033" s="17">
        <v>0.223177675069065</v>
      </c>
      <c r="V1033" s="17">
        <v>0.16968750770722141</v>
      </c>
      <c r="W1033" s="17">
        <v>0.17726936454644221</v>
      </c>
      <c r="X1033" s="17">
        <v>0.20521158098802431</v>
      </c>
      <c r="Y1033" s="17">
        <v>0.15956647190575701</v>
      </c>
      <c r="Z1033" s="17">
        <v>0.13824642740506859</v>
      </c>
      <c r="AA1033" s="17">
        <v>0.15116425742207909</v>
      </c>
      <c r="AB1033" s="17">
        <v>7.2294398932533366E-2</v>
      </c>
      <c r="AC1033" s="17">
        <v>0.1370957561727971</v>
      </c>
      <c r="AD1033" s="17">
        <v>0.23148091005090479</v>
      </c>
      <c r="AE1033" s="17">
        <v>0.25934705689904142</v>
      </c>
      <c r="AG1033" s="17">
        <v>0.16973859665193761</v>
      </c>
      <c r="AH1033" s="17">
        <v>0.16117573409762359</v>
      </c>
      <c r="AJ1033" s="17">
        <v>0.14971244962151831</v>
      </c>
      <c r="AK1033" s="17">
        <v>0.2007378246835243</v>
      </c>
      <c r="AL1033" s="17">
        <v>0.1714383817668525</v>
      </c>
      <c r="AM1033" s="17">
        <v>0.14992443480454801</v>
      </c>
      <c r="AN1033" s="17">
        <v>0.17726805151903971</v>
      </c>
      <c r="AO1033" s="17">
        <v>0.18664968618289601</v>
      </c>
      <c r="AP1033" s="17">
        <v>0.1948611170951362</v>
      </c>
      <c r="AQ1033" s="17">
        <v>0.19037595398290269</v>
      </c>
      <c r="AR1033" s="17">
        <v>0.1738045512399409</v>
      </c>
      <c r="AS1033" s="17">
        <v>0.22832614897957509</v>
      </c>
      <c r="AT1033" s="17">
        <v>0.1699181444777767</v>
      </c>
      <c r="AU1033" s="17">
        <v>0.2164058810925707</v>
      </c>
      <c r="AV1033" s="17">
        <v>0.19785929333780361</v>
      </c>
      <c r="AX1033" s="17">
        <v>0.1609145497863905</v>
      </c>
      <c r="AY1033" s="17">
        <v>0.22832614897957509</v>
      </c>
      <c r="AZ1033" s="17">
        <v>0.1699181444777767</v>
      </c>
      <c r="BA1033" s="17">
        <v>0.2164058810925707</v>
      </c>
      <c r="BC1033" s="17">
        <v>0.11297671327766989</v>
      </c>
      <c r="BD1033" s="17">
        <v>9.4182763832822369E-2</v>
      </c>
      <c r="BE1033" s="17">
        <v>0.15490251463369739</v>
      </c>
      <c r="BF1033" s="17">
        <v>0.13249609340126989</v>
      </c>
      <c r="BG1033" s="17">
        <v>8.4651072926685694E-2</v>
      </c>
      <c r="BH1033" s="17">
        <v>9.7665671439823798E-2</v>
      </c>
      <c r="BI1033" s="17">
        <v>0.10648559222916699</v>
      </c>
      <c r="BJ1033" s="17">
        <v>0.14725195344953959</v>
      </c>
      <c r="BK1033" s="17">
        <v>0.17255619118291099</v>
      </c>
      <c r="BL1033" s="17">
        <v>0.1705858627315327</v>
      </c>
      <c r="BM1033" s="17">
        <v>0.15461609706503779</v>
      </c>
      <c r="BN1033" s="17">
        <v>0.24153005143670389</v>
      </c>
      <c r="BP1033" s="17">
        <v>0.1450867730545298</v>
      </c>
      <c r="BQ1033" s="17">
        <v>0.17615741683854419</v>
      </c>
      <c r="BR1033" s="17">
        <v>0.15307244249094909</v>
      </c>
      <c r="BS1033" s="17">
        <v>0.12520201462044339</v>
      </c>
      <c r="BT1033" s="17">
        <v>9.6576493559600657E-2</v>
      </c>
      <c r="BU1033" s="17">
        <v>0.27181624171701302</v>
      </c>
      <c r="BV1033" s="17">
        <v>0.20396940101786781</v>
      </c>
      <c r="BW1033" s="17">
        <v>0.15919040148065411</v>
      </c>
      <c r="BX1033" s="17">
        <v>8.5012855810904786E-2</v>
      </c>
      <c r="BY1033" s="17">
        <v>0.1907855264144715</v>
      </c>
    </row>
    <row r="1034" spans="2:77" ht="15.95">
      <c r="B1034" s="16" t="s">
        <v>187</v>
      </c>
      <c r="C1034" s="17">
        <v>0.21230339824450009</v>
      </c>
      <c r="D1034" s="17">
        <v>0.1895960851123992</v>
      </c>
      <c r="E1034" s="17">
        <v>0.27057157647407948</v>
      </c>
      <c r="F1034" s="17">
        <v>0.27713761459222053</v>
      </c>
      <c r="H1034" s="17">
        <v>0.29586245121073718</v>
      </c>
      <c r="I1034" s="17">
        <v>0.25440951981965287</v>
      </c>
      <c r="J1034" s="17">
        <v>0.17334975708819941</v>
      </c>
      <c r="K1034" s="17">
        <v>0.2577751282450394</v>
      </c>
      <c r="L1034" s="17">
        <v>0.25523826483466688</v>
      </c>
      <c r="M1034" s="17">
        <v>0.2218070126493995</v>
      </c>
      <c r="N1034" s="17">
        <v>0.2496863314331853</v>
      </c>
      <c r="O1034" s="17">
        <v>0.2910635150580676</v>
      </c>
      <c r="P1034" s="17">
        <v>0.23782578163914381</v>
      </c>
      <c r="Q1034" s="17">
        <v>0.13884334700313961</v>
      </c>
      <c r="R1034" s="17">
        <v>0.11057754654923301</v>
      </c>
      <c r="S1034" s="17">
        <v>0.14624086449289481</v>
      </c>
      <c r="U1034" s="17">
        <v>0.20840162152492861</v>
      </c>
      <c r="V1034" s="17">
        <v>0.26621831921478628</v>
      </c>
      <c r="W1034" s="17">
        <v>0.2217843843732254</v>
      </c>
      <c r="X1034" s="17">
        <v>0.33571639788012553</v>
      </c>
      <c r="Y1034" s="17">
        <v>0.1810918557423524</v>
      </c>
      <c r="Z1034" s="17">
        <v>0.1781727155091932</v>
      </c>
      <c r="AA1034" s="17">
        <v>0.16638524345479469</v>
      </c>
      <c r="AB1034" s="17">
        <v>0.2210082774568925</v>
      </c>
      <c r="AC1034" s="17">
        <v>0.17754458347289509</v>
      </c>
      <c r="AD1034" s="17">
        <v>0.1831637798837138</v>
      </c>
      <c r="AE1034" s="17">
        <v>0.26462017232111462</v>
      </c>
      <c r="AG1034" s="17">
        <v>0.1685423802947659</v>
      </c>
      <c r="AH1034" s="17">
        <v>0.24648814696771831</v>
      </c>
      <c r="AJ1034" s="17">
        <v>0.1644374806660891</v>
      </c>
      <c r="AK1034" s="17">
        <v>0.26039035553964968</v>
      </c>
      <c r="AL1034" s="17">
        <v>0.23913527152816261</v>
      </c>
      <c r="AM1034" s="17">
        <v>0.21059796856137791</v>
      </c>
      <c r="AN1034" s="17">
        <v>0.24464761422924389</v>
      </c>
      <c r="AO1034" s="17">
        <v>0.21607293620317389</v>
      </c>
      <c r="AP1034" s="17">
        <v>0.20357992266235159</v>
      </c>
      <c r="AQ1034" s="17">
        <v>0.25290037843573798</v>
      </c>
      <c r="AR1034" s="17">
        <v>0.17345055633085821</v>
      </c>
      <c r="AS1034" s="17">
        <v>0.1836730884022566</v>
      </c>
      <c r="AT1034" s="17">
        <v>0.19717199715896361</v>
      </c>
      <c r="AU1034" s="17">
        <v>0.17259053269158731</v>
      </c>
      <c r="AV1034" s="17">
        <v>0.15127218002977019</v>
      </c>
      <c r="AX1034" s="17">
        <v>0.20879185602412231</v>
      </c>
      <c r="AY1034" s="17">
        <v>0.1836730884022566</v>
      </c>
      <c r="AZ1034" s="17">
        <v>0.19717199715896361</v>
      </c>
      <c r="BA1034" s="17">
        <v>0.17259053269158731</v>
      </c>
      <c r="BC1034" s="17">
        <v>0.2491825583073817</v>
      </c>
      <c r="BD1034" s="17">
        <v>0.32235210091269428</v>
      </c>
      <c r="BE1034" s="17">
        <v>0.25149797309373761</v>
      </c>
      <c r="BF1034" s="17">
        <v>0.19813325143092181</v>
      </c>
      <c r="BG1034" s="17">
        <v>0.19637589771109151</v>
      </c>
      <c r="BH1034" s="17">
        <v>0.15955221002322109</v>
      </c>
      <c r="BI1034" s="17">
        <v>0.20247196045810151</v>
      </c>
      <c r="BJ1034" s="17">
        <v>0.2414946142269957</v>
      </c>
      <c r="BK1034" s="17">
        <v>0.2415470822910302</v>
      </c>
      <c r="BL1034" s="17">
        <v>0.31214262600947312</v>
      </c>
      <c r="BM1034" s="17">
        <v>0.1697419710680621</v>
      </c>
      <c r="BN1034" s="17">
        <v>0.21578897327715349</v>
      </c>
      <c r="BP1034" s="17">
        <v>0.23656409278651289</v>
      </c>
      <c r="BQ1034" s="17">
        <v>0.15327844540517541</v>
      </c>
      <c r="BR1034" s="17">
        <v>0.2167929018171004</v>
      </c>
      <c r="BS1034" s="17">
        <v>0.23956862651733429</v>
      </c>
      <c r="BT1034" s="17">
        <v>0.1042442187371979</v>
      </c>
      <c r="BU1034" s="17">
        <v>0.18147101640207289</v>
      </c>
      <c r="BV1034" s="17">
        <v>0.20232816123966099</v>
      </c>
      <c r="BW1034" s="17">
        <v>0.25018178687242137</v>
      </c>
      <c r="BX1034" s="17">
        <v>0.23080273114188471</v>
      </c>
      <c r="BY1034" s="17">
        <v>0.20132701380336779</v>
      </c>
    </row>
    <row r="1035" spans="2:77" ht="15.95">
      <c r="B1035" s="16" t="s">
        <v>188</v>
      </c>
      <c r="C1035" s="17">
        <v>6.3866071912342323E-2</v>
      </c>
      <c r="D1035" s="17">
        <v>5.7654279528974402E-2</v>
      </c>
      <c r="E1035" s="17">
        <v>6.8730205517327864E-2</v>
      </c>
      <c r="F1035" s="17">
        <v>0.12641926700970599</v>
      </c>
      <c r="H1035" s="17">
        <v>0.1037228963778563</v>
      </c>
      <c r="I1035" s="17">
        <v>6.7006757124813202E-2</v>
      </c>
      <c r="J1035" s="17">
        <v>3.8941011354973062E-2</v>
      </c>
      <c r="K1035" s="17">
        <v>5.9854210855006799E-2</v>
      </c>
      <c r="L1035" s="17">
        <v>8.6087679841761036E-2</v>
      </c>
      <c r="M1035" s="17">
        <v>6.1255780298520718E-2</v>
      </c>
      <c r="N1035" s="17">
        <v>5.3255677488735553E-2</v>
      </c>
      <c r="O1035" s="17">
        <v>4.4904197997958938E-2</v>
      </c>
      <c r="P1035" s="17">
        <v>4.7943768556911043E-2</v>
      </c>
      <c r="Q1035" s="17">
        <v>5.2411581817904319E-2</v>
      </c>
      <c r="R1035" s="17">
        <v>7.1461534514141473E-2</v>
      </c>
      <c r="S1035" s="17">
        <v>5.5671361512815008E-2</v>
      </c>
      <c r="U1035" s="17">
        <v>9.251217076644741E-2</v>
      </c>
      <c r="V1035" s="17">
        <v>6.1655737293743768E-2</v>
      </c>
      <c r="W1035" s="17">
        <v>7.0043695295314679E-2</v>
      </c>
      <c r="X1035" s="17">
        <v>4.4281940046798363E-2</v>
      </c>
      <c r="Y1035" s="17">
        <v>6.4309358765663197E-2</v>
      </c>
      <c r="Z1035" s="17">
        <v>7.0986405611465853E-2</v>
      </c>
      <c r="AA1035" s="17">
        <v>6.4762559187683755E-2</v>
      </c>
      <c r="AB1035" s="17">
        <v>3.2515733166280918E-2</v>
      </c>
      <c r="AC1035" s="17">
        <v>5.7695571671170287E-2</v>
      </c>
      <c r="AD1035" s="17">
        <v>8.1830308930807408E-2</v>
      </c>
      <c r="AE1035" s="17">
        <v>0</v>
      </c>
      <c r="AG1035" s="17">
        <v>5.5663737452663058E-2</v>
      </c>
      <c r="AH1035" s="17">
        <v>7.0273480962332921E-2</v>
      </c>
      <c r="AJ1035" s="17">
        <v>4.4731379479308608E-2</v>
      </c>
      <c r="AK1035" s="17">
        <v>6.1628845055932142E-2</v>
      </c>
      <c r="AL1035" s="17">
        <v>6.1843685606425787E-2</v>
      </c>
      <c r="AM1035" s="17">
        <v>6.5461819010925584E-2</v>
      </c>
      <c r="AN1035" s="17">
        <v>3.195608219275977E-2</v>
      </c>
      <c r="AO1035" s="17">
        <v>4.8866092915198042E-2</v>
      </c>
      <c r="AP1035" s="17">
        <v>8.135940070204796E-2</v>
      </c>
      <c r="AQ1035" s="17">
        <v>9.5749839062390166E-2</v>
      </c>
      <c r="AR1035" s="17">
        <v>5.1711470246613482E-2</v>
      </c>
      <c r="AS1035" s="17">
        <v>3.411798876961171E-2</v>
      </c>
      <c r="AT1035" s="17">
        <v>3.8350618026850643E-2</v>
      </c>
      <c r="AU1035" s="17">
        <v>3.2543733219914758E-2</v>
      </c>
      <c r="AV1035" s="17">
        <v>2.149239625110836E-2</v>
      </c>
      <c r="AX1035" s="17">
        <v>6.4715350550014039E-2</v>
      </c>
      <c r="AY1035" s="17">
        <v>3.411798876961171E-2</v>
      </c>
      <c r="AZ1035" s="17">
        <v>3.8350618026850643E-2</v>
      </c>
      <c r="BA1035" s="17">
        <v>3.2543733219914758E-2</v>
      </c>
      <c r="BC1035" s="17">
        <v>3.2148538373042289E-2</v>
      </c>
      <c r="BD1035" s="17">
        <v>6.9273290490454234E-2</v>
      </c>
      <c r="BE1035" s="17">
        <v>4.1534575381515788E-2</v>
      </c>
      <c r="BF1035" s="17">
        <v>0.1017997986718706</v>
      </c>
      <c r="BG1035" s="17">
        <v>7.2547348258021699E-2</v>
      </c>
      <c r="BH1035" s="17">
        <v>3.3723492526920619E-2</v>
      </c>
      <c r="BI1035" s="17">
        <v>5.994485722387187E-2</v>
      </c>
      <c r="BJ1035" s="17">
        <v>6.4700283483932808E-2</v>
      </c>
      <c r="BK1035" s="17">
        <v>7.8541620587059519E-2</v>
      </c>
      <c r="BL1035" s="17">
        <v>7.6979557138096261E-2</v>
      </c>
      <c r="BM1035" s="17">
        <v>5.1297360068662208E-2</v>
      </c>
      <c r="BN1035" s="17">
        <v>7.3981131934144476E-2</v>
      </c>
      <c r="BP1035" s="17">
        <v>4.9528187774339108E-2</v>
      </c>
      <c r="BQ1035" s="17">
        <v>2.8264431489102682E-2</v>
      </c>
      <c r="BR1035" s="17">
        <v>0.10009025488213311</v>
      </c>
      <c r="BS1035" s="17">
        <v>6.5551265196376524E-2</v>
      </c>
      <c r="BT1035" s="17">
        <v>2.0958666090451439E-2</v>
      </c>
      <c r="BU1035" s="17">
        <v>8.2630297356525856E-2</v>
      </c>
      <c r="BV1035" s="17">
        <v>4.1142351807297077E-2</v>
      </c>
      <c r="BW1035" s="17">
        <v>5.9539801552071718E-2</v>
      </c>
      <c r="BX1035" s="17">
        <v>8.1350533567264557E-2</v>
      </c>
      <c r="BY1035" s="17">
        <v>7.1574094075981434E-2</v>
      </c>
    </row>
    <row r="1037" spans="2:77" ht="288">
      <c r="B1037" s="14" t="s">
        <v>417</v>
      </c>
    </row>
    <row r="1038" spans="2:77" ht="15.95">
      <c r="B1038" s="15" t="s">
        <v>16</v>
      </c>
    </row>
    <row r="1039" spans="2:77" ht="15.95">
      <c r="B1039" s="16" t="s">
        <v>184</v>
      </c>
      <c r="C1039" s="17">
        <v>0.22993146978167681</v>
      </c>
      <c r="D1039" s="17">
        <v>0.2608667937585129</v>
      </c>
      <c r="E1039" s="17">
        <v>0.15396264210720589</v>
      </c>
      <c r="F1039" s="17">
        <v>0.1040790747976395</v>
      </c>
      <c r="H1039" s="17">
        <v>9.9395130315793556E-2</v>
      </c>
      <c r="I1039" s="17">
        <v>0.17177468885113459</v>
      </c>
      <c r="J1039" s="17">
        <v>0.1587911683727411</v>
      </c>
      <c r="K1039" s="17">
        <v>0.22586182638114161</v>
      </c>
      <c r="L1039" s="17">
        <v>0.16986550197133751</v>
      </c>
      <c r="M1039" s="17">
        <v>0.17707013638048741</v>
      </c>
      <c r="N1039" s="17">
        <v>0.18837940752566071</v>
      </c>
      <c r="O1039" s="17">
        <v>0.26305985117354008</v>
      </c>
      <c r="P1039" s="17">
        <v>0.23327923085120969</v>
      </c>
      <c r="Q1039" s="17">
        <v>0.29728826151056542</v>
      </c>
      <c r="R1039" s="17">
        <v>0.35616967737090782</v>
      </c>
      <c r="S1039" s="17">
        <v>0.34594999033844331</v>
      </c>
      <c r="U1039" s="17">
        <v>0.1196574815477129</v>
      </c>
      <c r="V1039" s="17">
        <v>0.15213804996534869</v>
      </c>
      <c r="W1039" s="17">
        <v>0.16755966801882571</v>
      </c>
      <c r="X1039" s="17">
        <v>0.1613402350496608</v>
      </c>
      <c r="Y1039" s="17">
        <v>0.20426021066568509</v>
      </c>
      <c r="Z1039" s="17">
        <v>0.27703532434102413</v>
      </c>
      <c r="AA1039" s="17">
        <v>0.34087973024848389</v>
      </c>
      <c r="AB1039" s="17">
        <v>0.33635355026544422</v>
      </c>
      <c r="AC1039" s="17">
        <v>0.32209863022069701</v>
      </c>
      <c r="AD1039" s="17">
        <v>0.16158715505418431</v>
      </c>
      <c r="AE1039" s="17">
        <v>0.17368618556254989</v>
      </c>
      <c r="AG1039" s="17">
        <v>0.31137597074102941</v>
      </c>
      <c r="AH1039" s="17">
        <v>0.16630955396195379</v>
      </c>
      <c r="AJ1039" s="17">
        <v>0.30831938994496899</v>
      </c>
      <c r="AK1039" s="17">
        <v>0.2130821551141748</v>
      </c>
      <c r="AL1039" s="17">
        <v>0.2105285591374049</v>
      </c>
      <c r="AM1039" s="17">
        <v>0.28041686723549269</v>
      </c>
      <c r="AN1039" s="17">
        <v>0.18448039641898231</v>
      </c>
      <c r="AO1039" s="17">
        <v>0.2379818772889146</v>
      </c>
      <c r="AP1039" s="17">
        <v>0.22985494990732039</v>
      </c>
      <c r="AQ1039" s="17">
        <v>0.25668317332916318</v>
      </c>
      <c r="AR1039" s="17">
        <v>0.27065930858824849</v>
      </c>
      <c r="AS1039" s="17">
        <v>0.2571452739956927</v>
      </c>
      <c r="AT1039" s="17">
        <v>0.25410790640368819</v>
      </c>
      <c r="AU1039" s="17">
        <v>0.2398849250779779</v>
      </c>
      <c r="AV1039" s="17">
        <v>0.37715604358900923</v>
      </c>
      <c r="AX1039" s="17">
        <v>0.23730296533511611</v>
      </c>
      <c r="AY1039" s="17">
        <v>0.2571452739956927</v>
      </c>
      <c r="AZ1039" s="17">
        <v>0.25410790640368819</v>
      </c>
      <c r="BA1039" s="17">
        <v>0.2398849250779779</v>
      </c>
      <c r="BC1039" s="17">
        <v>0.25079264008782842</v>
      </c>
      <c r="BD1039" s="17">
        <v>0.1830898875064555</v>
      </c>
      <c r="BE1039" s="17">
        <v>0.25872468222933681</v>
      </c>
      <c r="BF1039" s="17">
        <v>0.20754389563287751</v>
      </c>
      <c r="BG1039" s="17">
        <v>0.20427520060579879</v>
      </c>
      <c r="BH1039" s="17">
        <v>0.39887775641725831</v>
      </c>
      <c r="BI1039" s="17">
        <v>0.245970118860562</v>
      </c>
      <c r="BJ1039" s="17">
        <v>0.21109111370459779</v>
      </c>
      <c r="BK1039" s="17">
        <v>0.19656551676092729</v>
      </c>
      <c r="BL1039" s="17">
        <v>0.25568241555934618</v>
      </c>
      <c r="BM1039" s="17">
        <v>0.2873346067883511</v>
      </c>
      <c r="BN1039" s="17">
        <v>0.14716024508064779</v>
      </c>
      <c r="BP1039" s="17">
        <v>0.2464134114778791</v>
      </c>
      <c r="BQ1039" s="17">
        <v>0.34314105795689231</v>
      </c>
      <c r="BR1039" s="17">
        <v>0.1241108060955243</v>
      </c>
      <c r="BS1039" s="17">
        <v>0.20711635637465889</v>
      </c>
      <c r="BT1039" s="17">
        <v>0.46409836885355898</v>
      </c>
      <c r="BU1039" s="17">
        <v>0.1557341067835917</v>
      </c>
      <c r="BV1039" s="17">
        <v>0.21756626353651401</v>
      </c>
      <c r="BW1039" s="17">
        <v>0.20090494034484471</v>
      </c>
      <c r="BX1039" s="17">
        <v>0.19843292759662781</v>
      </c>
      <c r="BY1039" s="17">
        <v>0.24798389851264169</v>
      </c>
    </row>
    <row r="1040" spans="2:77" ht="15.95">
      <c r="B1040" s="16" t="s">
        <v>185</v>
      </c>
      <c r="C1040" s="17">
        <v>0.3832778052338825</v>
      </c>
      <c r="D1040" s="17">
        <v>0.36303256281384327</v>
      </c>
      <c r="E1040" s="17">
        <v>0.43790530107421821</v>
      </c>
      <c r="F1040" s="17">
        <v>0.46423784527652617</v>
      </c>
      <c r="H1040" s="17">
        <v>0.35286229514539591</v>
      </c>
      <c r="I1040" s="17">
        <v>0.41813535270632729</v>
      </c>
      <c r="J1040" s="17">
        <v>0.48597500704452612</v>
      </c>
      <c r="K1040" s="17">
        <v>0.33611906238018768</v>
      </c>
      <c r="L1040" s="17">
        <v>0.42780112158291972</v>
      </c>
      <c r="M1040" s="17">
        <v>0.42957238930625941</v>
      </c>
      <c r="N1040" s="17">
        <v>0.45842467744492471</v>
      </c>
      <c r="O1040" s="17">
        <v>0.31452153226125379</v>
      </c>
      <c r="P1040" s="17">
        <v>0.35103197766188188</v>
      </c>
      <c r="Q1040" s="17">
        <v>0.33848105061161099</v>
      </c>
      <c r="R1040" s="17">
        <v>0.32131986711163979</v>
      </c>
      <c r="S1040" s="17">
        <v>0.37885431611654308</v>
      </c>
      <c r="U1040" s="17">
        <v>0.47759047778508518</v>
      </c>
      <c r="V1040" s="17">
        <v>0.39330253065686521</v>
      </c>
      <c r="W1040" s="17">
        <v>0.37975697899273753</v>
      </c>
      <c r="X1040" s="17">
        <v>0.32862515702998102</v>
      </c>
      <c r="Y1040" s="17">
        <v>0.36954884931981929</v>
      </c>
      <c r="Z1040" s="17">
        <v>0.35293695598198588</v>
      </c>
      <c r="AA1040" s="17">
        <v>0.32472788053847168</v>
      </c>
      <c r="AB1040" s="17">
        <v>0.37915765251303979</v>
      </c>
      <c r="AC1040" s="17">
        <v>0.35020594917926079</v>
      </c>
      <c r="AD1040" s="17">
        <v>0.47727063898864869</v>
      </c>
      <c r="AE1040" s="17">
        <v>0.21153811391394101</v>
      </c>
      <c r="AG1040" s="17">
        <v>0.34902227265949032</v>
      </c>
      <c r="AH1040" s="17">
        <v>0.41003716386627748</v>
      </c>
      <c r="AJ1040" s="17">
        <v>0.38439474906862231</v>
      </c>
      <c r="AK1040" s="17">
        <v>0.34603897177215648</v>
      </c>
      <c r="AL1040" s="17">
        <v>0.45183780885701169</v>
      </c>
      <c r="AM1040" s="17">
        <v>0.35987648706893532</v>
      </c>
      <c r="AN1040" s="17">
        <v>0.44062623822556102</v>
      </c>
      <c r="AO1040" s="17">
        <v>0.38789027010448118</v>
      </c>
      <c r="AP1040" s="17">
        <v>0.36189202636781309</v>
      </c>
      <c r="AQ1040" s="17">
        <v>0.37487779630072082</v>
      </c>
      <c r="AR1040" s="17">
        <v>0.37275615526346662</v>
      </c>
      <c r="AS1040" s="17">
        <v>0.41972010413523142</v>
      </c>
      <c r="AT1040" s="17">
        <v>0.39125929088030192</v>
      </c>
      <c r="AU1040" s="17">
        <v>0.40942378557914832</v>
      </c>
      <c r="AV1040" s="17">
        <v>0.3945105317220034</v>
      </c>
      <c r="AX1040" s="17">
        <v>0.37866124699648629</v>
      </c>
      <c r="AY1040" s="17">
        <v>0.41972010413523142</v>
      </c>
      <c r="AZ1040" s="17">
        <v>0.39125929088030192</v>
      </c>
      <c r="BA1040" s="17">
        <v>0.40942378557914832</v>
      </c>
      <c r="BC1040" s="17">
        <v>0.34191908084632772</v>
      </c>
      <c r="BD1040" s="17">
        <v>0.35142821350738668</v>
      </c>
      <c r="BE1040" s="17">
        <v>0.33260852394484808</v>
      </c>
      <c r="BF1040" s="17">
        <v>0.40156079713601123</v>
      </c>
      <c r="BG1040" s="17">
        <v>0.29592741061854849</v>
      </c>
      <c r="BH1040" s="17">
        <v>0.31201688491720642</v>
      </c>
      <c r="BI1040" s="17">
        <v>0.35903438118333608</v>
      </c>
      <c r="BJ1040" s="17">
        <v>0.39032663915503951</v>
      </c>
      <c r="BK1040" s="17">
        <v>0.3976084186749359</v>
      </c>
      <c r="BL1040" s="17">
        <v>0.32395715849557549</v>
      </c>
      <c r="BM1040" s="17">
        <v>0.3691267954849774</v>
      </c>
      <c r="BN1040" s="17">
        <v>0.41880810774436211</v>
      </c>
      <c r="BP1040" s="17">
        <v>0.38406346794739271</v>
      </c>
      <c r="BQ1040" s="17">
        <v>0.32230432179799873</v>
      </c>
      <c r="BR1040" s="17">
        <v>0.45733753971982422</v>
      </c>
      <c r="BS1040" s="17">
        <v>0.38106203534945848</v>
      </c>
      <c r="BT1040" s="17">
        <v>0.31377160857689562</v>
      </c>
      <c r="BU1040" s="17">
        <v>0.42751073112110632</v>
      </c>
      <c r="BV1040" s="17">
        <v>0.38132220844477349</v>
      </c>
      <c r="BW1040" s="17">
        <v>0.41453917931562151</v>
      </c>
      <c r="BX1040" s="17">
        <v>0.38832454748790107</v>
      </c>
      <c r="BY1040" s="17">
        <v>0.36037296037656508</v>
      </c>
    </row>
    <row r="1041" spans="2:77" ht="15.95">
      <c r="B1041" s="16" t="s">
        <v>186</v>
      </c>
      <c r="C1041" s="17">
        <v>0.14829521752165861</v>
      </c>
      <c r="D1041" s="17">
        <v>0.15329537211078009</v>
      </c>
      <c r="E1041" s="17">
        <v>0.13327946182301861</v>
      </c>
      <c r="F1041" s="17">
        <v>0.1360566188069561</v>
      </c>
      <c r="H1041" s="17">
        <v>0.19888684875170509</v>
      </c>
      <c r="I1041" s="17">
        <v>9.8278038036231016E-2</v>
      </c>
      <c r="J1041" s="17">
        <v>0.20661108487092281</v>
      </c>
      <c r="K1041" s="17">
        <v>0.17097786766116241</v>
      </c>
      <c r="L1041" s="17">
        <v>0.1098005883200561</v>
      </c>
      <c r="M1041" s="17">
        <v>0.17260250521952319</v>
      </c>
      <c r="N1041" s="17">
        <v>0.13128113187752391</v>
      </c>
      <c r="O1041" s="17">
        <v>0.15414521382134039</v>
      </c>
      <c r="P1041" s="17">
        <v>0.13419467569824611</v>
      </c>
      <c r="Q1041" s="17">
        <v>0.1579299183561047</v>
      </c>
      <c r="R1041" s="17">
        <v>0.1546460417719466</v>
      </c>
      <c r="S1041" s="17">
        <v>0.1041442718363708</v>
      </c>
      <c r="U1041" s="17">
        <v>0.19555590438555709</v>
      </c>
      <c r="V1041" s="17">
        <v>0.1388888930629294</v>
      </c>
      <c r="W1041" s="17">
        <v>0.18261630821143299</v>
      </c>
      <c r="X1041" s="17">
        <v>0.18473684730755521</v>
      </c>
      <c r="Y1041" s="17">
        <v>0.16261553162891279</v>
      </c>
      <c r="Z1041" s="17">
        <v>0.15177312083288699</v>
      </c>
      <c r="AA1041" s="17">
        <v>0.12516833293369889</v>
      </c>
      <c r="AB1041" s="17">
        <v>8.6615361296777243E-2</v>
      </c>
      <c r="AC1041" s="17">
        <v>0.1237359211361046</v>
      </c>
      <c r="AD1041" s="17">
        <v>0.13904928927778459</v>
      </c>
      <c r="AE1041" s="17">
        <v>0.25934705689904142</v>
      </c>
      <c r="AG1041" s="17">
        <v>0.13398695579369649</v>
      </c>
      <c r="AH1041" s="17">
        <v>0.15947238740372691</v>
      </c>
      <c r="AJ1041" s="17">
        <v>0.1125531424468014</v>
      </c>
      <c r="AK1041" s="17">
        <v>0.17830094672300351</v>
      </c>
      <c r="AL1041" s="17">
        <v>0.1093773951053285</v>
      </c>
      <c r="AM1041" s="17">
        <v>0.140618096658888</v>
      </c>
      <c r="AN1041" s="17">
        <v>0.1301493683101719</v>
      </c>
      <c r="AO1041" s="17">
        <v>0.14738862988914661</v>
      </c>
      <c r="AP1041" s="17">
        <v>0.14759913179836259</v>
      </c>
      <c r="AQ1041" s="17">
        <v>0.14673479031454659</v>
      </c>
      <c r="AR1041" s="17">
        <v>0.1181029047210921</v>
      </c>
      <c r="AS1041" s="17">
        <v>0.16675135179397921</v>
      </c>
      <c r="AT1041" s="17">
        <v>0.10982597579867839</v>
      </c>
      <c r="AU1041" s="17">
        <v>0.14944943086297011</v>
      </c>
      <c r="AV1041" s="17">
        <v>0.11499015162927261</v>
      </c>
      <c r="AX1041" s="17">
        <v>0.1442171456435887</v>
      </c>
      <c r="AY1041" s="17">
        <v>0.16675135179397921</v>
      </c>
      <c r="AZ1041" s="17">
        <v>0.10982597579867839</v>
      </c>
      <c r="BA1041" s="17">
        <v>0.14944943086297011</v>
      </c>
      <c r="BC1041" s="17">
        <v>0.1379290718620565</v>
      </c>
      <c r="BD1041" s="17">
        <v>5.670928655654478E-2</v>
      </c>
      <c r="BE1041" s="17">
        <v>0.12912252780949221</v>
      </c>
      <c r="BF1041" s="17">
        <v>0.16005328467387189</v>
      </c>
      <c r="BG1041" s="17">
        <v>9.1357116511341208E-2</v>
      </c>
      <c r="BH1041" s="17">
        <v>8.2728294947965575E-2</v>
      </c>
      <c r="BI1041" s="17">
        <v>9.5557095582856327E-2</v>
      </c>
      <c r="BJ1041" s="17">
        <v>0.14098644718526529</v>
      </c>
      <c r="BK1041" s="17">
        <v>0.1334759657914889</v>
      </c>
      <c r="BL1041" s="17">
        <v>0.15528898564746041</v>
      </c>
      <c r="BM1041" s="17">
        <v>0.12737908338732201</v>
      </c>
      <c r="BN1041" s="17">
        <v>0.19152464274514819</v>
      </c>
      <c r="BP1041" s="17">
        <v>0.1534836338146689</v>
      </c>
      <c r="BQ1041" s="17">
        <v>0.13356223879215071</v>
      </c>
      <c r="BR1041" s="17">
        <v>0.196097935011769</v>
      </c>
      <c r="BS1041" s="17">
        <v>0.14880981169308821</v>
      </c>
      <c r="BT1041" s="17">
        <v>9.4186046495422643E-2</v>
      </c>
      <c r="BU1041" s="17">
        <v>0.1744765537459193</v>
      </c>
      <c r="BV1041" s="17">
        <v>0.121207627865176</v>
      </c>
      <c r="BW1041" s="17">
        <v>0.14744009687398821</v>
      </c>
      <c r="BX1041" s="17">
        <v>0.11929213621116221</v>
      </c>
      <c r="BY1041" s="17">
        <v>0.14321080943250589</v>
      </c>
    </row>
    <row r="1042" spans="2:77" ht="15.95">
      <c r="B1042" s="16" t="s">
        <v>187</v>
      </c>
      <c r="C1042" s="17">
        <v>0.17983332285774509</v>
      </c>
      <c r="D1042" s="17">
        <v>0.16773269375612329</v>
      </c>
      <c r="E1042" s="17">
        <v>0.21970521700101661</v>
      </c>
      <c r="F1042" s="17">
        <v>0.17633189034512459</v>
      </c>
      <c r="H1042" s="17">
        <v>0.25073964879242411</v>
      </c>
      <c r="I1042" s="17">
        <v>0.23753683645507459</v>
      </c>
      <c r="J1042" s="17">
        <v>0.10985961374565791</v>
      </c>
      <c r="K1042" s="17">
        <v>0.21959692990053181</v>
      </c>
      <c r="L1042" s="17">
        <v>0.21773924399406919</v>
      </c>
      <c r="M1042" s="17">
        <v>0.15999990244852841</v>
      </c>
      <c r="N1042" s="17">
        <v>0.16160679527116381</v>
      </c>
      <c r="O1042" s="17">
        <v>0.19714524994234209</v>
      </c>
      <c r="P1042" s="17">
        <v>0.2307942228490816</v>
      </c>
      <c r="Q1042" s="17">
        <v>0.15559117733505651</v>
      </c>
      <c r="R1042" s="17">
        <v>0.12511014040503379</v>
      </c>
      <c r="S1042" s="17">
        <v>0.12880296565112559</v>
      </c>
      <c r="U1042" s="17">
        <v>0.1407071760256956</v>
      </c>
      <c r="V1042" s="17">
        <v>0.26134675839686261</v>
      </c>
      <c r="W1042" s="17">
        <v>0.19755143778612341</v>
      </c>
      <c r="X1042" s="17">
        <v>0.29842135675037362</v>
      </c>
      <c r="Y1042" s="17">
        <v>0.19125906225330641</v>
      </c>
      <c r="Z1042" s="17">
        <v>0.13695873226415889</v>
      </c>
      <c r="AA1042" s="17">
        <v>0.14271660988285809</v>
      </c>
      <c r="AB1042" s="17">
        <v>0.14849892530989189</v>
      </c>
      <c r="AC1042" s="17">
        <v>0.16164157595951559</v>
      </c>
      <c r="AD1042" s="17">
        <v>0.1652713918129762</v>
      </c>
      <c r="AE1042" s="17">
        <v>0.21950501774343339</v>
      </c>
      <c r="AG1042" s="17">
        <v>0.15727085020229131</v>
      </c>
      <c r="AH1042" s="17">
        <v>0.1974584260760274</v>
      </c>
      <c r="AJ1042" s="17">
        <v>0.13267522085745451</v>
      </c>
      <c r="AK1042" s="17">
        <v>0.20126671739687271</v>
      </c>
      <c r="AL1042" s="17">
        <v>0.16801568485932231</v>
      </c>
      <c r="AM1042" s="17">
        <v>0.17049517197539879</v>
      </c>
      <c r="AN1042" s="17">
        <v>0.20821791484788121</v>
      </c>
      <c r="AO1042" s="17">
        <v>0.18701830863470001</v>
      </c>
      <c r="AP1042" s="17">
        <v>0.20653259390150611</v>
      </c>
      <c r="AQ1042" s="17">
        <v>0.16109058702736059</v>
      </c>
      <c r="AR1042" s="17">
        <v>0.17446094458640921</v>
      </c>
      <c r="AS1042" s="17">
        <v>0.14882239526714161</v>
      </c>
      <c r="AT1042" s="17">
        <v>0.19112165155001229</v>
      </c>
      <c r="AU1042" s="17">
        <v>0.14556687798102491</v>
      </c>
      <c r="AV1042" s="17">
        <v>9.1850876808606652E-2</v>
      </c>
      <c r="AX1042" s="17">
        <v>0.18066964903534549</v>
      </c>
      <c r="AY1042" s="17">
        <v>0.14882239526714161</v>
      </c>
      <c r="AZ1042" s="17">
        <v>0.19112165155001229</v>
      </c>
      <c r="BA1042" s="17">
        <v>0.14556687798102491</v>
      </c>
      <c r="BC1042" s="17">
        <v>0.21719301888952769</v>
      </c>
      <c r="BD1042" s="17">
        <v>0.2978228522136267</v>
      </c>
      <c r="BE1042" s="17">
        <v>0.2280123863432984</v>
      </c>
      <c r="BF1042" s="17">
        <v>0.16680515928801659</v>
      </c>
      <c r="BG1042" s="17">
        <v>0.34032120433927332</v>
      </c>
      <c r="BH1042" s="17">
        <v>0.1577978544810347</v>
      </c>
      <c r="BI1042" s="17">
        <v>0.22302931465767861</v>
      </c>
      <c r="BJ1042" s="17">
        <v>0.20250880533409299</v>
      </c>
      <c r="BK1042" s="17">
        <v>0.20316257331334769</v>
      </c>
      <c r="BL1042" s="17">
        <v>0.22961117558631081</v>
      </c>
      <c r="BM1042" s="17">
        <v>0.1581643399935807</v>
      </c>
      <c r="BN1042" s="17">
        <v>0.18008075758182851</v>
      </c>
      <c r="BP1042" s="17">
        <v>0.16833970606408019</v>
      </c>
      <c r="BQ1042" s="17">
        <v>0.1708898208727733</v>
      </c>
      <c r="BR1042" s="17">
        <v>0.16874522091900659</v>
      </c>
      <c r="BS1042" s="17">
        <v>0.20840061438790619</v>
      </c>
      <c r="BT1042" s="17">
        <v>0.1015144795351189</v>
      </c>
      <c r="BU1042" s="17">
        <v>0.1744369363664211</v>
      </c>
      <c r="BV1042" s="17">
        <v>0.2329317837844623</v>
      </c>
      <c r="BW1042" s="17">
        <v>0.19500545649477519</v>
      </c>
      <c r="BX1042" s="17">
        <v>0.16274270242071709</v>
      </c>
      <c r="BY1042" s="17">
        <v>0.1684741384724909</v>
      </c>
    </row>
    <row r="1043" spans="2:77" ht="15.95">
      <c r="B1043" s="16" t="s">
        <v>188</v>
      </c>
      <c r="C1043" s="17">
        <v>5.8662184605037207E-2</v>
      </c>
      <c r="D1043" s="17">
        <v>5.5072577560740431E-2</v>
      </c>
      <c r="E1043" s="17">
        <v>5.514737799454078E-2</v>
      </c>
      <c r="F1043" s="17">
        <v>0.11929457077375349</v>
      </c>
      <c r="H1043" s="17">
        <v>9.8116076994681403E-2</v>
      </c>
      <c r="I1043" s="17">
        <v>7.4275083951232543E-2</v>
      </c>
      <c r="J1043" s="17">
        <v>3.8763125966152071E-2</v>
      </c>
      <c r="K1043" s="17">
        <v>4.7444313676976477E-2</v>
      </c>
      <c r="L1043" s="17">
        <v>7.4793544131617387E-2</v>
      </c>
      <c r="M1043" s="17">
        <v>6.0755066645201458E-2</v>
      </c>
      <c r="N1043" s="17">
        <v>6.0307987880726922E-2</v>
      </c>
      <c r="O1043" s="17">
        <v>7.1128152801523598E-2</v>
      </c>
      <c r="P1043" s="17">
        <v>5.0699892939580479E-2</v>
      </c>
      <c r="Q1043" s="17">
        <v>5.0709592186662322E-2</v>
      </c>
      <c r="R1043" s="17">
        <v>4.2754273340471848E-2</v>
      </c>
      <c r="S1043" s="17">
        <v>4.2248456057517127E-2</v>
      </c>
      <c r="U1043" s="17">
        <v>6.6488960255949303E-2</v>
      </c>
      <c r="V1043" s="17">
        <v>5.4323767917994002E-2</v>
      </c>
      <c r="W1043" s="17">
        <v>7.2515606990880485E-2</v>
      </c>
      <c r="X1043" s="17">
        <v>2.687640386242951E-2</v>
      </c>
      <c r="Y1043" s="17">
        <v>7.2316346132276443E-2</v>
      </c>
      <c r="Z1043" s="17">
        <v>8.1295866579944268E-2</v>
      </c>
      <c r="AA1043" s="17">
        <v>6.650744639648741E-2</v>
      </c>
      <c r="AB1043" s="17">
        <v>4.9374510614846913E-2</v>
      </c>
      <c r="AC1043" s="17">
        <v>4.231792350442224E-2</v>
      </c>
      <c r="AD1043" s="17">
        <v>5.6821524866406091E-2</v>
      </c>
      <c r="AE1043" s="17">
        <v>0.13592362588103429</v>
      </c>
      <c r="AG1043" s="17">
        <v>4.8343950603492683E-2</v>
      </c>
      <c r="AH1043" s="17">
        <v>6.6722468692014383E-2</v>
      </c>
      <c r="AJ1043" s="17">
        <v>6.2057497682152671E-2</v>
      </c>
      <c r="AK1043" s="17">
        <v>6.1311208993792589E-2</v>
      </c>
      <c r="AL1043" s="17">
        <v>6.0240552040932593E-2</v>
      </c>
      <c r="AM1043" s="17">
        <v>4.8593377061285289E-2</v>
      </c>
      <c r="AN1043" s="17">
        <v>3.6526082197403602E-2</v>
      </c>
      <c r="AO1043" s="17">
        <v>3.9720914082757373E-2</v>
      </c>
      <c r="AP1043" s="17">
        <v>5.4121298024997967E-2</v>
      </c>
      <c r="AQ1043" s="17">
        <v>6.0613653028208959E-2</v>
      </c>
      <c r="AR1043" s="17">
        <v>6.4020686840783769E-2</v>
      </c>
      <c r="AS1043" s="17">
        <v>7.5608748079551173E-3</v>
      </c>
      <c r="AT1043" s="17">
        <v>5.3685175367319211E-2</v>
      </c>
      <c r="AU1043" s="17">
        <v>5.5674980498878701E-2</v>
      </c>
      <c r="AV1043" s="17">
        <v>2.149239625110836E-2</v>
      </c>
      <c r="AX1043" s="17">
        <v>5.9148992989463481E-2</v>
      </c>
      <c r="AY1043" s="17">
        <v>7.5608748079551173E-3</v>
      </c>
      <c r="AZ1043" s="17">
        <v>5.3685175367319211E-2</v>
      </c>
      <c r="BA1043" s="17">
        <v>5.5674980498878701E-2</v>
      </c>
      <c r="BC1043" s="17">
        <v>5.2166188314259732E-2</v>
      </c>
      <c r="BD1043" s="17">
        <v>0.1109497602159861</v>
      </c>
      <c r="BE1043" s="17">
        <v>5.1531879673024569E-2</v>
      </c>
      <c r="BF1043" s="17">
        <v>6.403686326922281E-2</v>
      </c>
      <c r="BG1043" s="17">
        <v>6.8119067925038052E-2</v>
      </c>
      <c r="BH1043" s="17">
        <v>4.8579209236535137E-2</v>
      </c>
      <c r="BI1043" s="17">
        <v>7.6409089715566855E-2</v>
      </c>
      <c r="BJ1043" s="17">
        <v>5.5086994621004283E-2</v>
      </c>
      <c r="BK1043" s="17">
        <v>6.9187525459300236E-2</v>
      </c>
      <c r="BL1043" s="17">
        <v>3.5460264711307012E-2</v>
      </c>
      <c r="BM1043" s="17">
        <v>5.7995174345768882E-2</v>
      </c>
      <c r="BN1043" s="17">
        <v>6.2426246848013477E-2</v>
      </c>
      <c r="BP1043" s="17">
        <v>4.7699780695978931E-2</v>
      </c>
      <c r="BQ1043" s="17">
        <v>3.0102560580185012E-2</v>
      </c>
      <c r="BR1043" s="17">
        <v>5.370849825387615E-2</v>
      </c>
      <c r="BS1043" s="17">
        <v>5.4611182194888162E-2</v>
      </c>
      <c r="BT1043" s="17">
        <v>2.642949653900388E-2</v>
      </c>
      <c r="BU1043" s="17">
        <v>6.7841671982961593E-2</v>
      </c>
      <c r="BV1043" s="17">
        <v>4.6972116369074238E-2</v>
      </c>
      <c r="BW1043" s="17">
        <v>4.2110326970770648E-2</v>
      </c>
      <c r="BX1043" s="17">
        <v>0.131207686283592</v>
      </c>
      <c r="BY1043" s="17">
        <v>7.9958193205796446E-2</v>
      </c>
    </row>
  </sheetData>
  <mergeCells count="8">
    <mergeCell ref="AX5:BA5"/>
    <mergeCell ref="D5:F5"/>
    <mergeCell ref="AJ5:AV5"/>
    <mergeCell ref="H5:S5"/>
    <mergeCell ref="BP5:BY5"/>
    <mergeCell ref="U5:AE5"/>
    <mergeCell ref="BC5:BN5"/>
    <mergeCell ref="AG5:AH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A22"/>
  <sheetViews>
    <sheetView showGridLines="0" topLeftCell="A8" workbookViewId="0">
      <pane xSplit="2" topLeftCell="AG1" activePane="topRight" state="frozen"/>
      <selection pane="topRight" activeCell="B22" sqref="B22"/>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95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96</v>
      </c>
      <c r="C9" s="17">
        <v>8.0923604059727011E-2</v>
      </c>
      <c r="D9" s="17">
        <v>9.268895487317437E-2</v>
      </c>
      <c r="E9" s="17">
        <v>2.9295427985116921E-2</v>
      </c>
      <c r="F9" s="17">
        <v>0.1211778040437244</v>
      </c>
      <c r="H9" s="17">
        <v>0.33469648463768892</v>
      </c>
      <c r="I9" s="17">
        <v>0.19455587126398091</v>
      </c>
      <c r="J9" s="17">
        <v>0.16601075549406799</v>
      </c>
      <c r="K9" s="17">
        <v>5.861832423576871E-2</v>
      </c>
      <c r="L9" s="17">
        <v>6.6548832759261614E-2</v>
      </c>
      <c r="M9" s="17">
        <v>2.5610492521155489E-2</v>
      </c>
      <c r="N9" s="17">
        <v>2.9531057813540589E-2</v>
      </c>
      <c r="O9" s="17">
        <v>7.0287490827386544E-3</v>
      </c>
      <c r="P9" s="17">
        <v>1.6423615111851159E-2</v>
      </c>
      <c r="Q9" s="17">
        <v>1.9518254698303841E-2</v>
      </c>
      <c r="R9" s="17">
        <v>1.3997420747550639E-2</v>
      </c>
      <c r="S9" s="17">
        <v>1.266557073672678E-2</v>
      </c>
      <c r="U9" s="17">
        <v>0.39927870320587838</v>
      </c>
      <c r="V9" s="17">
        <v>0.18704304863717999</v>
      </c>
      <c r="W9" s="17">
        <v>6.9516515106648358E-2</v>
      </c>
      <c r="X9" s="17">
        <v>2.537701434998936E-2</v>
      </c>
      <c r="Y9" s="17">
        <v>1.457082715143152E-2</v>
      </c>
      <c r="Z9" s="17">
        <v>3.7533604393038809E-3</v>
      </c>
      <c r="AA9" s="17">
        <v>6.6091580536380276E-3</v>
      </c>
      <c r="AB9" s="17">
        <v>0</v>
      </c>
      <c r="AC9" s="17">
        <v>1.1747013087173141E-2</v>
      </c>
      <c r="AD9" s="17">
        <v>4.5498262889727373E-2</v>
      </c>
      <c r="AE9" s="17">
        <v>0</v>
      </c>
      <c r="AG9" s="17">
        <v>1.4226105811791231E-2</v>
      </c>
      <c r="AH9" s="17">
        <v>0.13302561916120201</v>
      </c>
      <c r="AJ9" s="17">
        <v>6.2101410672915053E-2</v>
      </c>
      <c r="AK9" s="17">
        <v>4.8641995736309167E-2</v>
      </c>
      <c r="AL9" s="17">
        <v>7.3611699039088568E-2</v>
      </c>
      <c r="AM9" s="17">
        <v>7.0528780962011192E-2</v>
      </c>
      <c r="AN9" s="17">
        <v>8.4923146268225266E-2</v>
      </c>
      <c r="AO9" s="17">
        <v>9.0746375255903594E-2</v>
      </c>
      <c r="AP9" s="17">
        <v>6.4434572884132249E-2</v>
      </c>
      <c r="AQ9" s="17">
        <v>4.634120958223803E-2</v>
      </c>
      <c r="AR9" s="17">
        <v>9.3100701386782475E-2</v>
      </c>
      <c r="AS9" s="17">
        <v>4.1223214337491508E-2</v>
      </c>
      <c r="AT9" s="17">
        <v>5.3196992727555223E-2</v>
      </c>
      <c r="AU9" s="17">
        <v>6.9463519417852726E-2</v>
      </c>
      <c r="AV9" s="17">
        <v>6.1600750154028388E-3</v>
      </c>
      <c r="AX9" s="17">
        <v>8.1849205535741945E-2</v>
      </c>
      <c r="AY9" s="17">
        <v>4.1223214337491508E-2</v>
      </c>
      <c r="AZ9" s="17">
        <v>5.3196992727555223E-2</v>
      </c>
      <c r="BA9" s="17">
        <v>6.9463519417852726E-2</v>
      </c>
      <c r="BC9" s="17">
        <v>1.9512783537286901E-2</v>
      </c>
      <c r="BD9" s="17">
        <v>1.187539377661577E-2</v>
      </c>
      <c r="BE9" s="17">
        <v>1.017134282368928E-2</v>
      </c>
      <c r="BF9" s="17">
        <v>0.14719560421411179</v>
      </c>
      <c r="BG9" s="17">
        <v>0</v>
      </c>
      <c r="BH9" s="17">
        <v>2.466154510406968E-2</v>
      </c>
      <c r="BI9" s="17">
        <v>1.5896690964693851E-2</v>
      </c>
      <c r="BJ9" s="17">
        <v>4.074928026185045E-2</v>
      </c>
      <c r="BK9" s="17">
        <v>8.5650346931740506E-2</v>
      </c>
      <c r="BL9" s="17">
        <v>1.9295186587838131E-2</v>
      </c>
      <c r="BM9" s="17">
        <v>4.7913757588459359E-2</v>
      </c>
      <c r="BN9" s="17">
        <v>0.17381502554025091</v>
      </c>
      <c r="BP9" s="17">
        <v>6.0112000355147903E-2</v>
      </c>
      <c r="BQ9" s="17">
        <v>5.728253203898049E-2</v>
      </c>
      <c r="BR9" s="17">
        <v>8.7688288881357629E-2</v>
      </c>
      <c r="BS9" s="17">
        <v>7.3976434353666479E-2</v>
      </c>
      <c r="BT9" s="17">
        <v>3.5686239865671689E-2</v>
      </c>
      <c r="BU9" s="17">
        <v>4.8749078744543317E-2</v>
      </c>
      <c r="BV9" s="17">
        <v>1.632819465832664E-2</v>
      </c>
      <c r="BW9" s="17">
        <v>8.8726701883641179E-2</v>
      </c>
      <c r="BX9" s="17">
        <v>4.3792466822541558E-2</v>
      </c>
      <c r="BY9" s="17">
        <v>0.12790601450255931</v>
      </c>
    </row>
    <row r="10" spans="2:79" ht="18.95" customHeight="1">
      <c r="B10" s="19" t="s">
        <v>97</v>
      </c>
      <c r="C10" s="17">
        <v>0.23018835967787249</v>
      </c>
      <c r="D10" s="17">
        <v>0.22757725327391529</v>
      </c>
      <c r="E10" s="17">
        <v>0.2290763301615476</v>
      </c>
      <c r="F10" s="17">
        <v>0.27826576619111659</v>
      </c>
      <c r="H10" s="17">
        <v>0.33587528609814449</v>
      </c>
      <c r="I10" s="17">
        <v>0.39264709074465781</v>
      </c>
      <c r="J10" s="17">
        <v>0.41737747160124011</v>
      </c>
      <c r="K10" s="17">
        <v>0.31414306277790599</v>
      </c>
      <c r="L10" s="17">
        <v>0.28007379261924109</v>
      </c>
      <c r="M10" s="17">
        <v>0.27679015548389002</v>
      </c>
      <c r="N10" s="17">
        <v>0.20343503876254609</v>
      </c>
      <c r="O10" s="17">
        <v>0.16792117980430071</v>
      </c>
      <c r="P10" s="17">
        <v>0.14148192341076141</v>
      </c>
      <c r="Q10" s="17">
        <v>8.0096855024865798E-2</v>
      </c>
      <c r="R10" s="17">
        <v>0.12284158440033779</v>
      </c>
      <c r="S10" s="17">
        <v>0.1087688933858857</v>
      </c>
      <c r="U10" s="17">
        <v>0.5075587924814573</v>
      </c>
      <c r="V10" s="17">
        <v>0.4741216216656613</v>
      </c>
      <c r="W10" s="17">
        <v>0.43125995208518553</v>
      </c>
      <c r="X10" s="17">
        <v>0.2324542435073258</v>
      </c>
      <c r="Y10" s="17">
        <v>0.150749051556685</v>
      </c>
      <c r="Z10" s="17">
        <v>7.7043639048362533E-2</v>
      </c>
      <c r="AA10" s="17">
        <v>7.7332524719609427E-2</v>
      </c>
      <c r="AB10" s="17">
        <v>4.4508476875065248E-2</v>
      </c>
      <c r="AC10" s="17">
        <v>8.1392563941745807E-2</v>
      </c>
      <c r="AD10" s="17">
        <v>0.24642232954347859</v>
      </c>
      <c r="AE10" s="17">
        <v>0.5289531669464701</v>
      </c>
      <c r="AG10" s="17">
        <v>0.117818521310291</v>
      </c>
      <c r="AH10" s="17">
        <v>0.31796818904739799</v>
      </c>
      <c r="AJ10" s="17">
        <v>0.14169624491088631</v>
      </c>
      <c r="AK10" s="17">
        <v>0.23308082906332969</v>
      </c>
      <c r="AL10" s="17">
        <v>0.20857642214745581</v>
      </c>
      <c r="AM10" s="17">
        <v>0.22976121717997311</v>
      </c>
      <c r="AN10" s="17">
        <v>0.29907761123208582</v>
      </c>
      <c r="AO10" s="17">
        <v>0.25101079202153509</v>
      </c>
      <c r="AP10" s="17">
        <v>0.22843613817910999</v>
      </c>
      <c r="AQ10" s="17">
        <v>0.2483535069500051</v>
      </c>
      <c r="AR10" s="17">
        <v>0.20050938907923219</v>
      </c>
      <c r="AS10" s="17">
        <v>0.25219806398121353</v>
      </c>
      <c r="AT10" s="17">
        <v>0.1978155163250109</v>
      </c>
      <c r="AU10" s="17">
        <v>0.23027612790523361</v>
      </c>
      <c r="AV10" s="17">
        <v>0.2361418212791237</v>
      </c>
      <c r="AX10" s="17">
        <v>0.22474490596864821</v>
      </c>
      <c r="AY10" s="17">
        <v>0.25219806398121353</v>
      </c>
      <c r="AZ10" s="17">
        <v>0.1978155163250109</v>
      </c>
      <c r="BA10" s="17">
        <v>0.23027612790523361</v>
      </c>
      <c r="BC10" s="17">
        <v>0.1070831523924471</v>
      </c>
      <c r="BD10" s="17">
        <v>0.18114565612417119</v>
      </c>
      <c r="BE10" s="17">
        <v>0.22682875496148269</v>
      </c>
      <c r="BF10" s="17">
        <v>0.2412235647117732</v>
      </c>
      <c r="BG10" s="17">
        <v>0.22024822595688159</v>
      </c>
      <c r="BH10" s="17">
        <v>0.1061294515262465</v>
      </c>
      <c r="BI10" s="17">
        <v>7.2780854840600734E-2</v>
      </c>
      <c r="BJ10" s="17">
        <v>0.25763622905252997</v>
      </c>
      <c r="BK10" s="17">
        <v>0.21593120968418469</v>
      </c>
      <c r="BL10" s="17">
        <v>0.20113839583710311</v>
      </c>
      <c r="BM10" s="17">
        <v>0.2159946432051475</v>
      </c>
      <c r="BN10" s="17">
        <v>0.29051262381277898</v>
      </c>
      <c r="BP10" s="17">
        <v>0.25245934742729581</v>
      </c>
      <c r="BQ10" s="17">
        <v>0.1829481922694392</v>
      </c>
      <c r="BR10" s="17">
        <v>0.30030523232722139</v>
      </c>
      <c r="BS10" s="17">
        <v>0.18330077910064699</v>
      </c>
      <c r="BT10" s="17">
        <v>5.2588678349628021E-2</v>
      </c>
      <c r="BU10" s="17">
        <v>0.20385034591717771</v>
      </c>
      <c r="BV10" s="17">
        <v>0.25598141074941322</v>
      </c>
      <c r="BW10" s="17">
        <v>0.30488655977534013</v>
      </c>
      <c r="BX10" s="17">
        <v>7.2215237759953158E-2</v>
      </c>
      <c r="BY10" s="17">
        <v>0.25373622823414299</v>
      </c>
    </row>
    <row r="11" spans="2:79" ht="18.95" customHeight="1">
      <c r="B11" s="19" t="s">
        <v>98</v>
      </c>
      <c r="C11" s="17">
        <v>0.20202094059242329</v>
      </c>
      <c r="D11" s="17">
        <v>0.20095577038016799</v>
      </c>
      <c r="E11" s="17">
        <v>0.2020529331531703</v>
      </c>
      <c r="F11" s="17">
        <v>0.21518187959048041</v>
      </c>
      <c r="H11" s="17">
        <v>0.148215525566601</v>
      </c>
      <c r="I11" s="17">
        <v>0.20555735082159779</v>
      </c>
      <c r="J11" s="17">
        <v>0.17223380734482541</v>
      </c>
      <c r="K11" s="17">
        <v>0.29790133940190638</v>
      </c>
      <c r="L11" s="17">
        <v>0.26181465600757131</v>
      </c>
      <c r="M11" s="17">
        <v>0.23176519760743419</v>
      </c>
      <c r="N11" s="17">
        <v>0.21265832436835241</v>
      </c>
      <c r="O11" s="17">
        <v>0.37434171678388878</v>
      </c>
      <c r="P11" s="17">
        <v>0.1945342691918992</v>
      </c>
      <c r="Q11" s="17">
        <v>0.1541715813701271</v>
      </c>
      <c r="R11" s="17">
        <v>0.15542874953957209</v>
      </c>
      <c r="S11" s="17">
        <v>0.14547970897217949</v>
      </c>
      <c r="U11" s="17">
        <v>4.9443316416344897E-2</v>
      </c>
      <c r="V11" s="17">
        <v>0.20818268566820181</v>
      </c>
      <c r="W11" s="17">
        <v>0.34065940126164812</v>
      </c>
      <c r="X11" s="17">
        <v>0.42163677519033899</v>
      </c>
      <c r="Y11" s="17">
        <v>0.30981037970244191</v>
      </c>
      <c r="Z11" s="17">
        <v>0.2295822529638275</v>
      </c>
      <c r="AA11" s="17">
        <v>0.15262058570130271</v>
      </c>
      <c r="AB11" s="17">
        <v>0.13544925691334411</v>
      </c>
      <c r="AC11" s="17">
        <v>0.12710462074919779</v>
      </c>
      <c r="AD11" s="17">
        <v>0.14462448936993291</v>
      </c>
      <c r="AE11" s="17">
        <v>0.39527068278007571</v>
      </c>
      <c r="AG11" s="17">
        <v>0.18113169870507839</v>
      </c>
      <c r="AH11" s="17">
        <v>0.21833896787774931</v>
      </c>
      <c r="AJ11" s="17">
        <v>0.13398064891155059</v>
      </c>
      <c r="AK11" s="17">
        <v>0.20893863543014621</v>
      </c>
      <c r="AL11" s="17">
        <v>0.12742424059099161</v>
      </c>
      <c r="AM11" s="17">
        <v>0.16981102335586121</v>
      </c>
      <c r="AN11" s="17">
        <v>0.18956595842804139</v>
      </c>
      <c r="AO11" s="17">
        <v>0.15921856024289679</v>
      </c>
      <c r="AP11" s="17">
        <v>0.1893269307499113</v>
      </c>
      <c r="AQ11" s="17">
        <v>0.19526113306582871</v>
      </c>
      <c r="AR11" s="17">
        <v>0.1575505871086916</v>
      </c>
      <c r="AS11" s="17">
        <v>0.14216632428797599</v>
      </c>
      <c r="AT11" s="17">
        <v>0.1404853884711047</v>
      </c>
      <c r="AU11" s="17">
        <v>0.1608524223410045</v>
      </c>
      <c r="AV11" s="17">
        <v>0.10884267829946</v>
      </c>
      <c r="AX11" s="17">
        <v>0.19954249802048571</v>
      </c>
      <c r="AY11" s="17">
        <v>0.14216632428797599</v>
      </c>
      <c r="AZ11" s="17">
        <v>0.1404853884711047</v>
      </c>
      <c r="BA11" s="17">
        <v>0.1608524223410045</v>
      </c>
      <c r="BC11" s="17">
        <v>0.2850287625740478</v>
      </c>
      <c r="BD11" s="17">
        <v>0.1211994653627832</v>
      </c>
      <c r="BE11" s="17">
        <v>0.1901994930750128</v>
      </c>
      <c r="BF11" s="17">
        <v>0.1625668496527371</v>
      </c>
      <c r="BG11" s="17">
        <v>0.2449529382629704</v>
      </c>
      <c r="BH11" s="17">
        <v>0.14026431525136801</v>
      </c>
      <c r="BI11" s="17">
        <v>0.21302013786322049</v>
      </c>
      <c r="BJ11" s="17">
        <v>0.22938550853180131</v>
      </c>
      <c r="BK11" s="17">
        <v>0.22009716337637081</v>
      </c>
      <c r="BL11" s="17">
        <v>0.16751315996432189</v>
      </c>
      <c r="BM11" s="17">
        <v>0.16825820286066209</v>
      </c>
      <c r="BN11" s="17">
        <v>0.1702370803169925</v>
      </c>
      <c r="BP11" s="17">
        <v>0.24195444405533589</v>
      </c>
      <c r="BQ11" s="17">
        <v>0.14409997800581589</v>
      </c>
      <c r="BR11" s="17">
        <v>0.25518951331007911</v>
      </c>
      <c r="BS11" s="17">
        <v>0.22838197124480661</v>
      </c>
      <c r="BT11" s="17">
        <v>0.14540196311990261</v>
      </c>
      <c r="BU11" s="17">
        <v>0.15577372416308999</v>
      </c>
      <c r="BV11" s="17">
        <v>0.18655763445132439</v>
      </c>
      <c r="BW11" s="17">
        <v>0.1907636430540324</v>
      </c>
      <c r="BX11" s="17">
        <v>0.24646951931453279</v>
      </c>
      <c r="BY11" s="17">
        <v>0.1771514933045143</v>
      </c>
    </row>
    <row r="12" spans="2:79" ht="18.95" customHeight="1">
      <c r="B12" s="19" t="s">
        <v>99</v>
      </c>
      <c r="C12" s="17">
        <v>0.1196192526368908</v>
      </c>
      <c r="D12" s="17">
        <v>0.1177254996641197</v>
      </c>
      <c r="E12" s="17">
        <v>0.124063744906956</v>
      </c>
      <c r="F12" s="17">
        <v>0.14648719107324881</v>
      </c>
      <c r="H12" s="17">
        <v>8.7719977541738409E-2</v>
      </c>
      <c r="I12" s="17">
        <v>6.7951439222363616E-2</v>
      </c>
      <c r="J12" s="17">
        <v>7.9896322950970974E-2</v>
      </c>
      <c r="K12" s="17">
        <v>0.10705069119983431</v>
      </c>
      <c r="L12" s="17">
        <v>0.1151678807834655</v>
      </c>
      <c r="M12" s="17">
        <v>0.15460287582768989</v>
      </c>
      <c r="N12" s="17">
        <v>0.137632805993879</v>
      </c>
      <c r="O12" s="17">
        <v>0.15406661092555859</v>
      </c>
      <c r="P12" s="17">
        <v>0.1652095699637664</v>
      </c>
      <c r="Q12" s="17">
        <v>0.1819415720456839</v>
      </c>
      <c r="R12" s="17">
        <v>0.1167150738495069</v>
      </c>
      <c r="S12" s="17">
        <v>0.1008788410619106</v>
      </c>
      <c r="U12" s="17">
        <v>1.9006145233324501E-2</v>
      </c>
      <c r="V12" s="17">
        <v>5.0970179124386873E-2</v>
      </c>
      <c r="W12" s="17">
        <v>8.6867470615070608E-2</v>
      </c>
      <c r="X12" s="17">
        <v>0.14328210719905321</v>
      </c>
      <c r="Y12" s="17">
        <v>0.24337004164012629</v>
      </c>
      <c r="Z12" s="17">
        <v>0.19680831411608191</v>
      </c>
      <c r="AA12" s="17">
        <v>0.1766513635202932</v>
      </c>
      <c r="AB12" s="17">
        <v>0.1638610636705384</v>
      </c>
      <c r="AC12" s="17">
        <v>6.9286785586137323E-2</v>
      </c>
      <c r="AD12" s="17">
        <v>8.6946976531789621E-2</v>
      </c>
      <c r="AE12" s="17">
        <v>0</v>
      </c>
      <c r="AG12" s="17">
        <v>0.1352172718047194</v>
      </c>
      <c r="AH12" s="17">
        <v>0.10743456428150031</v>
      </c>
      <c r="AJ12" s="17">
        <v>0.1272732732826844</v>
      </c>
      <c r="AK12" s="17">
        <v>0.1048207445799943</v>
      </c>
      <c r="AL12" s="17">
        <v>9.6472784746723134E-2</v>
      </c>
      <c r="AM12" s="17">
        <v>9.9864769519339286E-2</v>
      </c>
      <c r="AN12" s="17">
        <v>9.3868152247745459E-2</v>
      </c>
      <c r="AO12" s="17">
        <v>0.1049313107283268</v>
      </c>
      <c r="AP12" s="17">
        <v>0.1182416192182664</v>
      </c>
      <c r="AQ12" s="17">
        <v>0.1010409990352614</v>
      </c>
      <c r="AR12" s="17">
        <v>8.1358324815403588E-2</v>
      </c>
      <c r="AS12" s="17">
        <v>8.5473173718018283E-2</v>
      </c>
      <c r="AT12" s="17">
        <v>0.1103613898163523</v>
      </c>
      <c r="AU12" s="17">
        <v>9.0393783774957728E-2</v>
      </c>
      <c r="AV12" s="17">
        <v>6.9110776121754272E-2</v>
      </c>
      <c r="AX12" s="17">
        <v>0.1190415861147774</v>
      </c>
      <c r="AY12" s="17">
        <v>8.5473173718018283E-2</v>
      </c>
      <c r="AZ12" s="17">
        <v>0.1103613898163523</v>
      </c>
      <c r="BA12" s="17">
        <v>9.0393783774957728E-2</v>
      </c>
      <c r="BC12" s="17">
        <v>0.14745654225730759</v>
      </c>
      <c r="BD12" s="17">
        <v>0.1403185921935568</v>
      </c>
      <c r="BE12" s="17">
        <v>7.9926398282017003E-2</v>
      </c>
      <c r="BF12" s="17">
        <v>0.13194164297474839</v>
      </c>
      <c r="BG12" s="17">
        <v>0.23268858214232879</v>
      </c>
      <c r="BH12" s="17">
        <v>0.13630552134290611</v>
      </c>
      <c r="BI12" s="17">
        <v>0.1596296900115009</v>
      </c>
      <c r="BJ12" s="17">
        <v>0.1015647616769047</v>
      </c>
      <c r="BK12" s="17">
        <v>0.15201393705816241</v>
      </c>
      <c r="BL12" s="17">
        <v>0.12520618622170759</v>
      </c>
      <c r="BM12" s="17">
        <v>0.13061923522341271</v>
      </c>
      <c r="BN12" s="17">
        <v>9.9645287645546463E-2</v>
      </c>
      <c r="BP12" s="17">
        <v>8.8903133211255966E-2</v>
      </c>
      <c r="BQ12" s="17">
        <v>0.16658993685274501</v>
      </c>
      <c r="BR12" s="17">
        <v>0.14792699103007029</v>
      </c>
      <c r="BS12" s="17">
        <v>0.14893522457162009</v>
      </c>
      <c r="BT12" s="17">
        <v>0.12612754053140771</v>
      </c>
      <c r="BU12" s="17">
        <v>0.14620761885413169</v>
      </c>
      <c r="BV12" s="17">
        <v>5.4006350336906858E-2</v>
      </c>
      <c r="BW12" s="17">
        <v>0.1007908244976463</v>
      </c>
      <c r="BX12" s="17">
        <v>0.2459554322725922</v>
      </c>
      <c r="BY12" s="17">
        <v>0.10711241364332599</v>
      </c>
    </row>
    <row r="13" spans="2:79" ht="18.95" customHeight="1">
      <c r="B13" s="19" t="s">
        <v>100</v>
      </c>
      <c r="C13" s="17">
        <v>0.1073297462582931</v>
      </c>
      <c r="D13" s="17">
        <v>0.110973686976191</v>
      </c>
      <c r="E13" s="17">
        <v>9.8050037100168394E-2</v>
      </c>
      <c r="F13" s="17">
        <v>0.10678403013778499</v>
      </c>
      <c r="H13" s="17">
        <v>1.7305697906373738E-2</v>
      </c>
      <c r="I13" s="17">
        <v>0.10429077319549759</v>
      </c>
      <c r="J13" s="17">
        <v>9.0060916707669553E-2</v>
      </c>
      <c r="K13" s="17">
        <v>9.0911830350021608E-2</v>
      </c>
      <c r="L13" s="17">
        <v>0.1180867368805885</v>
      </c>
      <c r="M13" s="17">
        <v>0.13350538495148831</v>
      </c>
      <c r="N13" s="17">
        <v>0.11393413493984229</v>
      </c>
      <c r="O13" s="17">
        <v>7.7832870329777412E-2</v>
      </c>
      <c r="P13" s="17">
        <v>0.1129680126458832</v>
      </c>
      <c r="Q13" s="17">
        <v>0.15587931227879681</v>
      </c>
      <c r="R13" s="17">
        <v>0.1196787344691267</v>
      </c>
      <c r="S13" s="17">
        <v>0.13797532915799871</v>
      </c>
      <c r="U13" s="17">
        <v>1.017330983973096E-2</v>
      </c>
      <c r="V13" s="17">
        <v>3.0843968698618249E-2</v>
      </c>
      <c r="W13" s="17">
        <v>4.3454393444366787E-2</v>
      </c>
      <c r="X13" s="17">
        <v>0.1064391423945531</v>
      </c>
      <c r="Y13" s="17">
        <v>0.11945032915059781</v>
      </c>
      <c r="Z13" s="17">
        <v>0.22342405373353691</v>
      </c>
      <c r="AA13" s="17">
        <v>0.1718550647580456</v>
      </c>
      <c r="AB13" s="17">
        <v>0.15663107117172201</v>
      </c>
      <c r="AC13" s="17">
        <v>0.123891441571492</v>
      </c>
      <c r="AD13" s="17">
        <v>9.1170882762049918E-2</v>
      </c>
      <c r="AE13" s="17">
        <v>0</v>
      </c>
      <c r="AG13" s="17">
        <v>0.12731546752349299</v>
      </c>
      <c r="AH13" s="17">
        <v>9.1717521234462598E-2</v>
      </c>
      <c r="AJ13" s="17">
        <v>0.1355789688061963</v>
      </c>
      <c r="AK13" s="17">
        <v>9.419359042139111E-2</v>
      </c>
      <c r="AL13" s="17">
        <v>0.10953227311509101</v>
      </c>
      <c r="AM13" s="17">
        <v>0.11770527743931521</v>
      </c>
      <c r="AN13" s="17">
        <v>6.9099485110338046E-2</v>
      </c>
      <c r="AO13" s="17">
        <v>0.1012320827255126</v>
      </c>
      <c r="AP13" s="17">
        <v>0.12657127939624691</v>
      </c>
      <c r="AQ13" s="17">
        <v>0.1040876990195523</v>
      </c>
      <c r="AR13" s="17">
        <v>0.1142640858487463</v>
      </c>
      <c r="AS13" s="17">
        <v>9.2081616576551464E-2</v>
      </c>
      <c r="AT13" s="17">
        <v>0.1769816357444455</v>
      </c>
      <c r="AU13" s="17">
        <v>0.11732238187213979</v>
      </c>
      <c r="AV13" s="17">
        <v>0.1737041804526846</v>
      </c>
      <c r="AX13" s="17">
        <v>0.10819384847583979</v>
      </c>
      <c r="AY13" s="17">
        <v>9.2081616576551464E-2</v>
      </c>
      <c r="AZ13" s="17">
        <v>0.1769816357444455</v>
      </c>
      <c r="BA13" s="17">
        <v>0.11732238187213979</v>
      </c>
      <c r="BC13" s="17">
        <v>0.1171058045538706</v>
      </c>
      <c r="BD13" s="17">
        <v>0.1147516169012435</v>
      </c>
      <c r="BE13" s="17">
        <v>0.1677154245769312</v>
      </c>
      <c r="BF13" s="17">
        <v>6.241973730010885E-2</v>
      </c>
      <c r="BG13" s="17">
        <v>9.4716715304076535E-2</v>
      </c>
      <c r="BH13" s="17">
        <v>0.1249556363579932</v>
      </c>
      <c r="BI13" s="17">
        <v>0.1118055185670595</v>
      </c>
      <c r="BJ13" s="17">
        <v>9.7972873761584839E-2</v>
      </c>
      <c r="BK13" s="17">
        <v>8.3350584754726662E-2</v>
      </c>
      <c r="BL13" s="17">
        <v>9.047624632463401E-2</v>
      </c>
      <c r="BM13" s="17">
        <v>0.1098564062430424</v>
      </c>
      <c r="BN13" s="17">
        <v>9.1216080596303248E-2</v>
      </c>
      <c r="BP13" s="17">
        <v>0.1020514850906388</v>
      </c>
      <c r="BQ13" s="17">
        <v>0.10418753080697681</v>
      </c>
      <c r="BR13" s="17">
        <v>8.0296468889442432E-2</v>
      </c>
      <c r="BS13" s="17">
        <v>0.1441657215588911</v>
      </c>
      <c r="BT13" s="17">
        <v>0.18381524027013721</v>
      </c>
      <c r="BU13" s="17">
        <v>8.2669914736024114E-2</v>
      </c>
      <c r="BV13" s="17">
        <v>0.1061699650658758</v>
      </c>
      <c r="BW13" s="17">
        <v>0.11018583101054601</v>
      </c>
      <c r="BX13" s="17">
        <v>8.865962309195162E-2</v>
      </c>
      <c r="BY13" s="17">
        <v>8.4060727814824696E-2</v>
      </c>
    </row>
    <row r="14" spans="2:79" ht="18.95" customHeight="1">
      <c r="B14" s="19" t="s">
        <v>101</v>
      </c>
      <c r="C14" s="17">
        <v>8.4326905146699355E-2</v>
      </c>
      <c r="D14" s="17">
        <v>8.3814796829099814E-2</v>
      </c>
      <c r="E14" s="17">
        <v>8.8591698909335159E-2</v>
      </c>
      <c r="F14" s="17">
        <v>8.0940009956470743E-2</v>
      </c>
      <c r="H14" s="17">
        <v>4.1732682502255647E-2</v>
      </c>
      <c r="I14" s="17">
        <v>2.1111776811595231E-2</v>
      </c>
      <c r="J14" s="17">
        <v>3.6230792910792183E-2</v>
      </c>
      <c r="K14" s="17">
        <v>6.5295180905938291E-2</v>
      </c>
      <c r="L14" s="17">
        <v>7.3047827359880857E-2</v>
      </c>
      <c r="M14" s="17">
        <v>9.4685583491120703E-2</v>
      </c>
      <c r="N14" s="17">
        <v>0.11489207131177161</v>
      </c>
      <c r="O14" s="17">
        <v>6.3573992281731009E-2</v>
      </c>
      <c r="P14" s="17">
        <v>0.1172492875745811</v>
      </c>
      <c r="Q14" s="17">
        <v>0.14645599341735191</v>
      </c>
      <c r="R14" s="17">
        <v>0.12724772135297771</v>
      </c>
      <c r="S14" s="17">
        <v>9.6456403172694147E-2</v>
      </c>
      <c r="U14" s="17">
        <v>1.2717927437660899E-2</v>
      </c>
      <c r="V14" s="17">
        <v>1.4246980211662199E-2</v>
      </c>
      <c r="W14" s="17">
        <v>3.8573118573376939E-3</v>
      </c>
      <c r="X14" s="17">
        <v>3.6065764426534509E-2</v>
      </c>
      <c r="Y14" s="17">
        <v>8.7275378500638448E-2</v>
      </c>
      <c r="Z14" s="17">
        <v>0.12522154301552549</v>
      </c>
      <c r="AA14" s="17">
        <v>0.1771147638712311</v>
      </c>
      <c r="AB14" s="17">
        <v>0.19248921634178209</v>
      </c>
      <c r="AC14" s="17">
        <v>0.11975293447061459</v>
      </c>
      <c r="AD14" s="17">
        <v>3.3564212605456917E-2</v>
      </c>
      <c r="AE14" s="17">
        <v>7.5776150273454218E-2</v>
      </c>
      <c r="AG14" s="17">
        <v>0.11161876131929439</v>
      </c>
      <c r="AH14" s="17">
        <v>6.3007354341870825E-2</v>
      </c>
      <c r="AJ14" s="17">
        <v>0.1155398878106393</v>
      </c>
      <c r="AK14" s="17">
        <v>5.9270099107193323E-2</v>
      </c>
      <c r="AL14" s="17">
        <v>0.1273274417081568</v>
      </c>
      <c r="AM14" s="17">
        <v>8.8165025991652463E-2</v>
      </c>
      <c r="AN14" s="17">
        <v>8.063884735494227E-2</v>
      </c>
      <c r="AO14" s="17">
        <v>7.7423342516217061E-2</v>
      </c>
      <c r="AP14" s="17">
        <v>6.8424260100105286E-2</v>
      </c>
      <c r="AQ14" s="17">
        <v>7.7672416925885501E-2</v>
      </c>
      <c r="AR14" s="17">
        <v>9.332374752900649E-2</v>
      </c>
      <c r="AS14" s="17">
        <v>7.0767267103150552E-2</v>
      </c>
      <c r="AT14" s="17">
        <v>9.8186083554664433E-2</v>
      </c>
      <c r="AU14" s="17">
        <v>6.2071758009068723E-2</v>
      </c>
      <c r="AV14" s="17">
        <v>9.2515795361617637E-2</v>
      </c>
      <c r="AX14" s="17">
        <v>8.6455103335273883E-2</v>
      </c>
      <c r="AY14" s="17">
        <v>7.0767267103150552E-2</v>
      </c>
      <c r="AZ14" s="17">
        <v>9.8186083554664433E-2</v>
      </c>
      <c r="BA14" s="17">
        <v>6.2071758009068723E-2</v>
      </c>
      <c r="BC14" s="17">
        <v>9.4858858228953263E-2</v>
      </c>
      <c r="BD14" s="17">
        <v>0.1391601628078655</v>
      </c>
      <c r="BE14" s="17">
        <v>0.1046757595223672</v>
      </c>
      <c r="BF14" s="17">
        <v>9.5243403294433732E-2</v>
      </c>
      <c r="BG14" s="17">
        <v>0.1104243051379786</v>
      </c>
      <c r="BH14" s="17">
        <v>0.13833912670052179</v>
      </c>
      <c r="BI14" s="17">
        <v>0.15747248805374531</v>
      </c>
      <c r="BJ14" s="17">
        <v>9.8256634324343534E-2</v>
      </c>
      <c r="BK14" s="17">
        <v>0.1051163797963896</v>
      </c>
      <c r="BL14" s="17">
        <v>0.14754036056786951</v>
      </c>
      <c r="BM14" s="17">
        <v>9.5444705451627171E-2</v>
      </c>
      <c r="BN14" s="17">
        <v>3.7288744195561843E-2</v>
      </c>
      <c r="BP14" s="17">
        <v>8.5116347616321614E-2</v>
      </c>
      <c r="BQ14" s="17">
        <v>0.1111134451019264</v>
      </c>
      <c r="BR14" s="17">
        <v>5.3619633837189998E-2</v>
      </c>
      <c r="BS14" s="17">
        <v>7.5844711203876564E-2</v>
      </c>
      <c r="BT14" s="17">
        <v>0.13633963727152129</v>
      </c>
      <c r="BU14" s="17">
        <v>4.8709461365045052E-2</v>
      </c>
      <c r="BV14" s="17">
        <v>0.14911475331516461</v>
      </c>
      <c r="BW14" s="17">
        <v>5.6623661352743271E-2</v>
      </c>
      <c r="BX14" s="17">
        <v>7.7955853775188114E-2</v>
      </c>
      <c r="BY14" s="17">
        <v>8.9642553925796328E-2</v>
      </c>
    </row>
    <row r="15" spans="2:79" ht="18.95" customHeight="1">
      <c r="B15" s="19" t="s">
        <v>102</v>
      </c>
      <c r="C15" s="17">
        <v>5.8703239495501387E-2</v>
      </c>
      <c r="D15" s="17">
        <v>5.7938736783855853E-2</v>
      </c>
      <c r="E15" s="17">
        <v>6.5631205680613175E-2</v>
      </c>
      <c r="F15" s="17">
        <v>4.1033929507790293E-2</v>
      </c>
      <c r="H15" s="17">
        <v>3.6237336219807001E-3</v>
      </c>
      <c r="I15" s="17">
        <v>2.3365990481474829E-3</v>
      </c>
      <c r="J15" s="17">
        <v>1.464029328987819E-2</v>
      </c>
      <c r="K15" s="17">
        <v>2.6112300006766589E-2</v>
      </c>
      <c r="L15" s="17">
        <v>3.5270190831688419E-2</v>
      </c>
      <c r="M15" s="17">
        <v>2.9406190032064451E-2</v>
      </c>
      <c r="N15" s="17">
        <v>0.1078527522284439</v>
      </c>
      <c r="O15" s="17">
        <v>0.1303810539368242</v>
      </c>
      <c r="P15" s="17">
        <v>9.880343786727247E-2</v>
      </c>
      <c r="Q15" s="17">
        <v>9.7428555750333809E-2</v>
      </c>
      <c r="R15" s="17">
        <v>8.8547625143487838E-2</v>
      </c>
      <c r="S15" s="17">
        <v>9.4460995054941613E-2</v>
      </c>
      <c r="U15" s="17">
        <v>0</v>
      </c>
      <c r="V15" s="17">
        <v>2.0344535782627141E-2</v>
      </c>
      <c r="W15" s="17">
        <v>9.631000217884822E-3</v>
      </c>
      <c r="X15" s="17">
        <v>5.5357668390497421E-3</v>
      </c>
      <c r="Y15" s="17">
        <v>1.639652860687343E-2</v>
      </c>
      <c r="Z15" s="17">
        <v>6.9308341351660946E-2</v>
      </c>
      <c r="AA15" s="17">
        <v>9.7488517161726546E-2</v>
      </c>
      <c r="AB15" s="17">
        <v>0.12318117737769151</v>
      </c>
      <c r="AC15" s="17">
        <v>0.13957587824413009</v>
      </c>
      <c r="AD15" s="17">
        <v>7.1009904699566487E-2</v>
      </c>
      <c r="AE15" s="17">
        <v>0</v>
      </c>
      <c r="AG15" s="17">
        <v>9.8363940704256983E-2</v>
      </c>
      <c r="AH15" s="17">
        <v>2.7721530921782509E-2</v>
      </c>
      <c r="AJ15" s="17">
        <v>9.1547762312446837E-2</v>
      </c>
      <c r="AK15" s="17">
        <v>7.6410125522017217E-2</v>
      </c>
      <c r="AL15" s="17">
        <v>0.12155938734098749</v>
      </c>
      <c r="AM15" s="17">
        <v>7.1965742419000486E-2</v>
      </c>
      <c r="AN15" s="17">
        <v>6.1182599813153812E-2</v>
      </c>
      <c r="AO15" s="17">
        <v>7.6875328133466966E-2</v>
      </c>
      <c r="AP15" s="17">
        <v>6.2858122269227656E-2</v>
      </c>
      <c r="AQ15" s="17">
        <v>8.0735207526359612E-2</v>
      </c>
      <c r="AR15" s="17">
        <v>8.4644800550487176E-2</v>
      </c>
      <c r="AS15" s="17">
        <v>9.2736311358920354E-2</v>
      </c>
      <c r="AT15" s="17">
        <v>6.8345568147191157E-2</v>
      </c>
      <c r="AU15" s="17">
        <v>8.8558202638434586E-2</v>
      </c>
      <c r="AV15" s="17">
        <v>7.8287608105119824E-2</v>
      </c>
      <c r="AX15" s="17">
        <v>6.0385582306631581E-2</v>
      </c>
      <c r="AY15" s="17">
        <v>9.2736311358920354E-2</v>
      </c>
      <c r="AZ15" s="17">
        <v>6.8345568147191157E-2</v>
      </c>
      <c r="BA15" s="17">
        <v>8.8558202638434586E-2</v>
      </c>
      <c r="BC15" s="17">
        <v>5.8403953860443683E-2</v>
      </c>
      <c r="BD15" s="17">
        <v>0.1425639329517033</v>
      </c>
      <c r="BE15" s="17">
        <v>8.4081321625153707E-2</v>
      </c>
      <c r="BF15" s="17">
        <v>5.8538455854245608E-2</v>
      </c>
      <c r="BG15" s="17">
        <v>2.821506657067311E-2</v>
      </c>
      <c r="BH15" s="17">
        <v>0.1268230743774684</v>
      </c>
      <c r="BI15" s="17">
        <v>9.8040442067744774E-2</v>
      </c>
      <c r="BJ15" s="17">
        <v>6.3936613005999426E-2</v>
      </c>
      <c r="BK15" s="17">
        <v>4.057501312814607E-2</v>
      </c>
      <c r="BL15" s="17">
        <v>9.7066662300808834E-2</v>
      </c>
      <c r="BM15" s="17">
        <v>7.9193064811663591E-2</v>
      </c>
      <c r="BN15" s="17">
        <v>2.9864969368996009E-2</v>
      </c>
      <c r="BP15" s="17">
        <v>5.7445256839601333E-2</v>
      </c>
      <c r="BQ15" s="17">
        <v>8.4177717668483643E-2</v>
      </c>
      <c r="BR15" s="17">
        <v>2.840237379128311E-2</v>
      </c>
      <c r="BS15" s="17">
        <v>4.3507443680916323E-2</v>
      </c>
      <c r="BT15" s="17">
        <v>0.1129257878365206</v>
      </c>
      <c r="BU15" s="17">
        <v>4.8709461365045052E-2</v>
      </c>
      <c r="BV15" s="17">
        <v>0.1008575692081425</v>
      </c>
      <c r="BW15" s="17">
        <v>5.2376581083826791E-2</v>
      </c>
      <c r="BX15" s="17">
        <v>2.563687138809128E-2</v>
      </c>
      <c r="BY15" s="17">
        <v>6.3701155806698259E-2</v>
      </c>
    </row>
    <row r="16" spans="2:79" ht="18.95" customHeight="1">
      <c r="B16" s="19" t="s">
        <v>103</v>
      </c>
      <c r="C16" s="17">
        <v>3.8877783915614562E-2</v>
      </c>
      <c r="D16" s="17">
        <v>4.1400059747588903E-2</v>
      </c>
      <c r="E16" s="17">
        <v>3.6472123551628793E-2</v>
      </c>
      <c r="F16" s="17">
        <v>1.012938949938369E-2</v>
      </c>
      <c r="H16" s="17">
        <v>7.3474908727489182E-3</v>
      </c>
      <c r="I16" s="17">
        <v>5.6002577815166257E-3</v>
      </c>
      <c r="J16" s="17">
        <v>1.359605676588342E-2</v>
      </c>
      <c r="K16" s="17">
        <v>2.1858835071274941E-2</v>
      </c>
      <c r="L16" s="17">
        <v>2.1290382034488579E-2</v>
      </c>
      <c r="M16" s="17">
        <v>1.42040649841636E-2</v>
      </c>
      <c r="N16" s="17">
        <v>2.9489829389700871E-2</v>
      </c>
      <c r="O16" s="17">
        <v>1.73875792053329E-2</v>
      </c>
      <c r="P16" s="17">
        <v>4.8767399374676397E-2</v>
      </c>
      <c r="Q16" s="17">
        <v>7.1795786220055322E-2</v>
      </c>
      <c r="R16" s="17">
        <v>0.11964126157539</v>
      </c>
      <c r="S16" s="17">
        <v>6.3559425868863345E-2</v>
      </c>
      <c r="U16" s="17">
        <v>0</v>
      </c>
      <c r="V16" s="17">
        <v>0</v>
      </c>
      <c r="W16" s="17">
        <v>0</v>
      </c>
      <c r="X16" s="17">
        <v>1.889881274181154E-2</v>
      </c>
      <c r="Y16" s="17">
        <v>3.9813032668353288E-2</v>
      </c>
      <c r="Z16" s="17">
        <v>5.2050735828541778E-2</v>
      </c>
      <c r="AA16" s="17">
        <v>5.0625619916617223E-2</v>
      </c>
      <c r="AB16" s="17">
        <v>5.651891435335845E-2</v>
      </c>
      <c r="AC16" s="17">
        <v>9.1822738607407875E-2</v>
      </c>
      <c r="AD16" s="17">
        <v>7.3913722245900523E-2</v>
      </c>
      <c r="AE16" s="17">
        <v>0</v>
      </c>
      <c r="AG16" s="17">
        <v>6.8483771273100832E-2</v>
      </c>
      <c r="AH16" s="17">
        <v>1.575050566808946E-2</v>
      </c>
      <c r="AJ16" s="17">
        <v>6.6625210142957331E-2</v>
      </c>
      <c r="AK16" s="17">
        <v>6.11956580476141E-2</v>
      </c>
      <c r="AL16" s="17">
        <v>2.597162868032845E-2</v>
      </c>
      <c r="AM16" s="17">
        <v>3.6788905277823372E-2</v>
      </c>
      <c r="AN16" s="17">
        <v>3.0333031296055579E-2</v>
      </c>
      <c r="AO16" s="17">
        <v>2.3224891021189971E-2</v>
      </c>
      <c r="AP16" s="17">
        <v>5.5121436473916263E-2</v>
      </c>
      <c r="AQ16" s="17">
        <v>5.8292061537438863E-2</v>
      </c>
      <c r="AR16" s="17">
        <v>7.208029982479347E-2</v>
      </c>
      <c r="AS16" s="17">
        <v>7.3219111252382868E-2</v>
      </c>
      <c r="AT16" s="17">
        <v>4.0439490281491471E-2</v>
      </c>
      <c r="AU16" s="17">
        <v>7.0492331524202298E-2</v>
      </c>
      <c r="AV16" s="17">
        <v>7.6776778851492963E-2</v>
      </c>
      <c r="AX16" s="17">
        <v>4.0940639255782313E-2</v>
      </c>
      <c r="AY16" s="17">
        <v>7.3219111252382868E-2</v>
      </c>
      <c r="AZ16" s="17">
        <v>4.0439490281491471E-2</v>
      </c>
      <c r="BA16" s="17">
        <v>7.0492331524202298E-2</v>
      </c>
      <c r="BC16" s="17">
        <v>7.2742412201249149E-2</v>
      </c>
      <c r="BD16" s="17">
        <v>4.962369125734821E-2</v>
      </c>
      <c r="BE16" s="17">
        <v>6.9622201375259707E-2</v>
      </c>
      <c r="BF16" s="17">
        <v>4.4041819703337093E-2</v>
      </c>
      <c r="BG16" s="17">
        <v>2.8220939785339481E-2</v>
      </c>
      <c r="BH16" s="17">
        <v>6.8850576151414877E-2</v>
      </c>
      <c r="BI16" s="17">
        <v>8.2482189214432011E-2</v>
      </c>
      <c r="BJ16" s="17">
        <v>3.5401337750114323E-2</v>
      </c>
      <c r="BK16" s="17">
        <v>3.7874328796332353E-2</v>
      </c>
      <c r="BL16" s="17">
        <v>3.7621946113855158E-2</v>
      </c>
      <c r="BM16" s="17">
        <v>6.127325193786378E-2</v>
      </c>
      <c r="BN16" s="17">
        <v>2.7243573426635342E-2</v>
      </c>
      <c r="BP16" s="17">
        <v>3.8160302055464917E-2</v>
      </c>
      <c r="BQ16" s="17">
        <v>5.5311407403986983E-2</v>
      </c>
      <c r="BR16" s="17">
        <v>2.859013211173617E-2</v>
      </c>
      <c r="BS16" s="17">
        <v>3.527715910881702E-2</v>
      </c>
      <c r="BT16" s="17">
        <v>5.9318559004709413E-2</v>
      </c>
      <c r="BU16" s="17">
        <v>5.8275566674003333E-2</v>
      </c>
      <c r="BV16" s="17">
        <v>4.4235320108315178E-2</v>
      </c>
      <c r="BW16" s="17">
        <v>3.579072346738453E-2</v>
      </c>
      <c r="BX16" s="17">
        <v>8.6839062093529124E-2</v>
      </c>
      <c r="BY16" s="17">
        <v>3.2366997657321372E-2</v>
      </c>
    </row>
    <row r="17" spans="2:77" ht="18.95" customHeight="1">
      <c r="B17" s="19" t="s">
        <v>104</v>
      </c>
      <c r="C17" s="17">
        <v>7.8010168216978107E-2</v>
      </c>
      <c r="D17" s="17">
        <v>6.6925241471887081E-2</v>
      </c>
      <c r="E17" s="17">
        <v>0.12676649855146371</v>
      </c>
      <c r="F17" s="17">
        <v>0</v>
      </c>
      <c r="H17" s="17">
        <v>2.348312125246815E-2</v>
      </c>
      <c r="I17" s="17">
        <v>5.9488411106429018E-3</v>
      </c>
      <c r="J17" s="17">
        <v>9.9535829346721009E-3</v>
      </c>
      <c r="K17" s="17">
        <v>1.8108436050583099E-2</v>
      </c>
      <c r="L17" s="17">
        <v>2.8699700723813979E-2</v>
      </c>
      <c r="M17" s="17">
        <v>3.9430055100993337E-2</v>
      </c>
      <c r="N17" s="17">
        <v>5.0573985191923347E-2</v>
      </c>
      <c r="O17" s="17">
        <v>7.4662476498476094E-3</v>
      </c>
      <c r="P17" s="17">
        <v>0.1045624848593084</v>
      </c>
      <c r="Q17" s="17">
        <v>9.271208919448129E-2</v>
      </c>
      <c r="R17" s="17">
        <v>0.13590182892205041</v>
      </c>
      <c r="S17" s="17">
        <v>0.23975483258879951</v>
      </c>
      <c r="U17" s="17">
        <v>1.8218053856030711E-3</v>
      </c>
      <c r="V17" s="17">
        <v>1.4246980211662199E-2</v>
      </c>
      <c r="W17" s="17">
        <v>1.475395541185818E-2</v>
      </c>
      <c r="X17" s="17">
        <v>1.031037335134382E-2</v>
      </c>
      <c r="Y17" s="17">
        <v>1.8564431022852271E-2</v>
      </c>
      <c r="Z17" s="17">
        <v>2.2807759503159188E-2</v>
      </c>
      <c r="AA17" s="17">
        <v>8.9702402297536149E-2</v>
      </c>
      <c r="AB17" s="17">
        <v>0.12736082329649831</v>
      </c>
      <c r="AC17" s="17">
        <v>0.2354260237421015</v>
      </c>
      <c r="AD17" s="17">
        <v>0.2068492193520976</v>
      </c>
      <c r="AE17" s="17">
        <v>0</v>
      </c>
      <c r="AG17" s="17">
        <v>0.14582446154797499</v>
      </c>
      <c r="AH17" s="17">
        <v>2.5035747465944811E-2</v>
      </c>
      <c r="AJ17" s="17">
        <v>0.12565659314972391</v>
      </c>
      <c r="AK17" s="17">
        <v>0.11344832209200489</v>
      </c>
      <c r="AL17" s="17">
        <v>0.1095241226311771</v>
      </c>
      <c r="AM17" s="17">
        <v>0.1154092578550239</v>
      </c>
      <c r="AN17" s="17">
        <v>9.131116824941253E-2</v>
      </c>
      <c r="AO17" s="17">
        <v>0.1153373173549511</v>
      </c>
      <c r="AP17" s="17">
        <v>8.6585640729084035E-2</v>
      </c>
      <c r="AQ17" s="17">
        <v>8.8215766357430711E-2</v>
      </c>
      <c r="AR17" s="17">
        <v>0.1031680638568569</v>
      </c>
      <c r="AS17" s="17">
        <v>0.15013491738429541</v>
      </c>
      <c r="AT17" s="17">
        <v>0.11418793493218431</v>
      </c>
      <c r="AU17" s="17">
        <v>0.110569472517106</v>
      </c>
      <c r="AV17" s="17">
        <v>0.15846028651334429</v>
      </c>
      <c r="AX17" s="17">
        <v>7.8846630986819238E-2</v>
      </c>
      <c r="AY17" s="17">
        <v>0.15013491738429541</v>
      </c>
      <c r="AZ17" s="17">
        <v>0.11418793493218431</v>
      </c>
      <c r="BA17" s="17">
        <v>0.110569472517106</v>
      </c>
      <c r="BC17" s="17">
        <v>9.7807730394393944E-2</v>
      </c>
      <c r="BD17" s="17">
        <v>9.9361488624712266E-2</v>
      </c>
      <c r="BE17" s="17">
        <v>6.6779303758086397E-2</v>
      </c>
      <c r="BF17" s="17">
        <v>5.6828922294504342E-2</v>
      </c>
      <c r="BG17" s="17">
        <v>4.0533226839751482E-2</v>
      </c>
      <c r="BH17" s="17">
        <v>0.13367075318801161</v>
      </c>
      <c r="BI17" s="17">
        <v>8.8871988417002223E-2</v>
      </c>
      <c r="BJ17" s="17">
        <v>7.5096761634871181E-2</v>
      </c>
      <c r="BK17" s="17">
        <v>5.939103647394689E-2</v>
      </c>
      <c r="BL17" s="17">
        <v>0.1141418560818616</v>
      </c>
      <c r="BM17" s="17">
        <v>9.1446732678121437E-2</v>
      </c>
      <c r="BN17" s="17">
        <v>8.0176615096934759E-2</v>
      </c>
      <c r="BP17" s="17">
        <v>7.3797683348937784E-2</v>
      </c>
      <c r="BQ17" s="17">
        <v>9.4289259851645491E-2</v>
      </c>
      <c r="BR17" s="17">
        <v>1.798136582161991E-2</v>
      </c>
      <c r="BS17" s="17">
        <v>6.6610555176758943E-2</v>
      </c>
      <c r="BT17" s="17">
        <v>0.1477963537505016</v>
      </c>
      <c r="BU17" s="17">
        <v>0.2070548281809397</v>
      </c>
      <c r="BV17" s="17">
        <v>8.6748802106531075E-2</v>
      </c>
      <c r="BW17" s="17">
        <v>5.9855473874839672E-2</v>
      </c>
      <c r="BX17" s="17">
        <v>0.1124759334816204</v>
      </c>
      <c r="BY17" s="17">
        <v>6.4322415110816905E-2</v>
      </c>
    </row>
    <row r="19" spans="2:77">
      <c r="B19" t="s">
        <v>418</v>
      </c>
    </row>
    <row r="20" spans="2:77">
      <c r="B20" t="s">
        <v>9</v>
      </c>
    </row>
    <row r="22" spans="2:77">
      <c r="B22"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A22"/>
  <sheetViews>
    <sheetView showGridLines="0" workbookViewId="0">
      <pane xSplit="2" topLeftCell="AQ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105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96</v>
      </c>
      <c r="C9" s="17">
        <v>0.15691871477320521</v>
      </c>
      <c r="D9" s="17">
        <v>0.16055687356968701</v>
      </c>
      <c r="E9" s="17">
        <v>0.1428035478579214</v>
      </c>
      <c r="F9" s="17">
        <v>0.1646121294002082</v>
      </c>
      <c r="H9" s="17">
        <v>0.44619039970373808</v>
      </c>
      <c r="I9" s="17">
        <v>0.28289551290801429</v>
      </c>
      <c r="J9" s="17">
        <v>0.2734109812671765</v>
      </c>
      <c r="K9" s="17">
        <v>0.12071420042348251</v>
      </c>
      <c r="L9" s="17">
        <v>0.14858774272110861</v>
      </c>
      <c r="M9" s="17">
        <v>8.2191826192493947E-2</v>
      </c>
      <c r="N9" s="17">
        <v>0.10850087660006549</v>
      </c>
      <c r="O9" s="17">
        <v>0.1173497926641265</v>
      </c>
      <c r="P9" s="17">
        <v>7.691148509616462E-2</v>
      </c>
      <c r="Q9" s="17">
        <v>7.2999583805900575E-2</v>
      </c>
      <c r="R9" s="17">
        <v>8.9294319190716981E-2</v>
      </c>
      <c r="S9" s="17">
        <v>6.7116602920583995E-2</v>
      </c>
      <c r="U9" s="17">
        <v>0.5350163708760477</v>
      </c>
      <c r="V9" s="17">
        <v>0.30777303564168168</v>
      </c>
      <c r="W9" s="17">
        <v>0.13085540431015699</v>
      </c>
      <c r="X9" s="17">
        <v>0.1094626015072694</v>
      </c>
      <c r="Y9" s="17">
        <v>5.2196177780034221E-2</v>
      </c>
      <c r="Z9" s="17">
        <v>2.94863195437827E-2</v>
      </c>
      <c r="AA9" s="17">
        <v>3.6515818618053607E-2</v>
      </c>
      <c r="AB9" s="17">
        <v>4.4687424568789449E-2</v>
      </c>
      <c r="AC9" s="17">
        <v>6.2842155186863771E-2</v>
      </c>
      <c r="AD9" s="17">
        <v>0.22082684924093759</v>
      </c>
      <c r="AE9" s="17">
        <v>0.5289531669464701</v>
      </c>
      <c r="AG9" s="17">
        <v>7.9331049848535382E-2</v>
      </c>
      <c r="AH9" s="17">
        <v>0.21752779001267181</v>
      </c>
      <c r="AJ9" s="17">
        <v>0.1100755186184298</v>
      </c>
      <c r="AK9" s="17">
        <v>0.13604701565453009</v>
      </c>
      <c r="AL9" s="17">
        <v>0.15747736348481761</v>
      </c>
      <c r="AM9" s="17">
        <v>0.1480618461297683</v>
      </c>
      <c r="AN9" s="17">
        <v>0.19126386689826269</v>
      </c>
      <c r="AO9" s="17">
        <v>0.175646413999061</v>
      </c>
      <c r="AP9" s="17">
        <v>0.16584913009669361</v>
      </c>
      <c r="AQ9" s="17">
        <v>0.1418735494051627</v>
      </c>
      <c r="AR9" s="17">
        <v>0.15870119340298269</v>
      </c>
      <c r="AS9" s="17">
        <v>0.1499655075419129</v>
      </c>
      <c r="AT9" s="17">
        <v>0.13317281939284839</v>
      </c>
      <c r="AU9" s="17">
        <v>0.15720556596560101</v>
      </c>
      <c r="AV9" s="17">
        <v>0.11710199058432209</v>
      </c>
      <c r="AX9" s="17">
        <v>0.15702900450178281</v>
      </c>
      <c r="AY9" s="17">
        <v>0.1499655075419129</v>
      </c>
      <c r="AZ9" s="17">
        <v>0.13317281939284839</v>
      </c>
      <c r="BA9" s="17">
        <v>0.15720556596560101</v>
      </c>
      <c r="BC9" s="17">
        <v>6.6412365482828306E-2</v>
      </c>
      <c r="BD9" s="17">
        <v>6.2501371758460503E-2</v>
      </c>
      <c r="BE9" s="17">
        <v>3.5470910950413118E-2</v>
      </c>
      <c r="BF9" s="17">
        <v>0.16101386087069139</v>
      </c>
      <c r="BG9" s="17">
        <v>9.8575325914142031E-2</v>
      </c>
      <c r="BH9" s="17">
        <v>5.3970868151991813E-2</v>
      </c>
      <c r="BI9" s="17">
        <v>2.557900162508827E-2</v>
      </c>
      <c r="BJ9" s="17">
        <v>0.1575253004942623</v>
      </c>
      <c r="BK9" s="17">
        <v>0.1242026297140008</v>
      </c>
      <c r="BL9" s="17">
        <v>8.1101996617533464E-2</v>
      </c>
      <c r="BM9" s="17">
        <v>9.4997251717229461E-2</v>
      </c>
      <c r="BN9" s="17">
        <v>0.29116311138821271</v>
      </c>
      <c r="BP9" s="17">
        <v>0.18347845649494071</v>
      </c>
      <c r="BQ9" s="17">
        <v>0.1282574583823162</v>
      </c>
      <c r="BR9" s="17">
        <v>0.2055271617692099</v>
      </c>
      <c r="BS9" s="17">
        <v>0.1216432582612447</v>
      </c>
      <c r="BT9" s="17">
        <v>5.5364690872438747E-2</v>
      </c>
      <c r="BU9" s="17">
        <v>0.2070548281809397</v>
      </c>
      <c r="BV9" s="17">
        <v>3.2656389316653267E-2</v>
      </c>
      <c r="BW9" s="17">
        <v>0.1853696266147459</v>
      </c>
      <c r="BX9" s="17">
        <v>5.6631720159681202E-2</v>
      </c>
      <c r="BY9" s="17">
        <v>0.1887730329888716</v>
      </c>
    </row>
    <row r="10" spans="2:79" ht="18.95" customHeight="1">
      <c r="B10" s="19" t="s">
        <v>97</v>
      </c>
      <c r="C10" s="17">
        <v>0.35697853059711082</v>
      </c>
      <c r="D10" s="17">
        <v>0.35599002689913228</v>
      </c>
      <c r="E10" s="17">
        <v>0.34516163359095342</v>
      </c>
      <c r="F10" s="17">
        <v>0.40301434665437941</v>
      </c>
      <c r="H10" s="17">
        <v>0.35152292927166789</v>
      </c>
      <c r="I10" s="17">
        <v>0.46535381825196132</v>
      </c>
      <c r="J10" s="17">
        <v>0.50075408222923079</v>
      </c>
      <c r="K10" s="17">
        <v>0.49521040021003321</v>
      </c>
      <c r="L10" s="17">
        <v>0.40528463790351832</v>
      </c>
      <c r="M10" s="17">
        <v>0.48284002997935549</v>
      </c>
      <c r="N10" s="17">
        <v>0.34924278505809669</v>
      </c>
      <c r="O10" s="17">
        <v>0.35761551661941121</v>
      </c>
      <c r="P10" s="17">
        <v>0.27854460858450891</v>
      </c>
      <c r="Q10" s="17">
        <v>0.2818343995262394</v>
      </c>
      <c r="R10" s="17">
        <v>0.22667217544427051</v>
      </c>
      <c r="S10" s="17">
        <v>0.2237954657742843</v>
      </c>
      <c r="U10" s="17">
        <v>0.39522752857251181</v>
      </c>
      <c r="V10" s="17">
        <v>0.53415164849522945</v>
      </c>
      <c r="W10" s="17">
        <v>0.65604866586153576</v>
      </c>
      <c r="X10" s="17">
        <v>0.45878968241263263</v>
      </c>
      <c r="Y10" s="17">
        <v>0.40255644133714691</v>
      </c>
      <c r="Z10" s="17">
        <v>0.31815660399227758</v>
      </c>
      <c r="AA10" s="17">
        <v>0.26117736385379497</v>
      </c>
      <c r="AB10" s="17">
        <v>0.18997850727279561</v>
      </c>
      <c r="AC10" s="17">
        <v>0.189718419861343</v>
      </c>
      <c r="AD10" s="17">
        <v>0.25267595068584631</v>
      </c>
      <c r="AE10" s="17">
        <v>0.29723513203576851</v>
      </c>
      <c r="AG10" s="17">
        <v>0.25823237707210639</v>
      </c>
      <c r="AH10" s="17">
        <v>0.43411596029570609</v>
      </c>
      <c r="AJ10" s="17">
        <v>0.26779978844308422</v>
      </c>
      <c r="AK10" s="17">
        <v>0.32138640715624589</v>
      </c>
      <c r="AL10" s="17">
        <v>0.28629162317574658</v>
      </c>
      <c r="AM10" s="17">
        <v>0.29865140332965928</v>
      </c>
      <c r="AN10" s="17">
        <v>0.34720070678333659</v>
      </c>
      <c r="AO10" s="17">
        <v>0.31478311630456363</v>
      </c>
      <c r="AP10" s="17">
        <v>0.32128576662332747</v>
      </c>
      <c r="AQ10" s="17">
        <v>0.37169491229825458</v>
      </c>
      <c r="AR10" s="17">
        <v>0.29258762819771822</v>
      </c>
      <c r="AS10" s="17">
        <v>0.26951934702764341</v>
      </c>
      <c r="AT10" s="17">
        <v>0.26752632280224248</v>
      </c>
      <c r="AU10" s="17">
        <v>0.28129242528363152</v>
      </c>
      <c r="AV10" s="17">
        <v>0.18472578131609391</v>
      </c>
      <c r="AX10" s="17">
        <v>0.35251366936089618</v>
      </c>
      <c r="AY10" s="17">
        <v>0.26951934702764341</v>
      </c>
      <c r="AZ10" s="17">
        <v>0.26752632280224248</v>
      </c>
      <c r="BA10" s="17">
        <v>0.28129242528363152</v>
      </c>
      <c r="BC10" s="17">
        <v>0.29773021628130819</v>
      </c>
      <c r="BD10" s="17">
        <v>0.24813375660962039</v>
      </c>
      <c r="BE10" s="17">
        <v>0.36266581730637992</v>
      </c>
      <c r="BF10" s="17">
        <v>0.37228620140217272</v>
      </c>
      <c r="BG10" s="17">
        <v>0.35029723974211502</v>
      </c>
      <c r="BH10" s="17">
        <v>0.20513420075036751</v>
      </c>
      <c r="BI10" s="17">
        <v>0.22305328277145289</v>
      </c>
      <c r="BJ10" s="17">
        <v>0.39867885207393527</v>
      </c>
      <c r="BK10" s="17">
        <v>0.36951996984777452</v>
      </c>
      <c r="BL10" s="17">
        <v>0.30097508145791529</v>
      </c>
      <c r="BM10" s="17">
        <v>0.33844169317975881</v>
      </c>
      <c r="BN10" s="17">
        <v>0.35414860222432831</v>
      </c>
      <c r="BP10" s="17">
        <v>0.39782439158185051</v>
      </c>
      <c r="BQ10" s="17">
        <v>0.24878261247201949</v>
      </c>
      <c r="BR10" s="17">
        <v>0.44139991213329072</v>
      </c>
      <c r="BS10" s="17">
        <v>0.38973787512452279</v>
      </c>
      <c r="BT10" s="17">
        <v>0.14287712829735161</v>
      </c>
      <c r="BU10" s="17">
        <v>0.29612598334165829</v>
      </c>
      <c r="BV10" s="17">
        <v>0.32289205878187599</v>
      </c>
      <c r="BW10" s="17">
        <v>0.36901159115040411</v>
      </c>
      <c r="BX10" s="17">
        <v>0.33047540128835168</v>
      </c>
      <c r="BY10" s="17">
        <v>0.35532759886404419</v>
      </c>
    </row>
    <row r="11" spans="2:79" ht="18.95" customHeight="1">
      <c r="B11" s="19" t="s">
        <v>98</v>
      </c>
      <c r="C11" s="17">
        <v>0.1999694212863998</v>
      </c>
      <c r="D11" s="17">
        <v>0.20645040004192011</v>
      </c>
      <c r="E11" s="17">
        <v>0.18994863881705279</v>
      </c>
      <c r="F11" s="17">
        <v>0.16241779670821041</v>
      </c>
      <c r="H11" s="17">
        <v>8.3588764048779046E-2</v>
      </c>
      <c r="I11" s="17">
        <v>0.14013064586137969</v>
      </c>
      <c r="J11" s="17">
        <v>0.11669703275624391</v>
      </c>
      <c r="K11" s="17">
        <v>0.20486116333014701</v>
      </c>
      <c r="L11" s="17">
        <v>0.24234968760505429</v>
      </c>
      <c r="M11" s="17">
        <v>0.19668064496672669</v>
      </c>
      <c r="N11" s="17">
        <v>0.24399079856252809</v>
      </c>
      <c r="O11" s="17">
        <v>0.2767653612387424</v>
      </c>
      <c r="P11" s="17">
        <v>0.25017983517076381</v>
      </c>
      <c r="Q11" s="17">
        <v>0.29108778400151009</v>
      </c>
      <c r="R11" s="17">
        <v>0.20242013423221689</v>
      </c>
      <c r="S11" s="17">
        <v>0.20494914028274069</v>
      </c>
      <c r="U11" s="17">
        <v>4.4695551919873747E-2</v>
      </c>
      <c r="V11" s="17">
        <v>8.2390923714541195E-2</v>
      </c>
      <c r="W11" s="17">
        <v>0.145805248947601</v>
      </c>
      <c r="X11" s="17">
        <v>0.25279250078100968</v>
      </c>
      <c r="Y11" s="17">
        <v>0.30684031402957118</v>
      </c>
      <c r="Z11" s="17">
        <v>0.31140371439170889</v>
      </c>
      <c r="AA11" s="17">
        <v>0.23371441584697189</v>
      </c>
      <c r="AB11" s="17">
        <v>0.27690367025940299</v>
      </c>
      <c r="AC11" s="17">
        <v>0.23413288559935491</v>
      </c>
      <c r="AD11" s="17">
        <v>0.13682484293175559</v>
      </c>
      <c r="AE11" s="17">
        <v>0.17381170101776139</v>
      </c>
      <c r="AG11" s="17">
        <v>0.23547012201557069</v>
      </c>
      <c r="AH11" s="17">
        <v>0.17223737594598171</v>
      </c>
      <c r="AJ11" s="17">
        <v>0.22059047839360141</v>
      </c>
      <c r="AK11" s="17">
        <v>0.23060227674917269</v>
      </c>
      <c r="AL11" s="17">
        <v>0.200404602961578</v>
      </c>
      <c r="AM11" s="17">
        <v>0.21336493129053</v>
      </c>
      <c r="AN11" s="17">
        <v>0.19799186252506321</v>
      </c>
      <c r="AO11" s="17">
        <v>0.1942749746688647</v>
      </c>
      <c r="AP11" s="17">
        <v>0.22022335095624709</v>
      </c>
      <c r="AQ11" s="17">
        <v>0.14691415991970341</v>
      </c>
      <c r="AR11" s="17">
        <v>0.20842417507730709</v>
      </c>
      <c r="AS11" s="17">
        <v>0.1411526682648104</v>
      </c>
      <c r="AT11" s="17">
        <v>0.25121202207842919</v>
      </c>
      <c r="AU11" s="17">
        <v>0.2358783286660445</v>
      </c>
      <c r="AV11" s="17">
        <v>0.28757945143652869</v>
      </c>
      <c r="AX11" s="17">
        <v>0.20065993905884999</v>
      </c>
      <c r="AY11" s="17">
        <v>0.1411526682648104</v>
      </c>
      <c r="AZ11" s="17">
        <v>0.25121202207842919</v>
      </c>
      <c r="BA11" s="17">
        <v>0.2358783286660445</v>
      </c>
      <c r="BC11" s="17">
        <v>0.27766764671315702</v>
      </c>
      <c r="BD11" s="17">
        <v>0.23291497317937149</v>
      </c>
      <c r="BE11" s="17">
        <v>0.2093913891387747</v>
      </c>
      <c r="BF11" s="17">
        <v>0.15649806973905461</v>
      </c>
      <c r="BG11" s="17">
        <v>0.23423303523016989</v>
      </c>
      <c r="BH11" s="17">
        <v>0.24965966904246889</v>
      </c>
      <c r="BI11" s="17">
        <v>0.27355520538412009</v>
      </c>
      <c r="BJ11" s="17">
        <v>0.1868878192661656</v>
      </c>
      <c r="BK11" s="17">
        <v>0.2013902846005578</v>
      </c>
      <c r="BL11" s="17">
        <v>0.22572474805916309</v>
      </c>
      <c r="BM11" s="17">
        <v>0.22155319578037691</v>
      </c>
      <c r="BN11" s="17">
        <v>0.14728439966391291</v>
      </c>
      <c r="BP11" s="17">
        <v>0.1720307693273456</v>
      </c>
      <c r="BQ11" s="17">
        <v>0.2397753534522763</v>
      </c>
      <c r="BR11" s="17">
        <v>0.2114617431963397</v>
      </c>
      <c r="BS11" s="17">
        <v>0.2228694107339593</v>
      </c>
      <c r="BT11" s="17">
        <v>0.29973800361384872</v>
      </c>
      <c r="BU11" s="17">
        <v>0.13403025351287051</v>
      </c>
      <c r="BV11" s="17">
        <v>0.2112508941024562</v>
      </c>
      <c r="BW11" s="17">
        <v>0.21173863334644211</v>
      </c>
      <c r="BX11" s="17">
        <v>0.29932302378296288</v>
      </c>
      <c r="BY11" s="17">
        <v>0.17604451319393141</v>
      </c>
    </row>
    <row r="12" spans="2:79" ht="18.95" customHeight="1">
      <c r="B12" s="19" t="s">
        <v>99</v>
      </c>
      <c r="C12" s="17">
        <v>9.773238991841289E-2</v>
      </c>
      <c r="D12" s="17">
        <v>0.10202525855155579</v>
      </c>
      <c r="E12" s="17">
        <v>9.1774028017092446E-2</v>
      </c>
      <c r="F12" s="17">
        <v>6.4068897470588276E-2</v>
      </c>
      <c r="H12" s="17">
        <v>6.8594761349463781E-2</v>
      </c>
      <c r="I12" s="17">
        <v>4.0575540330781132E-2</v>
      </c>
      <c r="J12" s="17">
        <v>2.4074403549362008E-2</v>
      </c>
      <c r="K12" s="17">
        <v>8.0552111974426174E-2</v>
      </c>
      <c r="L12" s="17">
        <v>6.6865521412832751E-2</v>
      </c>
      <c r="M12" s="17">
        <v>9.3704636320184206E-2</v>
      </c>
      <c r="N12" s="17">
        <v>8.4076318981331555E-2</v>
      </c>
      <c r="O12" s="17">
        <v>6.6677037933186564E-2</v>
      </c>
      <c r="P12" s="17">
        <v>0.17414032568824611</v>
      </c>
      <c r="Q12" s="17">
        <v>0.1242064522625113</v>
      </c>
      <c r="R12" s="17">
        <v>0.15010986158380701</v>
      </c>
      <c r="S12" s="17">
        <v>0.14159463478775389</v>
      </c>
      <c r="U12" s="17">
        <v>1.6703008908255771E-2</v>
      </c>
      <c r="V12" s="17">
        <v>4.1092876154258107E-2</v>
      </c>
      <c r="W12" s="17">
        <v>3.7130501467325341E-2</v>
      </c>
      <c r="X12" s="17">
        <v>7.2584784396241581E-2</v>
      </c>
      <c r="Y12" s="17">
        <v>9.4095054131020525E-2</v>
      </c>
      <c r="Z12" s="17">
        <v>0.14889103039481411</v>
      </c>
      <c r="AA12" s="17">
        <v>0.1474391637983323</v>
      </c>
      <c r="AB12" s="17">
        <v>0.1652625672247105</v>
      </c>
      <c r="AC12" s="17">
        <v>0.14675505922770571</v>
      </c>
      <c r="AD12" s="17">
        <v>9.2875269489312906E-2</v>
      </c>
      <c r="AE12" s="17">
        <v>0</v>
      </c>
      <c r="AG12" s="17">
        <v>0.13762024343022619</v>
      </c>
      <c r="AH12" s="17">
        <v>6.6573237017168344E-2</v>
      </c>
      <c r="AJ12" s="17">
        <v>0.1185174748934411</v>
      </c>
      <c r="AK12" s="17">
        <v>9.9195248142236347E-2</v>
      </c>
      <c r="AL12" s="17">
        <v>0.1238004512844358</v>
      </c>
      <c r="AM12" s="17">
        <v>0.11867712619218609</v>
      </c>
      <c r="AN12" s="17">
        <v>7.3961924806762516E-2</v>
      </c>
      <c r="AO12" s="17">
        <v>9.2535942775976057E-2</v>
      </c>
      <c r="AP12" s="17">
        <v>9.1260857445681812E-2</v>
      </c>
      <c r="AQ12" s="17">
        <v>0.1039822718880285</v>
      </c>
      <c r="AR12" s="17">
        <v>5.9757990247666912E-2</v>
      </c>
      <c r="AS12" s="17">
        <v>0.1385962038272138</v>
      </c>
      <c r="AT12" s="17">
        <v>9.8171343338419606E-2</v>
      </c>
      <c r="AU12" s="17">
        <v>7.4132094829818293E-2</v>
      </c>
      <c r="AV12" s="17">
        <v>0.1095116470678112</v>
      </c>
      <c r="AX12" s="17">
        <v>9.8887150436729576E-2</v>
      </c>
      <c r="AY12" s="17">
        <v>0.1385962038272138</v>
      </c>
      <c r="AZ12" s="17">
        <v>9.8171343338419606E-2</v>
      </c>
      <c r="BA12" s="17">
        <v>7.4132094829818293E-2</v>
      </c>
      <c r="BC12" s="17">
        <v>8.3550058356199025E-2</v>
      </c>
      <c r="BD12" s="17">
        <v>0.14456938371051439</v>
      </c>
      <c r="BE12" s="17">
        <v>0.14381172068395101</v>
      </c>
      <c r="BF12" s="17">
        <v>5.0633273947041993E-2</v>
      </c>
      <c r="BG12" s="17">
        <v>9.3402276728383832E-2</v>
      </c>
      <c r="BH12" s="17">
        <v>0.13408335710272479</v>
      </c>
      <c r="BI12" s="17">
        <v>0.13382935730334539</v>
      </c>
      <c r="BJ12" s="17">
        <v>8.2867709850701132E-2</v>
      </c>
      <c r="BK12" s="17">
        <v>8.9270718040442759E-2</v>
      </c>
      <c r="BL12" s="17">
        <v>9.3191751571850376E-2</v>
      </c>
      <c r="BM12" s="17">
        <v>0.1212949452939642</v>
      </c>
      <c r="BN12" s="17">
        <v>7.7890757008319184E-2</v>
      </c>
      <c r="BP12" s="17">
        <v>8.0779099339909427E-2</v>
      </c>
      <c r="BQ12" s="17">
        <v>0.1634002406381348</v>
      </c>
      <c r="BR12" s="17">
        <v>8.5597262988501593E-2</v>
      </c>
      <c r="BS12" s="17">
        <v>0.10805483742227449</v>
      </c>
      <c r="BT12" s="17">
        <v>0.13135383876363729</v>
      </c>
      <c r="BU12" s="17">
        <v>8.5320792147825383E-2</v>
      </c>
      <c r="BV12" s="17">
        <v>0.17912040882402969</v>
      </c>
      <c r="BW12" s="17">
        <v>4.9217763201940018E-2</v>
      </c>
      <c r="BX12" s="17">
        <v>0.1069457696691678</v>
      </c>
      <c r="BY12" s="17">
        <v>8.7671637617589615E-2</v>
      </c>
    </row>
    <row r="13" spans="2:79" ht="18.95" customHeight="1">
      <c r="B13" s="19" t="s">
        <v>100</v>
      </c>
      <c r="C13" s="17">
        <v>7.556661999655935E-2</v>
      </c>
      <c r="D13" s="17">
        <v>7.7059259608333042E-2</v>
      </c>
      <c r="E13" s="17">
        <v>7.3048033676332211E-2</v>
      </c>
      <c r="F13" s="17">
        <v>6.7769072505615383E-2</v>
      </c>
      <c r="H13" s="17">
        <v>2.5444610046192629E-2</v>
      </c>
      <c r="I13" s="17">
        <v>3.5741905792688197E-2</v>
      </c>
      <c r="J13" s="17">
        <v>4.2538309991372779E-2</v>
      </c>
      <c r="K13" s="17">
        <v>2.8965168651799891E-2</v>
      </c>
      <c r="L13" s="17">
        <v>6.0481366108366102E-2</v>
      </c>
      <c r="M13" s="17">
        <v>6.5544003923808103E-2</v>
      </c>
      <c r="N13" s="17">
        <v>0.11166503947687639</v>
      </c>
      <c r="O13" s="17">
        <v>9.4349230002096676E-2</v>
      </c>
      <c r="P13" s="17">
        <v>9.348270497469742E-2</v>
      </c>
      <c r="Q13" s="17">
        <v>7.2936523577251722E-2</v>
      </c>
      <c r="R13" s="17">
        <v>0.1182492186687001</v>
      </c>
      <c r="S13" s="17">
        <v>0.1331452660647495</v>
      </c>
      <c r="U13" s="17">
        <v>0</v>
      </c>
      <c r="V13" s="17">
        <v>6.7196855168272836E-3</v>
      </c>
      <c r="W13" s="17">
        <v>2.2782433995906438E-2</v>
      </c>
      <c r="X13" s="17">
        <v>5.1907552111842427E-2</v>
      </c>
      <c r="Y13" s="17">
        <v>4.9147887945854042E-2</v>
      </c>
      <c r="Z13" s="17">
        <v>0.101395012504141</v>
      </c>
      <c r="AA13" s="17">
        <v>0.16042572718621559</v>
      </c>
      <c r="AB13" s="17">
        <v>0.1150207369387484</v>
      </c>
      <c r="AC13" s="17">
        <v>0.1244013974596683</v>
      </c>
      <c r="AD13" s="17">
        <v>9.7068978035093428E-2</v>
      </c>
      <c r="AE13" s="17">
        <v>0</v>
      </c>
      <c r="AG13" s="17">
        <v>0.1084756316634263</v>
      </c>
      <c r="AH13" s="17">
        <v>4.9859121696279651E-2</v>
      </c>
      <c r="AJ13" s="17">
        <v>0.1168372171043066</v>
      </c>
      <c r="AK13" s="17">
        <v>0.1015078231268756</v>
      </c>
      <c r="AL13" s="17">
        <v>0.1067603186138058</v>
      </c>
      <c r="AM13" s="17">
        <v>9.338722269197415E-2</v>
      </c>
      <c r="AN13" s="17">
        <v>8.3453308107443266E-2</v>
      </c>
      <c r="AO13" s="17">
        <v>7.9207247547567541E-2</v>
      </c>
      <c r="AP13" s="17">
        <v>9.3371944013521085E-2</v>
      </c>
      <c r="AQ13" s="17">
        <v>0.1018418991574717</v>
      </c>
      <c r="AR13" s="17">
        <v>9.4702750099149274E-2</v>
      </c>
      <c r="AS13" s="17">
        <v>0.12628386110452849</v>
      </c>
      <c r="AT13" s="17">
        <v>0.1077304857697646</v>
      </c>
      <c r="AU13" s="17">
        <v>0.10101281154044379</v>
      </c>
      <c r="AV13" s="17">
        <v>9.0429104345153388E-2</v>
      </c>
      <c r="AX13" s="17">
        <v>7.9049106757925952E-2</v>
      </c>
      <c r="AY13" s="17">
        <v>0.12628386110452849</v>
      </c>
      <c r="AZ13" s="17">
        <v>0.1077304857697646</v>
      </c>
      <c r="BA13" s="17">
        <v>0.10101281154044379</v>
      </c>
      <c r="BC13" s="17">
        <v>0.120129013681709</v>
      </c>
      <c r="BD13" s="17">
        <v>0.14538544852392149</v>
      </c>
      <c r="BE13" s="17">
        <v>9.234650592039656E-2</v>
      </c>
      <c r="BF13" s="17">
        <v>9.3884733309051366E-2</v>
      </c>
      <c r="BG13" s="17">
        <v>6.2689836035243876E-2</v>
      </c>
      <c r="BH13" s="17">
        <v>0.14794718596685019</v>
      </c>
      <c r="BI13" s="17">
        <v>0.12542709509856981</v>
      </c>
      <c r="BJ13" s="17">
        <v>6.809577200642343E-2</v>
      </c>
      <c r="BK13" s="17">
        <v>8.1579781058723377E-2</v>
      </c>
      <c r="BL13" s="17">
        <v>0.1014554226885943</v>
      </c>
      <c r="BM13" s="17">
        <v>0.1103926804173854</v>
      </c>
      <c r="BN13" s="17">
        <v>3.8544462213960733E-2</v>
      </c>
      <c r="BP13" s="17">
        <v>5.9744572164291201E-2</v>
      </c>
      <c r="BQ13" s="17">
        <v>0.1164186305506372</v>
      </c>
      <c r="BR13" s="17">
        <v>2.647445175805322E-2</v>
      </c>
      <c r="BS13" s="17">
        <v>7.8922763212915775E-2</v>
      </c>
      <c r="BT13" s="17">
        <v>0.14208502357760339</v>
      </c>
      <c r="BU13" s="17">
        <v>8.524155738882884E-2</v>
      </c>
      <c r="BV13" s="17">
        <v>5.9359045360586372E-2</v>
      </c>
      <c r="BW13" s="17">
        <v>6.4151217237229261E-2</v>
      </c>
      <c r="BX13" s="17">
        <v>3.5648589889722603E-2</v>
      </c>
      <c r="BY13" s="17">
        <v>8.7381522678781312E-2</v>
      </c>
    </row>
    <row r="14" spans="2:79" ht="18.95" customHeight="1">
      <c r="B14" s="19" t="s">
        <v>106</v>
      </c>
      <c r="C14" s="17">
        <v>5.6700406601027681E-2</v>
      </c>
      <c r="D14" s="17">
        <v>4.7476090148289803E-2</v>
      </c>
      <c r="E14" s="17">
        <v>7.5065746380566331E-2</v>
      </c>
      <c r="F14" s="17">
        <v>0.13363749615164941</v>
      </c>
      <c r="H14" s="17">
        <v>1.154064620640185E-2</v>
      </c>
      <c r="I14" s="17">
        <v>1.3685837654165339E-2</v>
      </c>
      <c r="J14" s="17">
        <v>1.630503095457753E-2</v>
      </c>
      <c r="K14" s="17">
        <v>3.3688538294998398E-2</v>
      </c>
      <c r="L14" s="17">
        <v>6.0927914076486817E-2</v>
      </c>
      <c r="M14" s="17">
        <v>4.8807854753114693E-2</v>
      </c>
      <c r="N14" s="17">
        <v>8.4541477012540403E-2</v>
      </c>
      <c r="O14" s="17">
        <v>5.8869721646915701E-2</v>
      </c>
      <c r="P14" s="17">
        <v>7.2563939629180271E-2</v>
      </c>
      <c r="Q14" s="17">
        <v>9.951607630214078E-2</v>
      </c>
      <c r="R14" s="17">
        <v>9.1608705815602182E-2</v>
      </c>
      <c r="S14" s="17">
        <v>7.8694312807580366E-2</v>
      </c>
      <c r="U14" s="17">
        <v>6.535734337707942E-3</v>
      </c>
      <c r="V14" s="17">
        <v>2.787183047746206E-2</v>
      </c>
      <c r="W14" s="17">
        <v>0</v>
      </c>
      <c r="X14" s="17">
        <v>3.568738770133318E-2</v>
      </c>
      <c r="Y14" s="17">
        <v>5.6209561275226722E-2</v>
      </c>
      <c r="Z14" s="17">
        <v>4.4131758766295347E-2</v>
      </c>
      <c r="AA14" s="17">
        <v>0.1121217849511551</v>
      </c>
      <c r="AB14" s="17">
        <v>0.10187739612249209</v>
      </c>
      <c r="AC14" s="17">
        <v>9.3814795599260939E-2</v>
      </c>
      <c r="AD14" s="17">
        <v>7.2617898846538506E-2</v>
      </c>
      <c r="AE14" s="17">
        <v>0</v>
      </c>
      <c r="AG14" s="17">
        <v>8.1908938593547059E-2</v>
      </c>
      <c r="AH14" s="17">
        <v>3.7008283971811821E-2</v>
      </c>
      <c r="AJ14" s="17">
        <v>8.6573076214162561E-2</v>
      </c>
      <c r="AK14" s="17">
        <v>4.2860835161828578E-2</v>
      </c>
      <c r="AL14" s="17">
        <v>6.5319834511583963E-2</v>
      </c>
      <c r="AM14" s="17">
        <v>5.508902899735884E-2</v>
      </c>
      <c r="AN14" s="17">
        <v>4.2812278839871619E-2</v>
      </c>
      <c r="AO14" s="17">
        <v>7.5975173715225011E-2</v>
      </c>
      <c r="AP14" s="17">
        <v>5.4354450578202457E-2</v>
      </c>
      <c r="AQ14" s="17">
        <v>7.9121426757309696E-2</v>
      </c>
      <c r="AR14" s="17">
        <v>9.9787006101708209E-2</v>
      </c>
      <c r="AS14" s="17">
        <v>7.3690726142469187E-2</v>
      </c>
      <c r="AT14" s="17">
        <v>5.5280819754938038E-2</v>
      </c>
      <c r="AU14" s="17">
        <v>6.4478173006846995E-2</v>
      </c>
      <c r="AV14" s="17">
        <v>9.9710308553420779E-2</v>
      </c>
      <c r="AX14" s="17">
        <v>5.9282357473149007E-2</v>
      </c>
      <c r="AY14" s="17">
        <v>7.3690726142469187E-2</v>
      </c>
      <c r="AZ14" s="17">
        <v>5.5280819754938038E-2</v>
      </c>
      <c r="BA14" s="17">
        <v>6.4478173006846995E-2</v>
      </c>
      <c r="BC14" s="17">
        <v>9.3299398063673933E-2</v>
      </c>
      <c r="BD14" s="17">
        <v>9.5444493116100357E-2</v>
      </c>
      <c r="BE14" s="17">
        <v>0.1116138694739898</v>
      </c>
      <c r="BF14" s="17">
        <v>9.6365052963786196E-2</v>
      </c>
      <c r="BG14" s="17">
        <v>8.9513387692798846E-2</v>
      </c>
      <c r="BH14" s="17">
        <v>0.1123477186789793</v>
      </c>
      <c r="BI14" s="17">
        <v>9.1033269517106774E-2</v>
      </c>
      <c r="BJ14" s="17">
        <v>5.2365116933092461E-2</v>
      </c>
      <c r="BK14" s="17">
        <v>7.2764918895231193E-2</v>
      </c>
      <c r="BL14" s="17">
        <v>9.904907753834509E-2</v>
      </c>
      <c r="BM14" s="17">
        <v>4.4451112251835297E-2</v>
      </c>
      <c r="BN14" s="17">
        <v>3.1438039169387547E-2</v>
      </c>
      <c r="BP14" s="17">
        <v>5.5135216747356219E-2</v>
      </c>
      <c r="BQ14" s="17">
        <v>3.9200348333645163E-2</v>
      </c>
      <c r="BR14" s="17">
        <v>7.0627608775800672E-3</v>
      </c>
      <c r="BS14" s="17">
        <v>4.7425711632490368E-2</v>
      </c>
      <c r="BT14" s="17">
        <v>0.1191448540388766</v>
      </c>
      <c r="BU14" s="17">
        <v>7.0452932015264591E-2</v>
      </c>
      <c r="BV14" s="17">
        <v>0.12832792428597961</v>
      </c>
      <c r="BW14" s="17">
        <v>3.9798425142303792E-2</v>
      </c>
      <c r="BX14" s="17">
        <v>6.1285461277813882E-2</v>
      </c>
      <c r="BY14" s="17">
        <v>5.5627283063503861E-2</v>
      </c>
    </row>
    <row r="15" spans="2:79" ht="18.95" customHeight="1">
      <c r="B15" s="19" t="s">
        <v>107</v>
      </c>
      <c r="C15" s="17">
        <v>1.6972065787841731E-2</v>
      </c>
      <c r="D15" s="17">
        <v>1.546144687464149E-2</v>
      </c>
      <c r="E15" s="17">
        <v>2.4461744313629019E-2</v>
      </c>
      <c r="F15" s="17">
        <v>4.4802611093489242E-3</v>
      </c>
      <c r="H15" s="17">
        <v>0</v>
      </c>
      <c r="I15" s="17">
        <v>2.161673920100993E-2</v>
      </c>
      <c r="J15" s="17">
        <v>1.853042333120546E-2</v>
      </c>
      <c r="K15" s="17">
        <v>1.9522672503340679E-2</v>
      </c>
      <c r="L15" s="17">
        <v>0</v>
      </c>
      <c r="M15" s="17">
        <v>1.365753188787234E-2</v>
      </c>
      <c r="N15" s="17">
        <v>3.2105219897008951E-3</v>
      </c>
      <c r="O15" s="17">
        <v>2.0907092245673411E-2</v>
      </c>
      <c r="P15" s="17">
        <v>2.7923526316828401E-2</v>
      </c>
      <c r="Q15" s="17">
        <v>1.5113200550245089E-2</v>
      </c>
      <c r="R15" s="17">
        <v>2.1611285069652542E-2</v>
      </c>
      <c r="S15" s="17">
        <v>3.4293093822411642E-2</v>
      </c>
      <c r="U15" s="17">
        <v>0</v>
      </c>
      <c r="V15" s="17">
        <v>0</v>
      </c>
      <c r="W15" s="17">
        <v>0</v>
      </c>
      <c r="X15" s="17">
        <v>1.031037335134382E-2</v>
      </c>
      <c r="Y15" s="17">
        <v>2.039013247829418E-2</v>
      </c>
      <c r="Z15" s="17">
        <v>2.8425851657186859E-2</v>
      </c>
      <c r="AA15" s="17">
        <v>1.955724334976593E-2</v>
      </c>
      <c r="AB15" s="17">
        <v>2.628045248558402E-2</v>
      </c>
      <c r="AC15" s="17">
        <v>3.5517358442551758E-2</v>
      </c>
      <c r="AD15" s="17">
        <v>2.9205272414571219E-2</v>
      </c>
      <c r="AE15" s="17">
        <v>0</v>
      </c>
      <c r="AG15" s="17">
        <v>2.586064565794844E-2</v>
      </c>
      <c r="AH15" s="17">
        <v>1.0028583126746579E-2</v>
      </c>
      <c r="AJ15" s="17">
        <v>1.5168298270065959E-2</v>
      </c>
      <c r="AK15" s="17">
        <v>1.2017300168835E-2</v>
      </c>
      <c r="AL15" s="17">
        <v>9.0414629570642162E-3</v>
      </c>
      <c r="AM15" s="17">
        <v>1.266499238158226E-2</v>
      </c>
      <c r="AN15" s="17">
        <v>9.8828251607421883E-3</v>
      </c>
      <c r="AO15" s="17">
        <v>7.0827006369741097E-3</v>
      </c>
      <c r="AP15" s="17">
        <v>4.5219571906189608E-3</v>
      </c>
      <c r="AQ15" s="17">
        <v>3.8615579165212281E-3</v>
      </c>
      <c r="AR15" s="17">
        <v>1.8748226348419831E-2</v>
      </c>
      <c r="AS15" s="17">
        <v>3.3441989131524912E-3</v>
      </c>
      <c r="AT15" s="17">
        <v>3.4756660153669738E-2</v>
      </c>
      <c r="AU15" s="17">
        <v>2.1368481698074891E-2</v>
      </c>
      <c r="AV15" s="17">
        <v>0</v>
      </c>
      <c r="AX15" s="17">
        <v>1.33427195842675E-2</v>
      </c>
      <c r="AY15" s="17">
        <v>3.3441989131524912E-3</v>
      </c>
      <c r="AZ15" s="17">
        <v>3.4756660153669738E-2</v>
      </c>
      <c r="BA15" s="17">
        <v>2.1368481698074891E-2</v>
      </c>
      <c r="BC15" s="17">
        <v>2.3149318704832691E-2</v>
      </c>
      <c r="BD15" s="17">
        <v>4.4755243738931687E-2</v>
      </c>
      <c r="BE15" s="17">
        <v>1.98393583130606E-2</v>
      </c>
      <c r="BF15" s="17">
        <v>4.6426485764318168E-2</v>
      </c>
      <c r="BG15" s="17">
        <v>5.0377981211966863E-2</v>
      </c>
      <c r="BH15" s="17">
        <v>2.6484622991118881E-2</v>
      </c>
      <c r="BI15" s="17">
        <v>5.2486781307151099E-2</v>
      </c>
      <c r="BJ15" s="17">
        <v>2.1455303528593289E-2</v>
      </c>
      <c r="BK15" s="17">
        <v>2.9129247029187379E-2</v>
      </c>
      <c r="BL15" s="17">
        <v>2.908988960879428E-2</v>
      </c>
      <c r="BM15" s="17">
        <v>2.2778774922509671E-2</v>
      </c>
      <c r="BN15" s="17">
        <v>1.3944365361545891E-2</v>
      </c>
      <c r="BP15" s="17">
        <v>1.96979170933291E-2</v>
      </c>
      <c r="BQ15" s="17">
        <v>5.7770210011933261E-3</v>
      </c>
      <c r="BR15" s="17">
        <v>4.4953414554049784E-3</v>
      </c>
      <c r="BS15" s="17">
        <v>7.8365359031481122E-3</v>
      </c>
      <c r="BT15" s="17">
        <v>4.3139247830980172E-2</v>
      </c>
      <c r="BU15" s="17">
        <v>3.6532096023783787E-2</v>
      </c>
      <c r="BV15" s="17">
        <v>3.1848391116803057E-2</v>
      </c>
      <c r="BW15" s="17">
        <v>2.833616222310819E-2</v>
      </c>
      <c r="BX15" s="17">
        <v>3.2904325626590319E-2</v>
      </c>
      <c r="BY15" s="17">
        <v>1.0373790041807071E-2</v>
      </c>
    </row>
    <row r="16" spans="2:79" ht="18.95" customHeight="1">
      <c r="B16" s="19" t="s">
        <v>108</v>
      </c>
      <c r="C16" s="17">
        <v>1.3419085515232991E-2</v>
      </c>
      <c r="D16" s="17">
        <v>1.312255128866437E-2</v>
      </c>
      <c r="E16" s="17">
        <v>1.7008542623805179E-2</v>
      </c>
      <c r="F16" s="17">
        <v>0</v>
      </c>
      <c r="H16" s="17">
        <v>0</v>
      </c>
      <c r="I16" s="17">
        <v>0</v>
      </c>
      <c r="J16" s="17">
        <v>0</v>
      </c>
      <c r="K16" s="17">
        <v>7.0164667902060099E-3</v>
      </c>
      <c r="L16" s="17">
        <v>9.7876340241371575E-3</v>
      </c>
      <c r="M16" s="17">
        <v>3.6840274945217251E-3</v>
      </c>
      <c r="N16" s="17">
        <v>1.156166032915946E-2</v>
      </c>
      <c r="O16" s="17">
        <v>7.4662476498476094E-3</v>
      </c>
      <c r="P16" s="17">
        <v>1.0253133091924049E-2</v>
      </c>
      <c r="Q16" s="17">
        <v>5.0623386357214221E-3</v>
      </c>
      <c r="R16" s="17">
        <v>3.6020491017603067E-2</v>
      </c>
      <c r="S16" s="17">
        <v>4.1560932225983747E-2</v>
      </c>
      <c r="U16" s="17">
        <v>0</v>
      </c>
      <c r="V16" s="17">
        <v>0</v>
      </c>
      <c r="W16" s="17">
        <v>7.3777454174744914E-3</v>
      </c>
      <c r="X16" s="17">
        <v>0</v>
      </c>
      <c r="Y16" s="17">
        <v>1.8257014554419061E-3</v>
      </c>
      <c r="Z16" s="17">
        <v>1.093228161689226E-2</v>
      </c>
      <c r="AA16" s="17">
        <v>1.29480852961279E-2</v>
      </c>
      <c r="AB16" s="17">
        <v>2.8301078700918358E-2</v>
      </c>
      <c r="AC16" s="17">
        <v>4.4975779268104893E-2</v>
      </c>
      <c r="AD16" s="17">
        <v>1.698736110334878E-2</v>
      </c>
      <c r="AE16" s="17">
        <v>0</v>
      </c>
      <c r="AG16" s="17">
        <v>2.4950197667450501E-2</v>
      </c>
      <c r="AH16" s="17">
        <v>4.4113386690424923E-3</v>
      </c>
      <c r="AJ16" s="17">
        <v>2.5539249018881501E-2</v>
      </c>
      <c r="AK16" s="17">
        <v>1.4535838266814051E-2</v>
      </c>
      <c r="AL16" s="17">
        <v>6.1691822081890828E-3</v>
      </c>
      <c r="AM16" s="17">
        <v>2.25873125756023E-2</v>
      </c>
      <c r="AN16" s="17">
        <v>1.9433552953256061E-2</v>
      </c>
      <c r="AO16" s="17">
        <v>1.9983955201270338E-2</v>
      </c>
      <c r="AP16" s="17">
        <v>1.668225173170482E-2</v>
      </c>
      <c r="AQ16" s="17">
        <v>1.106378649090092E-2</v>
      </c>
      <c r="AR16" s="17">
        <v>3.2985263468322097E-2</v>
      </c>
      <c r="AS16" s="17">
        <v>2.1392024453276509E-2</v>
      </c>
      <c r="AT16" s="17">
        <v>2.298558949588142E-2</v>
      </c>
      <c r="AU16" s="17">
        <v>1.659038266946054E-2</v>
      </c>
      <c r="AV16" s="17">
        <v>3.729631500311998E-2</v>
      </c>
      <c r="AX16" s="17">
        <v>1.377883804641303E-2</v>
      </c>
      <c r="AY16" s="17">
        <v>2.1392024453276509E-2</v>
      </c>
      <c r="AZ16" s="17">
        <v>2.298558949588142E-2</v>
      </c>
      <c r="BA16" s="17">
        <v>1.659038266946054E-2</v>
      </c>
      <c r="BC16" s="17">
        <v>1.5790329938853841E-2</v>
      </c>
      <c r="BD16" s="17">
        <v>2.2310648423874969E-2</v>
      </c>
      <c r="BE16" s="17">
        <v>7.744797125362495E-3</v>
      </c>
      <c r="BF16" s="17">
        <v>0</v>
      </c>
      <c r="BG16" s="17">
        <v>1.4754773917973731E-2</v>
      </c>
      <c r="BH16" s="17">
        <v>3.1595934555752429E-2</v>
      </c>
      <c r="BI16" s="17">
        <v>3.9226146920392009E-2</v>
      </c>
      <c r="BJ16" s="17">
        <v>1.72376686155006E-2</v>
      </c>
      <c r="BK16" s="17">
        <v>1.036149099829404E-2</v>
      </c>
      <c r="BL16" s="17">
        <v>2.0140297204641069E-2</v>
      </c>
      <c r="BM16" s="17">
        <v>1.4374226770315589E-2</v>
      </c>
      <c r="BN16" s="17">
        <v>4.5150240516618669E-3</v>
      </c>
      <c r="BP16" s="17">
        <v>1.679500205391711E-2</v>
      </c>
      <c r="BQ16" s="17">
        <v>1.6092264328871859E-2</v>
      </c>
      <c r="BR16" s="17">
        <v>4.4953414554049784E-3</v>
      </c>
      <c r="BS16" s="17">
        <v>1.1754803854722169E-2</v>
      </c>
      <c r="BT16" s="17">
        <v>2.7914616002216199E-2</v>
      </c>
      <c r="BU16" s="17">
        <v>0</v>
      </c>
      <c r="BV16" s="17">
        <v>2.2157959220103791E-2</v>
      </c>
      <c r="BW16" s="17">
        <v>7.4788927910128906E-3</v>
      </c>
      <c r="BX16" s="17">
        <v>3.8392854152854893E-2</v>
      </c>
      <c r="BY16" s="17">
        <v>1.4525189751588881E-2</v>
      </c>
    </row>
    <row r="17" spans="2:77" ht="18.95" customHeight="1">
      <c r="B17" s="19" t="s">
        <v>104</v>
      </c>
      <c r="C17" s="17">
        <v>2.5742765524209728E-2</v>
      </c>
      <c r="D17" s="17">
        <v>2.185809301777614E-2</v>
      </c>
      <c r="E17" s="17">
        <v>4.0728084722647308E-2</v>
      </c>
      <c r="F17" s="17">
        <v>0</v>
      </c>
      <c r="H17" s="17">
        <v>1.31178893737567E-2</v>
      </c>
      <c r="I17" s="17">
        <v>0</v>
      </c>
      <c r="J17" s="17">
        <v>7.6897359208310239E-3</v>
      </c>
      <c r="K17" s="17">
        <v>9.4692778215659974E-3</v>
      </c>
      <c r="L17" s="17">
        <v>5.7154961484958524E-3</v>
      </c>
      <c r="M17" s="17">
        <v>1.288944448192272E-2</v>
      </c>
      <c r="N17" s="17">
        <v>3.2105219897008951E-3</v>
      </c>
      <c r="O17" s="17">
        <v>0</v>
      </c>
      <c r="P17" s="17">
        <v>1.600044144768642E-2</v>
      </c>
      <c r="Q17" s="17">
        <v>3.7243641338479558E-2</v>
      </c>
      <c r="R17" s="17">
        <v>6.40138089774306E-2</v>
      </c>
      <c r="S17" s="17">
        <v>7.4850551313911842E-2</v>
      </c>
      <c r="U17" s="17">
        <v>1.8218053856030711E-3</v>
      </c>
      <c r="V17" s="17">
        <v>0</v>
      </c>
      <c r="W17" s="17">
        <v>0</v>
      </c>
      <c r="X17" s="17">
        <v>8.4651177383272391E-3</v>
      </c>
      <c r="Y17" s="17">
        <v>1.6738729567410369E-2</v>
      </c>
      <c r="Z17" s="17">
        <v>7.1774271329013584E-3</v>
      </c>
      <c r="AA17" s="17">
        <v>1.6100397099582709E-2</v>
      </c>
      <c r="AB17" s="17">
        <v>5.1688166426558477E-2</v>
      </c>
      <c r="AC17" s="17">
        <v>6.7842149355147E-2</v>
      </c>
      <c r="AD17" s="17">
        <v>8.0917577252595616E-2</v>
      </c>
      <c r="AE17" s="17">
        <v>0</v>
      </c>
      <c r="AG17" s="17">
        <v>4.8150794051189071E-2</v>
      </c>
      <c r="AH17" s="17">
        <v>8.2383092645914226E-3</v>
      </c>
      <c r="AJ17" s="17">
        <v>3.889889904402706E-2</v>
      </c>
      <c r="AK17" s="17">
        <v>4.184725557346175E-2</v>
      </c>
      <c r="AL17" s="17">
        <v>4.4735160802778867E-2</v>
      </c>
      <c r="AM17" s="17">
        <v>3.751613641133883E-2</v>
      </c>
      <c r="AN17" s="17">
        <v>3.3999673925261931E-2</v>
      </c>
      <c r="AO17" s="17">
        <v>4.0510475150497452E-2</v>
      </c>
      <c r="AP17" s="17">
        <v>3.2450291364002709E-2</v>
      </c>
      <c r="AQ17" s="17">
        <v>3.9646436166647467E-2</v>
      </c>
      <c r="AR17" s="17">
        <v>3.4305767056725819E-2</v>
      </c>
      <c r="AS17" s="17">
        <v>7.6055462724992903E-2</v>
      </c>
      <c r="AT17" s="17">
        <v>2.9163937213806349E-2</v>
      </c>
      <c r="AU17" s="17">
        <v>4.8041736340078557E-2</v>
      </c>
      <c r="AV17" s="17">
        <v>7.3645401693550064E-2</v>
      </c>
      <c r="AX17" s="17">
        <v>2.5457214779985981E-2</v>
      </c>
      <c r="AY17" s="17">
        <v>7.6055462724992903E-2</v>
      </c>
      <c r="AZ17" s="17">
        <v>2.9163937213806349E-2</v>
      </c>
      <c r="BA17" s="17">
        <v>4.8041736340078557E-2</v>
      </c>
      <c r="BC17" s="17">
        <v>2.227165277743821E-2</v>
      </c>
      <c r="BD17" s="17">
        <v>3.9846809392043601E-3</v>
      </c>
      <c r="BE17" s="17">
        <v>1.7115631087671619E-2</v>
      </c>
      <c r="BF17" s="17">
        <v>2.2892322003883529E-2</v>
      </c>
      <c r="BG17" s="17">
        <v>6.1561435272060039E-3</v>
      </c>
      <c r="BH17" s="17">
        <v>3.8776442759746343E-2</v>
      </c>
      <c r="BI17" s="17">
        <v>3.5809860072773703E-2</v>
      </c>
      <c r="BJ17" s="17">
        <v>1.488645723132577E-2</v>
      </c>
      <c r="BK17" s="17">
        <v>2.1780959815788248E-2</v>
      </c>
      <c r="BL17" s="17">
        <v>4.9271735253162863E-2</v>
      </c>
      <c r="BM17" s="17">
        <v>3.1716119666624708E-2</v>
      </c>
      <c r="BN17" s="17">
        <v>4.1071238918670927E-2</v>
      </c>
      <c r="BP17" s="17">
        <v>1.451457519705995E-2</v>
      </c>
      <c r="BQ17" s="17">
        <v>4.2296070840905572E-2</v>
      </c>
      <c r="BR17" s="17">
        <v>1.348602436621494E-2</v>
      </c>
      <c r="BS17" s="17">
        <v>1.1754803854722169E-2</v>
      </c>
      <c r="BT17" s="17">
        <v>3.8382597003047268E-2</v>
      </c>
      <c r="BU17" s="17">
        <v>8.524155738882884E-2</v>
      </c>
      <c r="BV17" s="17">
        <v>1.238692899151213E-2</v>
      </c>
      <c r="BW17" s="17">
        <v>4.4897688292813889E-2</v>
      </c>
      <c r="BX17" s="17">
        <v>3.8392854152854893E-2</v>
      </c>
      <c r="BY17" s="17">
        <v>2.4275431799881991E-2</v>
      </c>
    </row>
    <row r="19" spans="2:77">
      <c r="B19" t="s">
        <v>418</v>
      </c>
    </row>
    <row r="20" spans="2:77">
      <c r="B20" t="s">
        <v>9</v>
      </c>
    </row>
    <row r="22" spans="2:77">
      <c r="B22"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I15"/>
  <sheetViews>
    <sheetView showGridLines="0" workbookViewId="0"/>
  </sheetViews>
  <sheetFormatPr defaultColWidth="8.85546875" defaultRowHeight="15"/>
  <cols>
    <col min="1" max="1" width="5" customWidth="1"/>
    <col min="2" max="2" width="25" customWidth="1"/>
    <col min="3" max="9" width="20" customWidth="1"/>
  </cols>
  <sheetData>
    <row r="2" spans="2:9" ht="39.950000000000003" customHeight="1">
      <c r="D2" s="18" t="s">
        <v>419</v>
      </c>
    </row>
    <row r="6" spans="2:9" ht="50.1" customHeight="1">
      <c r="C6" s="20" t="s">
        <v>420</v>
      </c>
      <c r="D6" s="20" t="s">
        <v>421</v>
      </c>
      <c r="E6" s="20" t="s">
        <v>422</v>
      </c>
      <c r="F6" s="20" t="s">
        <v>423</v>
      </c>
      <c r="G6" s="20" t="s">
        <v>424</v>
      </c>
      <c r="H6" s="20" t="s">
        <v>425</v>
      </c>
      <c r="I6" s="20" t="s">
        <v>426</v>
      </c>
    </row>
    <row r="7" spans="2:9" ht="15.95">
      <c r="B7" s="19" t="s">
        <v>110</v>
      </c>
      <c r="C7" s="17">
        <v>0.32457611247074147</v>
      </c>
      <c r="D7" s="17">
        <v>0.40344095150565218</v>
      </c>
      <c r="E7" s="17">
        <v>0.43418303023188559</v>
      </c>
      <c r="F7" s="17">
        <v>0.67305065128696684</v>
      </c>
      <c r="G7" s="17">
        <v>0.74597796182979004</v>
      </c>
      <c r="H7" s="17">
        <v>0.51308419593618837</v>
      </c>
      <c r="I7" s="17">
        <v>0.59787680750260341</v>
      </c>
    </row>
    <row r="8" spans="2:9" ht="15.95">
      <c r="B8" s="19" t="s">
        <v>111</v>
      </c>
      <c r="C8" s="17">
        <v>0.67542388752925875</v>
      </c>
      <c r="D8" s="17">
        <v>0.59655904849434793</v>
      </c>
      <c r="E8" s="17">
        <v>0.56581696976811435</v>
      </c>
      <c r="F8" s="17">
        <v>0.32694934871303333</v>
      </c>
      <c r="G8" s="17">
        <v>0.25402203817021007</v>
      </c>
      <c r="H8" s="17">
        <v>0.48691580406381169</v>
      </c>
      <c r="I8" s="17">
        <v>0.40212319249739681</v>
      </c>
    </row>
    <row r="11" spans="2:9">
      <c r="B11" t="s">
        <v>418</v>
      </c>
    </row>
    <row r="12" spans="2:9">
      <c r="B12" t="s">
        <v>9</v>
      </c>
    </row>
    <row r="15" spans="2:9">
      <c r="B15" t="str">
        <f>HYPERLINK("#Contents!A1", "Return to Contents")</f>
        <v>Return to Contents</v>
      </c>
    </row>
  </sheetData>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A15"/>
  <sheetViews>
    <sheetView showGridLines="0" workbookViewId="0">
      <pane xSplit="2" topLeftCell="BE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109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110</v>
      </c>
      <c r="C9" s="17">
        <v>0.74597796182979004</v>
      </c>
      <c r="D9" s="17">
        <v>0.75251664766171478</v>
      </c>
      <c r="E9" s="17">
        <v>0.74207616998168036</v>
      </c>
      <c r="F9" s="17">
        <v>0.68750330900961487</v>
      </c>
      <c r="H9" s="17">
        <v>0.50937105513505276</v>
      </c>
      <c r="I9" s="17">
        <v>0.67430393295627933</v>
      </c>
      <c r="J9" s="17">
        <v>0.64798940042463793</v>
      </c>
      <c r="K9" s="17">
        <v>0.81221392312121277</v>
      </c>
      <c r="L9" s="17">
        <v>0.7723493566480899</v>
      </c>
      <c r="M9" s="17">
        <v>0.72262490177794603</v>
      </c>
      <c r="N9" s="17">
        <v>0.79271694949389315</v>
      </c>
      <c r="O9" s="17">
        <v>0.76697999211168955</v>
      </c>
      <c r="P9" s="17">
        <v>0.8382434334278317</v>
      </c>
      <c r="Q9" s="17">
        <v>0.81242428799990896</v>
      </c>
      <c r="R9" s="17">
        <v>0.89202166148211914</v>
      </c>
      <c r="S9" s="17">
        <v>0.76503942826792859</v>
      </c>
      <c r="U9" s="17">
        <v>0.49560412191514103</v>
      </c>
      <c r="V9" s="17">
        <v>0.66045588966339774</v>
      </c>
      <c r="W9" s="17">
        <v>0.69716417813210518</v>
      </c>
      <c r="X9" s="17">
        <v>0.77714005366454098</v>
      </c>
      <c r="Y9" s="17">
        <v>0.86178233300129037</v>
      </c>
      <c r="Z9" s="17">
        <v>0.88673544940736337</v>
      </c>
      <c r="AA9" s="17">
        <v>0.79646110347748067</v>
      </c>
      <c r="AB9" s="17">
        <v>0.81063368819011739</v>
      </c>
      <c r="AC9" s="17">
        <v>0.83490178773384649</v>
      </c>
      <c r="AD9" s="17">
        <v>0.70112541744067758</v>
      </c>
      <c r="AE9" s="17">
        <v>0.12869654644008019</v>
      </c>
      <c r="AG9" s="17">
        <v>0.81049867494263927</v>
      </c>
      <c r="AH9" s="17">
        <v>0.69557638370061847</v>
      </c>
      <c r="AJ9" s="17">
        <v>0.83891673540630862</v>
      </c>
      <c r="AK9" s="17">
        <v>0.71028279346573686</v>
      </c>
      <c r="AL9" s="17">
        <v>0.70018085664768515</v>
      </c>
      <c r="AM9" s="17">
        <v>0.76169697157077765</v>
      </c>
      <c r="AN9" s="17">
        <v>0.69774743134909045</v>
      </c>
      <c r="AO9" s="17">
        <v>0.74177767075095957</v>
      </c>
      <c r="AP9" s="17">
        <v>0.69617325132527086</v>
      </c>
      <c r="AQ9" s="17">
        <v>0.72438780179029394</v>
      </c>
      <c r="AR9" s="17">
        <v>0.68286555029908558</v>
      </c>
      <c r="AS9" s="17">
        <v>0.74830880303876801</v>
      </c>
      <c r="AT9" s="17">
        <v>0.76000933499384127</v>
      </c>
      <c r="AU9" s="17">
        <v>0.66616550982742628</v>
      </c>
      <c r="AV9" s="17">
        <v>0.70401890086771068</v>
      </c>
      <c r="AX9" s="17">
        <v>0.75060275948143584</v>
      </c>
      <c r="AY9" s="17">
        <v>0.74830880303876801</v>
      </c>
      <c r="AZ9" s="17">
        <v>0.76000933499384127</v>
      </c>
      <c r="BA9" s="17">
        <v>0.66616550982742628</v>
      </c>
      <c r="BC9" s="17">
        <v>0.85603495290191289</v>
      </c>
      <c r="BD9" s="17">
        <v>0.91886456512334891</v>
      </c>
      <c r="BE9" s="17">
        <v>0.91566332439660447</v>
      </c>
      <c r="BF9" s="17">
        <v>0.74286660067906141</v>
      </c>
      <c r="BG9" s="17">
        <v>0.6651355572426858</v>
      </c>
      <c r="BH9" s="17">
        <v>0.86757349158434305</v>
      </c>
      <c r="BI9" s="17">
        <v>0.87583672185733918</v>
      </c>
      <c r="BJ9" s="17">
        <v>0.75232818259152123</v>
      </c>
      <c r="BK9" s="17">
        <v>0.76475188167719743</v>
      </c>
      <c r="BL9" s="17">
        <v>0.87199800541574279</v>
      </c>
      <c r="BM9" s="17">
        <v>0.82674448237779086</v>
      </c>
      <c r="BN9" s="17">
        <v>0.61635238593931818</v>
      </c>
      <c r="BP9" s="17">
        <v>0.74656263125806077</v>
      </c>
      <c r="BQ9" s="17">
        <v>0.78180507772209862</v>
      </c>
      <c r="BR9" s="17">
        <v>0.7546823297184484</v>
      </c>
      <c r="BS9" s="17">
        <v>0.70949188769871785</v>
      </c>
      <c r="BT9" s="17">
        <v>0.9016531531437435</v>
      </c>
      <c r="BU9" s="17">
        <v>0.61598158185771146</v>
      </c>
      <c r="BV9" s="17">
        <v>0.87649234624621652</v>
      </c>
      <c r="BW9" s="17">
        <v>0.75095843769664272</v>
      </c>
      <c r="BX9" s="17">
        <v>0.9009034872210544</v>
      </c>
      <c r="BY9" s="17">
        <v>0.72895741935307246</v>
      </c>
    </row>
    <row r="10" spans="2:79" ht="18.95" customHeight="1">
      <c r="B10" s="19" t="s">
        <v>111</v>
      </c>
      <c r="C10" s="17">
        <v>0.25402203817021007</v>
      </c>
      <c r="D10" s="17">
        <v>0.24748335233828539</v>
      </c>
      <c r="E10" s="17">
        <v>0.25792383001831959</v>
      </c>
      <c r="F10" s="17">
        <v>0.31249669099038507</v>
      </c>
      <c r="H10" s="17">
        <v>0.4906289448649474</v>
      </c>
      <c r="I10" s="17">
        <v>0.32569606704372062</v>
      </c>
      <c r="J10" s="17">
        <v>0.35201059957536202</v>
      </c>
      <c r="K10" s="17">
        <v>0.18778607687878721</v>
      </c>
      <c r="L10" s="17">
        <v>0.2276506433519099</v>
      </c>
      <c r="M10" s="17">
        <v>0.27737509822205397</v>
      </c>
      <c r="N10" s="17">
        <v>0.20728305050610679</v>
      </c>
      <c r="O10" s="17">
        <v>0.23302000788831051</v>
      </c>
      <c r="P10" s="17">
        <v>0.16175656657216811</v>
      </c>
      <c r="Q10" s="17">
        <v>0.18757571200009091</v>
      </c>
      <c r="R10" s="17">
        <v>0.1079783385178808</v>
      </c>
      <c r="S10" s="17">
        <v>0.2349605717320713</v>
      </c>
      <c r="U10" s="17">
        <v>0.50439587808485908</v>
      </c>
      <c r="V10" s="17">
        <v>0.33954411033660198</v>
      </c>
      <c r="W10" s="17">
        <v>0.30283582186789482</v>
      </c>
      <c r="X10" s="17">
        <v>0.222859946335459</v>
      </c>
      <c r="Y10" s="17">
        <v>0.13821766699870969</v>
      </c>
      <c r="Z10" s="17">
        <v>0.11326455059263681</v>
      </c>
      <c r="AA10" s="17">
        <v>0.20353889652251941</v>
      </c>
      <c r="AB10" s="17">
        <v>0.18936631180988281</v>
      </c>
      <c r="AC10" s="17">
        <v>0.1650982122661537</v>
      </c>
      <c r="AD10" s="17">
        <v>0.29887458255932248</v>
      </c>
      <c r="AE10" s="17">
        <v>0.87130345355991967</v>
      </c>
      <c r="AG10" s="17">
        <v>0.18950132505736081</v>
      </c>
      <c r="AH10" s="17">
        <v>0.30442361629938153</v>
      </c>
      <c r="AJ10" s="17">
        <v>0.16108326459369141</v>
      </c>
      <c r="AK10" s="17">
        <v>0.28971720653426308</v>
      </c>
      <c r="AL10" s="17">
        <v>0.29981914335231491</v>
      </c>
      <c r="AM10" s="17">
        <v>0.23830302842922249</v>
      </c>
      <c r="AN10" s="17">
        <v>0.30225256865090949</v>
      </c>
      <c r="AO10" s="17">
        <v>0.25822232924904032</v>
      </c>
      <c r="AP10" s="17">
        <v>0.30382674867472909</v>
      </c>
      <c r="AQ10" s="17">
        <v>0.27561219820970623</v>
      </c>
      <c r="AR10" s="17">
        <v>0.31713444970091448</v>
      </c>
      <c r="AS10" s="17">
        <v>0.25169119696123182</v>
      </c>
      <c r="AT10" s="17">
        <v>0.23999066500615879</v>
      </c>
      <c r="AU10" s="17">
        <v>0.33383449017257388</v>
      </c>
      <c r="AV10" s="17">
        <v>0.29598109913228948</v>
      </c>
      <c r="AX10" s="17">
        <v>0.24939724051856421</v>
      </c>
      <c r="AY10" s="17">
        <v>0.25169119696123182</v>
      </c>
      <c r="AZ10" s="17">
        <v>0.23999066500615879</v>
      </c>
      <c r="BA10" s="17">
        <v>0.33383449017257388</v>
      </c>
      <c r="BC10" s="17">
        <v>0.1439650470980873</v>
      </c>
      <c r="BD10" s="17">
        <v>8.1135434876651216E-2</v>
      </c>
      <c r="BE10" s="17">
        <v>8.4336675603395569E-2</v>
      </c>
      <c r="BF10" s="17">
        <v>0.2571333993209387</v>
      </c>
      <c r="BG10" s="17">
        <v>0.33486444275731431</v>
      </c>
      <c r="BH10" s="17">
        <v>0.13242650841565701</v>
      </c>
      <c r="BI10" s="17">
        <v>0.1241632781426607</v>
      </c>
      <c r="BJ10" s="17">
        <v>0.24767181740847879</v>
      </c>
      <c r="BK10" s="17">
        <v>0.23524811832280251</v>
      </c>
      <c r="BL10" s="17">
        <v>0.12800199458425729</v>
      </c>
      <c r="BM10" s="17">
        <v>0.173255517622209</v>
      </c>
      <c r="BN10" s="17">
        <v>0.38364761406068187</v>
      </c>
      <c r="BP10" s="17">
        <v>0.25343736874193928</v>
      </c>
      <c r="BQ10" s="17">
        <v>0.21819492227790141</v>
      </c>
      <c r="BR10" s="17">
        <v>0.2453176702815516</v>
      </c>
      <c r="BS10" s="17">
        <v>0.29050811230128187</v>
      </c>
      <c r="BT10" s="17">
        <v>9.8346846856256678E-2</v>
      </c>
      <c r="BU10" s="17">
        <v>0.38401841814228849</v>
      </c>
      <c r="BV10" s="17">
        <v>0.1235076537537836</v>
      </c>
      <c r="BW10" s="17">
        <v>0.24904156230335739</v>
      </c>
      <c r="BX10" s="17">
        <v>9.9096512778945572E-2</v>
      </c>
      <c r="BY10" s="17">
        <v>0.2710425806469276</v>
      </c>
    </row>
    <row r="12" spans="2:79">
      <c r="B12" t="s">
        <v>418</v>
      </c>
    </row>
    <row r="13" spans="2:79">
      <c r="B13" t="s">
        <v>9</v>
      </c>
    </row>
    <row r="15" spans="2:79">
      <c r="B15"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A15"/>
  <sheetViews>
    <sheetView showGridLines="0" workbookViewId="0">
      <pane xSplit="2" topLeftCell="AL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112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110</v>
      </c>
      <c r="C9" s="17">
        <v>0.51308419593618837</v>
      </c>
      <c r="D9" s="17">
        <v>0.52280947632274422</v>
      </c>
      <c r="E9" s="17">
        <v>0.49852872722179548</v>
      </c>
      <c r="F9" s="17">
        <v>0.43236532157703961</v>
      </c>
      <c r="H9" s="17">
        <v>0.24749368838499641</v>
      </c>
      <c r="I9" s="17">
        <v>0.33014814237910911</v>
      </c>
      <c r="J9" s="17">
        <v>0.32973609394067949</v>
      </c>
      <c r="K9" s="17">
        <v>0.45009499193867658</v>
      </c>
      <c r="L9" s="17">
        <v>0.4687974768959815</v>
      </c>
      <c r="M9" s="17">
        <v>0.45513086654061191</v>
      </c>
      <c r="N9" s="17">
        <v>0.56256951571444558</v>
      </c>
      <c r="O9" s="17">
        <v>0.59138263345319897</v>
      </c>
      <c r="P9" s="17">
        <v>0.67566775157649828</v>
      </c>
      <c r="Q9" s="17">
        <v>0.62898013648629636</v>
      </c>
      <c r="R9" s="17">
        <v>0.73168151004167092</v>
      </c>
      <c r="S9" s="17">
        <v>0.6523931431485539</v>
      </c>
      <c r="U9" s="17">
        <v>0.18767621944685511</v>
      </c>
      <c r="V9" s="17">
        <v>0.3323184523655151</v>
      </c>
      <c r="W9" s="17">
        <v>0.3586174655119575</v>
      </c>
      <c r="X9" s="17">
        <v>0.43060507001767551</v>
      </c>
      <c r="Y9" s="17">
        <v>0.61845911930162867</v>
      </c>
      <c r="Z9" s="17">
        <v>0.68623310807924054</v>
      </c>
      <c r="AA9" s="17">
        <v>0.63927215940543558</v>
      </c>
      <c r="AB9" s="17">
        <v>0.69204519559591993</v>
      </c>
      <c r="AC9" s="17">
        <v>0.74210897925417585</v>
      </c>
      <c r="AD9" s="17">
        <v>0.43723059093729288</v>
      </c>
      <c r="AE9" s="17">
        <v>0.12869654644008019</v>
      </c>
      <c r="AG9" s="17">
        <v>0.66071908539381119</v>
      </c>
      <c r="AH9" s="17">
        <v>0.39775640340892182</v>
      </c>
      <c r="AJ9" s="17">
        <v>0.66778823813451882</v>
      </c>
      <c r="AK9" s="17">
        <v>0.51547131575027183</v>
      </c>
      <c r="AL9" s="17">
        <v>0.50451296277636615</v>
      </c>
      <c r="AM9" s="17">
        <v>0.54969367432664484</v>
      </c>
      <c r="AN9" s="17">
        <v>0.44480922775322301</v>
      </c>
      <c r="AO9" s="17">
        <v>0.45247050327289179</v>
      </c>
      <c r="AP9" s="17">
        <v>0.48059919770338899</v>
      </c>
      <c r="AQ9" s="17">
        <v>0.49197400441238048</v>
      </c>
      <c r="AR9" s="17">
        <v>0.51145195918419484</v>
      </c>
      <c r="AS9" s="17">
        <v>0.58103859835148775</v>
      </c>
      <c r="AT9" s="17">
        <v>0.57676625813355464</v>
      </c>
      <c r="AU9" s="17">
        <v>0.50883973851010311</v>
      </c>
      <c r="AV9" s="17">
        <v>0.51197639483069846</v>
      </c>
      <c r="AX9" s="17">
        <v>0.51691917101432827</v>
      </c>
      <c r="AY9" s="17">
        <v>0.58103859835148775</v>
      </c>
      <c r="AZ9" s="17">
        <v>0.57676625813355464</v>
      </c>
      <c r="BA9" s="17">
        <v>0.50883973851010311</v>
      </c>
      <c r="BC9" s="17">
        <v>0.64595434714974032</v>
      </c>
      <c r="BD9" s="17">
        <v>0.60641742944983601</v>
      </c>
      <c r="BE9" s="17">
        <v>0.72444781511468281</v>
      </c>
      <c r="BF9" s="17">
        <v>0.59914462572153537</v>
      </c>
      <c r="BG9" s="17">
        <v>0.50937964376470624</v>
      </c>
      <c r="BH9" s="17">
        <v>0.78103275915260761</v>
      </c>
      <c r="BI9" s="17">
        <v>0.71388023359741803</v>
      </c>
      <c r="BJ9" s="17">
        <v>0.47138509551388902</v>
      </c>
      <c r="BK9" s="17">
        <v>0.52570844410921846</v>
      </c>
      <c r="BL9" s="17">
        <v>0.61214217003507387</v>
      </c>
      <c r="BM9" s="17">
        <v>0.61484487544620059</v>
      </c>
      <c r="BN9" s="17">
        <v>0.35645447275910358</v>
      </c>
      <c r="BP9" s="17">
        <v>0.44819894164023999</v>
      </c>
      <c r="BQ9" s="17">
        <v>0.69248533394548117</v>
      </c>
      <c r="BR9" s="17">
        <v>0.40898050522464258</v>
      </c>
      <c r="BS9" s="17">
        <v>0.50348823668591502</v>
      </c>
      <c r="BT9" s="17">
        <v>0.86111079596810314</v>
      </c>
      <c r="BU9" s="17">
        <v>0.50187786734563589</v>
      </c>
      <c r="BV9" s="17">
        <v>0.7133343683738933</v>
      </c>
      <c r="BW9" s="17">
        <v>0.42895860002339281</v>
      </c>
      <c r="BX9" s="17">
        <v>0.82142079522260203</v>
      </c>
      <c r="BY9" s="17">
        <v>0.47045529636278322</v>
      </c>
    </row>
    <row r="10" spans="2:79" ht="18.95" customHeight="1">
      <c r="B10" s="19" t="s">
        <v>111</v>
      </c>
      <c r="C10" s="17">
        <v>0.48691580406381169</v>
      </c>
      <c r="D10" s="17">
        <v>0.47719052367725578</v>
      </c>
      <c r="E10" s="17">
        <v>0.50147127277820458</v>
      </c>
      <c r="F10" s="17">
        <v>0.56763467842296034</v>
      </c>
      <c r="H10" s="17">
        <v>0.7525063116150037</v>
      </c>
      <c r="I10" s="17">
        <v>0.66985185762089094</v>
      </c>
      <c r="J10" s="17">
        <v>0.67026390605932051</v>
      </c>
      <c r="K10" s="17">
        <v>0.54990500806132347</v>
      </c>
      <c r="L10" s="17">
        <v>0.53120252310401839</v>
      </c>
      <c r="M10" s="17">
        <v>0.54486913345938803</v>
      </c>
      <c r="N10" s="17">
        <v>0.43743048428555442</v>
      </c>
      <c r="O10" s="17">
        <v>0.40861736654680098</v>
      </c>
      <c r="P10" s="17">
        <v>0.32433224842350172</v>
      </c>
      <c r="Q10" s="17">
        <v>0.37101986351370358</v>
      </c>
      <c r="R10" s="17">
        <v>0.26831848995832908</v>
      </c>
      <c r="S10" s="17">
        <v>0.34760685685144588</v>
      </c>
      <c r="U10" s="17">
        <v>0.81232378055314503</v>
      </c>
      <c r="V10" s="17">
        <v>0.66768154763448484</v>
      </c>
      <c r="W10" s="17">
        <v>0.64138253448804261</v>
      </c>
      <c r="X10" s="17">
        <v>0.56939492998232455</v>
      </c>
      <c r="Y10" s="17">
        <v>0.38154088069837128</v>
      </c>
      <c r="Z10" s="17">
        <v>0.31376689192075963</v>
      </c>
      <c r="AA10" s="17">
        <v>0.36072784059456442</v>
      </c>
      <c r="AB10" s="17">
        <v>0.30795480440408018</v>
      </c>
      <c r="AC10" s="17">
        <v>0.25789102074582437</v>
      </c>
      <c r="AD10" s="17">
        <v>0.56276940906270723</v>
      </c>
      <c r="AE10" s="17">
        <v>0.87130345355991967</v>
      </c>
      <c r="AG10" s="17">
        <v>0.33928091460618892</v>
      </c>
      <c r="AH10" s="17">
        <v>0.60224359659107818</v>
      </c>
      <c r="AJ10" s="17">
        <v>0.33221176186548118</v>
      </c>
      <c r="AK10" s="17">
        <v>0.48452868424972828</v>
      </c>
      <c r="AL10" s="17">
        <v>0.49548703722363369</v>
      </c>
      <c r="AM10" s="17">
        <v>0.4503063256733551</v>
      </c>
      <c r="AN10" s="17">
        <v>0.55519077224677693</v>
      </c>
      <c r="AO10" s="17">
        <v>0.54752949672710816</v>
      </c>
      <c r="AP10" s="17">
        <v>0.5194008022966109</v>
      </c>
      <c r="AQ10" s="17">
        <v>0.50802599558761974</v>
      </c>
      <c r="AR10" s="17">
        <v>0.48854804081580527</v>
      </c>
      <c r="AS10" s="17">
        <v>0.4189614016485122</v>
      </c>
      <c r="AT10" s="17">
        <v>0.4232337418664453</v>
      </c>
      <c r="AU10" s="17">
        <v>0.49116026148989689</v>
      </c>
      <c r="AV10" s="17">
        <v>0.48802360516930149</v>
      </c>
      <c r="AX10" s="17">
        <v>0.48308082898567167</v>
      </c>
      <c r="AY10" s="17">
        <v>0.4189614016485122</v>
      </c>
      <c r="AZ10" s="17">
        <v>0.4232337418664453</v>
      </c>
      <c r="BA10" s="17">
        <v>0.49116026148989689</v>
      </c>
      <c r="BC10" s="17">
        <v>0.35404565285025991</v>
      </c>
      <c r="BD10" s="17">
        <v>0.39358257055016382</v>
      </c>
      <c r="BE10" s="17">
        <v>0.27555218488531691</v>
      </c>
      <c r="BF10" s="17">
        <v>0.40085537427846479</v>
      </c>
      <c r="BG10" s="17">
        <v>0.49062035623529382</v>
      </c>
      <c r="BH10" s="17">
        <v>0.21896724084739241</v>
      </c>
      <c r="BI10" s="17">
        <v>0.28611976640258169</v>
      </c>
      <c r="BJ10" s="17">
        <v>0.52861490448611093</v>
      </c>
      <c r="BK10" s="17">
        <v>0.47429155589078148</v>
      </c>
      <c r="BL10" s="17">
        <v>0.3878578299649259</v>
      </c>
      <c r="BM10" s="17">
        <v>0.38515512455379941</v>
      </c>
      <c r="BN10" s="17">
        <v>0.64354552724089631</v>
      </c>
      <c r="BP10" s="17">
        <v>0.55180105835975979</v>
      </c>
      <c r="BQ10" s="17">
        <v>0.30751466605451883</v>
      </c>
      <c r="BR10" s="17">
        <v>0.59101949477535742</v>
      </c>
      <c r="BS10" s="17">
        <v>0.49651176331408492</v>
      </c>
      <c r="BT10" s="17">
        <v>0.138889204031897</v>
      </c>
      <c r="BU10" s="17">
        <v>0.498122132654364</v>
      </c>
      <c r="BV10" s="17">
        <v>0.28666563162610698</v>
      </c>
      <c r="BW10" s="17">
        <v>0.57104139997660741</v>
      </c>
      <c r="BX10" s="17">
        <v>0.1785792047773978</v>
      </c>
      <c r="BY10" s="17">
        <v>0.52954470363721695</v>
      </c>
    </row>
    <row r="12" spans="2:79">
      <c r="B12" t="s">
        <v>418</v>
      </c>
    </row>
    <row r="13" spans="2:79">
      <c r="B13" t="s">
        <v>9</v>
      </c>
    </row>
    <row r="15" spans="2:79">
      <c r="B15"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A15"/>
  <sheetViews>
    <sheetView showGridLines="0" workbookViewId="0">
      <pane xSplit="2" topLeftCell="C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113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110</v>
      </c>
      <c r="C9" s="17">
        <v>0.59787680750260341</v>
      </c>
      <c r="D9" s="17">
        <v>0.59760170174238669</v>
      </c>
      <c r="E9" s="17">
        <v>0.62772751009361616</v>
      </c>
      <c r="F9" s="17">
        <v>0.48579206933678037</v>
      </c>
      <c r="H9" s="17">
        <v>0.33358648785149919</v>
      </c>
      <c r="I9" s="17">
        <v>0.4909224611738095</v>
      </c>
      <c r="J9" s="17">
        <v>0.41444180429745869</v>
      </c>
      <c r="K9" s="17">
        <v>0.52366706923494222</v>
      </c>
      <c r="L9" s="17">
        <v>0.63925772169679362</v>
      </c>
      <c r="M9" s="17">
        <v>0.61249043734944852</v>
      </c>
      <c r="N9" s="17">
        <v>0.58389919490560349</v>
      </c>
      <c r="O9" s="17">
        <v>0.72177173504598602</v>
      </c>
      <c r="P9" s="17">
        <v>0.70954160127340726</v>
      </c>
      <c r="Q9" s="17">
        <v>0.69234743214331718</v>
      </c>
      <c r="R9" s="17">
        <v>0.73229706685370632</v>
      </c>
      <c r="S9" s="17">
        <v>0.70820173595211866</v>
      </c>
      <c r="U9" s="17">
        <v>0.25340736771415129</v>
      </c>
      <c r="V9" s="17">
        <v>0.39153756215318192</v>
      </c>
      <c r="W9" s="17">
        <v>0.52871861380744734</v>
      </c>
      <c r="X9" s="17">
        <v>0.63070192232658895</v>
      </c>
      <c r="Y9" s="17">
        <v>0.72849974590342703</v>
      </c>
      <c r="Z9" s="17">
        <v>0.7700512287837572</v>
      </c>
      <c r="AA9" s="17">
        <v>0.68341297822487479</v>
      </c>
      <c r="AB9" s="17">
        <v>0.72370802431234893</v>
      </c>
      <c r="AC9" s="17">
        <v>0.73791040992839274</v>
      </c>
      <c r="AD9" s="17">
        <v>0.56937476745852966</v>
      </c>
      <c r="AE9" s="17">
        <v>0.21157426069927701</v>
      </c>
      <c r="AG9" s="17">
        <v>0.71151490033054499</v>
      </c>
      <c r="AH9" s="17">
        <v>0.50910625711981627</v>
      </c>
      <c r="AJ9" s="17">
        <v>0.65505284719446488</v>
      </c>
      <c r="AK9" s="17">
        <v>0.61098816307577819</v>
      </c>
      <c r="AL9" s="17">
        <v>0.63459982399711612</v>
      </c>
      <c r="AM9" s="17">
        <v>0.64117743069022048</v>
      </c>
      <c r="AN9" s="17">
        <v>0.53870204930285437</v>
      </c>
      <c r="AO9" s="17">
        <v>0.5592800452069453</v>
      </c>
      <c r="AP9" s="17">
        <v>0.61818641476412794</v>
      </c>
      <c r="AQ9" s="17">
        <v>0.57873389817113341</v>
      </c>
      <c r="AR9" s="17">
        <v>0.60032772752732344</v>
      </c>
      <c r="AS9" s="17">
        <v>0.65659368505616378</v>
      </c>
      <c r="AT9" s="17">
        <v>0.65672498542344671</v>
      </c>
      <c r="AU9" s="17">
        <v>0.6064822125949032</v>
      </c>
      <c r="AV9" s="17">
        <v>0.6061917427266752</v>
      </c>
      <c r="AX9" s="17">
        <v>0.60097545229955818</v>
      </c>
      <c r="AY9" s="17">
        <v>0.65659368505616378</v>
      </c>
      <c r="AZ9" s="17">
        <v>0.65672498542344671</v>
      </c>
      <c r="BA9" s="17">
        <v>0.6064822125949032</v>
      </c>
      <c r="BC9" s="17">
        <v>0.78832608763609535</v>
      </c>
      <c r="BD9" s="17">
        <v>0.84417848866416112</v>
      </c>
      <c r="BE9" s="17">
        <v>0.80415636323596396</v>
      </c>
      <c r="BF9" s="17">
        <v>0.54441975544517074</v>
      </c>
      <c r="BG9" s="17">
        <v>0.8245728224460005</v>
      </c>
      <c r="BH9" s="17">
        <v>0.75158868114199995</v>
      </c>
      <c r="BI9" s="17">
        <v>0.8066334429884553</v>
      </c>
      <c r="BJ9" s="17">
        <v>0.55243632781951157</v>
      </c>
      <c r="BK9" s="17">
        <v>0.59417616908337656</v>
      </c>
      <c r="BL9" s="17">
        <v>0.66196077919303153</v>
      </c>
      <c r="BM9" s="17">
        <v>0.66099842355459315</v>
      </c>
      <c r="BN9" s="17">
        <v>0.44350126835677162</v>
      </c>
      <c r="BP9" s="17">
        <v>0.53087107417404844</v>
      </c>
      <c r="BQ9" s="17">
        <v>0.57709925256601569</v>
      </c>
      <c r="BR9" s="17">
        <v>0.48433225992843482</v>
      </c>
      <c r="BS9" s="17">
        <v>0.6589288741047804</v>
      </c>
      <c r="BT9" s="17">
        <v>0.78148147500155674</v>
      </c>
      <c r="BU9" s="17">
        <v>0.66018361678203219</v>
      </c>
      <c r="BV9" s="17">
        <v>0.7721705809093572</v>
      </c>
      <c r="BW9" s="17">
        <v>0.55313746627804639</v>
      </c>
      <c r="BX9" s="17">
        <v>0.68427332890378834</v>
      </c>
      <c r="BY9" s="17">
        <v>0.54637805690366104</v>
      </c>
    </row>
    <row r="10" spans="2:79" ht="18.95" customHeight="1">
      <c r="B10" s="19" t="s">
        <v>111</v>
      </c>
      <c r="C10" s="17">
        <v>0.40212319249739681</v>
      </c>
      <c r="D10" s="17">
        <v>0.40239829825761342</v>
      </c>
      <c r="E10" s="17">
        <v>0.37227248990638367</v>
      </c>
      <c r="F10" s="17">
        <v>0.51420793066321935</v>
      </c>
      <c r="H10" s="17">
        <v>0.66641351214850097</v>
      </c>
      <c r="I10" s="17">
        <v>0.50907753882619033</v>
      </c>
      <c r="J10" s="17">
        <v>0.58555819570254131</v>
      </c>
      <c r="K10" s="17">
        <v>0.47633293076505778</v>
      </c>
      <c r="L10" s="17">
        <v>0.36074227830320621</v>
      </c>
      <c r="M10" s="17">
        <v>0.38750956265055148</v>
      </c>
      <c r="N10" s="17">
        <v>0.41610080509439651</v>
      </c>
      <c r="O10" s="17">
        <v>0.27822826495401409</v>
      </c>
      <c r="P10" s="17">
        <v>0.29045839872659279</v>
      </c>
      <c r="Q10" s="17">
        <v>0.3076525678566826</v>
      </c>
      <c r="R10" s="17">
        <v>0.2677029331462939</v>
      </c>
      <c r="S10" s="17">
        <v>0.29179826404788117</v>
      </c>
      <c r="U10" s="17">
        <v>0.74659263228584871</v>
      </c>
      <c r="V10" s="17">
        <v>0.60846243784681797</v>
      </c>
      <c r="W10" s="17">
        <v>0.47128138619255261</v>
      </c>
      <c r="X10" s="17">
        <v>0.36929807767341088</v>
      </c>
      <c r="Y10" s="17">
        <v>0.27150025409657302</v>
      </c>
      <c r="Z10" s="17">
        <v>0.22994877121624299</v>
      </c>
      <c r="AA10" s="17">
        <v>0.31658702177512532</v>
      </c>
      <c r="AB10" s="17">
        <v>0.27629197568765129</v>
      </c>
      <c r="AC10" s="17">
        <v>0.26208959007160748</v>
      </c>
      <c r="AD10" s="17">
        <v>0.43062523254147039</v>
      </c>
      <c r="AE10" s="17">
        <v>0.78842573930072291</v>
      </c>
      <c r="AG10" s="17">
        <v>0.28848509966945513</v>
      </c>
      <c r="AH10" s="17">
        <v>0.49089374288018373</v>
      </c>
      <c r="AJ10" s="17">
        <v>0.34494715280553517</v>
      </c>
      <c r="AK10" s="17">
        <v>0.38901183692422192</v>
      </c>
      <c r="AL10" s="17">
        <v>0.36540017600288383</v>
      </c>
      <c r="AM10" s="17">
        <v>0.35882256930977963</v>
      </c>
      <c r="AN10" s="17">
        <v>0.46129795069714558</v>
      </c>
      <c r="AO10" s="17">
        <v>0.44071995479305459</v>
      </c>
      <c r="AP10" s="17">
        <v>0.38181358523587211</v>
      </c>
      <c r="AQ10" s="17">
        <v>0.42126610182886681</v>
      </c>
      <c r="AR10" s="17">
        <v>0.39967227247267662</v>
      </c>
      <c r="AS10" s="17">
        <v>0.34340631494383622</v>
      </c>
      <c r="AT10" s="17">
        <v>0.34327501457655341</v>
      </c>
      <c r="AU10" s="17">
        <v>0.39351778740509691</v>
      </c>
      <c r="AV10" s="17">
        <v>0.39380825727332491</v>
      </c>
      <c r="AX10" s="17">
        <v>0.39902454770044182</v>
      </c>
      <c r="AY10" s="17">
        <v>0.34340631494383622</v>
      </c>
      <c r="AZ10" s="17">
        <v>0.34327501457655341</v>
      </c>
      <c r="BA10" s="17">
        <v>0.39351778740509691</v>
      </c>
      <c r="BC10" s="17">
        <v>0.2116739123639049</v>
      </c>
      <c r="BD10" s="17">
        <v>0.15582151133583891</v>
      </c>
      <c r="BE10" s="17">
        <v>0.19584363676403599</v>
      </c>
      <c r="BF10" s="17">
        <v>0.45558024455482932</v>
      </c>
      <c r="BG10" s="17">
        <v>0.17542717755399939</v>
      </c>
      <c r="BH10" s="17">
        <v>0.248411318858</v>
      </c>
      <c r="BI10" s="17">
        <v>0.19336655701154451</v>
      </c>
      <c r="BJ10" s="17">
        <v>0.44756367218048843</v>
      </c>
      <c r="BK10" s="17">
        <v>0.40582383091662361</v>
      </c>
      <c r="BL10" s="17">
        <v>0.33803922080696841</v>
      </c>
      <c r="BM10" s="17">
        <v>0.33900157644540668</v>
      </c>
      <c r="BN10" s="17">
        <v>0.55649873164322827</v>
      </c>
      <c r="BP10" s="17">
        <v>0.4691289258259515</v>
      </c>
      <c r="BQ10" s="17">
        <v>0.42290074743398443</v>
      </c>
      <c r="BR10" s="17">
        <v>0.51566774007156535</v>
      </c>
      <c r="BS10" s="17">
        <v>0.34107112589521948</v>
      </c>
      <c r="BT10" s="17">
        <v>0.21851852499844329</v>
      </c>
      <c r="BU10" s="17">
        <v>0.33981638321796759</v>
      </c>
      <c r="BV10" s="17">
        <v>0.227829419090643</v>
      </c>
      <c r="BW10" s="17">
        <v>0.44686253372195389</v>
      </c>
      <c r="BX10" s="17">
        <v>0.31572667109621172</v>
      </c>
      <c r="BY10" s="17">
        <v>0.45362194309633902</v>
      </c>
    </row>
    <row r="12" spans="2:79">
      <c r="B12" t="s">
        <v>418</v>
      </c>
    </row>
    <row r="13" spans="2:79">
      <c r="B13" t="s">
        <v>9</v>
      </c>
    </row>
    <row r="15" spans="2:79">
      <c r="B15"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A15"/>
  <sheetViews>
    <sheetView showGridLines="0" workbookViewId="0">
      <pane xSplit="2" topLeftCell="BX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114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110</v>
      </c>
      <c r="C9" s="17">
        <v>0.32457611247074147</v>
      </c>
      <c r="D9" s="17">
        <v>0.34658772252560771</v>
      </c>
      <c r="E9" s="17">
        <v>0.26324856258195439</v>
      </c>
      <c r="F9" s="17">
        <v>0.28084444717877838</v>
      </c>
      <c r="H9" s="17">
        <v>0.15432068156492751</v>
      </c>
      <c r="I9" s="17">
        <v>0.18785791882969519</v>
      </c>
      <c r="J9" s="17">
        <v>0.18938118547916161</v>
      </c>
      <c r="K9" s="17">
        <v>0.22899356301791149</v>
      </c>
      <c r="L9" s="17">
        <v>0.29120085596791617</v>
      </c>
      <c r="M9" s="17">
        <v>0.21909264210497631</v>
      </c>
      <c r="N9" s="17">
        <v>0.36038647470379931</v>
      </c>
      <c r="O9" s="17">
        <v>0.25542362946712838</v>
      </c>
      <c r="P9" s="17">
        <v>0.43736846235057403</v>
      </c>
      <c r="Q9" s="17">
        <v>0.51531731511122736</v>
      </c>
      <c r="R9" s="17">
        <v>0.54087859833978968</v>
      </c>
      <c r="S9" s="17">
        <v>0.42880957766087169</v>
      </c>
      <c r="U9" s="17">
        <v>9.2645599751404087E-2</v>
      </c>
      <c r="V9" s="17">
        <v>0.13019363929868669</v>
      </c>
      <c r="W9" s="17">
        <v>0.22936689098666069</v>
      </c>
      <c r="X9" s="17">
        <v>0.23396981035178949</v>
      </c>
      <c r="Y9" s="17">
        <v>0.36317456140452647</v>
      </c>
      <c r="Z9" s="17">
        <v>0.45266161191874449</v>
      </c>
      <c r="AA9" s="17">
        <v>0.48225918442957982</v>
      </c>
      <c r="AB9" s="17">
        <v>0.50552987604778299</v>
      </c>
      <c r="AC9" s="17">
        <v>0.44749875167553882</v>
      </c>
      <c r="AD9" s="17">
        <v>0.25590618316861818</v>
      </c>
      <c r="AE9" s="17">
        <v>0.17368618556254989</v>
      </c>
      <c r="AG9" s="17">
        <v>0.44949543937038361</v>
      </c>
      <c r="AH9" s="17">
        <v>0.22699301224115101</v>
      </c>
      <c r="AJ9" s="17">
        <v>0.463194131914759</v>
      </c>
      <c r="AK9" s="17">
        <v>0.33647950921089198</v>
      </c>
      <c r="AL9" s="17">
        <v>0.32692415346760401</v>
      </c>
      <c r="AM9" s="17">
        <v>0.3678532358187443</v>
      </c>
      <c r="AN9" s="17">
        <v>0.24894519037200641</v>
      </c>
      <c r="AO9" s="17">
        <v>0.27616447386071002</v>
      </c>
      <c r="AP9" s="17">
        <v>0.29392483178465978</v>
      </c>
      <c r="AQ9" s="17">
        <v>0.3369814859575565</v>
      </c>
      <c r="AR9" s="17">
        <v>0.36161229650194338</v>
      </c>
      <c r="AS9" s="17">
        <v>0.32511785875190008</v>
      </c>
      <c r="AT9" s="17">
        <v>0.36007078632963679</v>
      </c>
      <c r="AU9" s="17">
        <v>0.2900996965752925</v>
      </c>
      <c r="AV9" s="17">
        <v>0.44336141877847352</v>
      </c>
      <c r="AX9" s="17">
        <v>0.33557190443095652</v>
      </c>
      <c r="AY9" s="17">
        <v>0.32511785875190008</v>
      </c>
      <c r="AZ9" s="17">
        <v>0.36007078632963679</v>
      </c>
      <c r="BA9" s="17">
        <v>0.2900996965752925</v>
      </c>
      <c r="BC9" s="17">
        <v>0.49681591032508893</v>
      </c>
      <c r="BD9" s="17">
        <v>0.56370828570263321</v>
      </c>
      <c r="BE9" s="17">
        <v>0.4473972624863618</v>
      </c>
      <c r="BF9" s="17">
        <v>0.38392238577426008</v>
      </c>
      <c r="BG9" s="17">
        <v>0.32222772048538362</v>
      </c>
      <c r="BH9" s="17">
        <v>0.57323398731948871</v>
      </c>
      <c r="BI9" s="17">
        <v>0.58868767121777699</v>
      </c>
      <c r="BJ9" s="17">
        <v>0.28484230584168613</v>
      </c>
      <c r="BK9" s="17">
        <v>0.35313858662873521</v>
      </c>
      <c r="BL9" s="17">
        <v>0.49882709390502861</v>
      </c>
      <c r="BM9" s="17">
        <v>0.3845753976172876</v>
      </c>
      <c r="BN9" s="17">
        <v>0.2070049460791778</v>
      </c>
      <c r="BP9" s="17">
        <v>0.26145403223642177</v>
      </c>
      <c r="BQ9" s="17">
        <v>0.3953755375950887</v>
      </c>
      <c r="BR9" s="17">
        <v>0.2113427604217244</v>
      </c>
      <c r="BS9" s="17">
        <v>0.38254105130156191</v>
      </c>
      <c r="BT9" s="17">
        <v>0.66355450412078043</v>
      </c>
      <c r="BU9" s="17">
        <v>0.14351712406283221</v>
      </c>
      <c r="BV9" s="17">
        <v>0.40435917253025888</v>
      </c>
      <c r="BW9" s="17">
        <v>0.296136284861926</v>
      </c>
      <c r="BX9" s="17">
        <v>0.44813959796943809</v>
      </c>
      <c r="BY9" s="17">
        <v>0.30838692091421233</v>
      </c>
    </row>
    <row r="10" spans="2:79" ht="18.95" customHeight="1">
      <c r="B10" s="19" t="s">
        <v>111</v>
      </c>
      <c r="C10" s="17">
        <v>0.67542388752925875</v>
      </c>
      <c r="D10" s="17">
        <v>0.65341227747439234</v>
      </c>
      <c r="E10" s="17">
        <v>0.73675143741804561</v>
      </c>
      <c r="F10" s="17">
        <v>0.71915555282122134</v>
      </c>
      <c r="H10" s="17">
        <v>0.84567931843507238</v>
      </c>
      <c r="I10" s="17">
        <v>0.81214208117030495</v>
      </c>
      <c r="J10" s="17">
        <v>0.81061881452083817</v>
      </c>
      <c r="K10" s="17">
        <v>0.77100643698208837</v>
      </c>
      <c r="L10" s="17">
        <v>0.70879914403208366</v>
      </c>
      <c r="M10" s="17">
        <v>0.78090735789502386</v>
      </c>
      <c r="N10" s="17">
        <v>0.63961352529620064</v>
      </c>
      <c r="O10" s="17">
        <v>0.74457637053287151</v>
      </c>
      <c r="P10" s="17">
        <v>0.56263153764942586</v>
      </c>
      <c r="Q10" s="17">
        <v>0.48468268488877247</v>
      </c>
      <c r="R10" s="17">
        <v>0.45912140166021032</v>
      </c>
      <c r="S10" s="17">
        <v>0.5711904223391282</v>
      </c>
      <c r="U10" s="17">
        <v>0.90735440024859593</v>
      </c>
      <c r="V10" s="17">
        <v>0.86980636070131323</v>
      </c>
      <c r="W10" s="17">
        <v>0.77063310901333937</v>
      </c>
      <c r="X10" s="17">
        <v>0.76603018964821035</v>
      </c>
      <c r="Y10" s="17">
        <v>0.63682543859547358</v>
      </c>
      <c r="Z10" s="17">
        <v>0.54733838808125568</v>
      </c>
      <c r="AA10" s="17">
        <v>0.5177408155704204</v>
      </c>
      <c r="AB10" s="17">
        <v>0.49447012395221701</v>
      </c>
      <c r="AC10" s="17">
        <v>0.55250124832446146</v>
      </c>
      <c r="AD10" s="17">
        <v>0.74409381683138198</v>
      </c>
      <c r="AE10" s="17">
        <v>0.82631381443745011</v>
      </c>
      <c r="AG10" s="17">
        <v>0.5505045606296165</v>
      </c>
      <c r="AH10" s="17">
        <v>0.77300698775884891</v>
      </c>
      <c r="AJ10" s="17">
        <v>0.53680586808524111</v>
      </c>
      <c r="AK10" s="17">
        <v>0.66352049078910802</v>
      </c>
      <c r="AL10" s="17">
        <v>0.67307584653239594</v>
      </c>
      <c r="AM10" s="17">
        <v>0.63214676418125582</v>
      </c>
      <c r="AN10" s="17">
        <v>0.75105480962799365</v>
      </c>
      <c r="AO10" s="17">
        <v>0.72383552613929014</v>
      </c>
      <c r="AP10" s="17">
        <v>0.70607516821534022</v>
      </c>
      <c r="AQ10" s="17">
        <v>0.66301851404244383</v>
      </c>
      <c r="AR10" s="17">
        <v>0.63838770349805685</v>
      </c>
      <c r="AS10" s="17">
        <v>0.67488214124809998</v>
      </c>
      <c r="AT10" s="17">
        <v>0.63992921367036326</v>
      </c>
      <c r="AU10" s="17">
        <v>0.70990030342470756</v>
      </c>
      <c r="AV10" s="17">
        <v>0.55663858122152665</v>
      </c>
      <c r="AX10" s="17">
        <v>0.66442809556904348</v>
      </c>
      <c r="AY10" s="17">
        <v>0.67488214124809998</v>
      </c>
      <c r="AZ10" s="17">
        <v>0.63992921367036326</v>
      </c>
      <c r="BA10" s="17">
        <v>0.70990030342470756</v>
      </c>
      <c r="BC10" s="17">
        <v>0.50318408967491135</v>
      </c>
      <c r="BD10" s="17">
        <v>0.43629171429736652</v>
      </c>
      <c r="BE10" s="17">
        <v>0.55260273751363798</v>
      </c>
      <c r="BF10" s="17">
        <v>0.61607761422574003</v>
      </c>
      <c r="BG10" s="17">
        <v>0.67777227951461638</v>
      </c>
      <c r="BH10" s="17">
        <v>0.42676601268051151</v>
      </c>
      <c r="BI10" s="17">
        <v>0.41131232878222301</v>
      </c>
      <c r="BJ10" s="17">
        <v>0.71515769415831376</v>
      </c>
      <c r="BK10" s="17">
        <v>0.6468614133712649</v>
      </c>
      <c r="BL10" s="17">
        <v>0.50117290609497112</v>
      </c>
      <c r="BM10" s="17">
        <v>0.61542460238271235</v>
      </c>
      <c r="BN10" s="17">
        <v>0.79299505392082226</v>
      </c>
      <c r="BP10" s="17">
        <v>0.73854596776357817</v>
      </c>
      <c r="BQ10" s="17">
        <v>0.6046244624049113</v>
      </c>
      <c r="BR10" s="17">
        <v>0.78865723957827549</v>
      </c>
      <c r="BS10" s="17">
        <v>0.61745894869843776</v>
      </c>
      <c r="BT10" s="17">
        <v>0.33644549587921968</v>
      </c>
      <c r="BU10" s="17">
        <v>0.85648287593716754</v>
      </c>
      <c r="BV10" s="17">
        <v>0.59564082746974145</v>
      </c>
      <c r="BW10" s="17">
        <v>0.70386371513807444</v>
      </c>
      <c r="BX10" s="17">
        <v>0.55186040203056208</v>
      </c>
      <c r="BY10" s="17">
        <v>0.69161307908578773</v>
      </c>
    </row>
    <row r="12" spans="2:79">
      <c r="B12" t="s">
        <v>418</v>
      </c>
    </row>
    <row r="13" spans="2:79">
      <c r="B13" t="s">
        <v>9</v>
      </c>
    </row>
    <row r="15" spans="2:79">
      <c r="B15"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A15"/>
  <sheetViews>
    <sheetView showGridLines="0" workbookViewId="0">
      <pane xSplit="2" topLeftCell="BS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115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110</v>
      </c>
      <c r="C9" s="17">
        <v>0.40344095150565218</v>
      </c>
      <c r="D9" s="17">
        <v>0.42780271914982221</v>
      </c>
      <c r="E9" s="17">
        <v>0.34176344038211748</v>
      </c>
      <c r="F9" s="17">
        <v>0.3073371020435452</v>
      </c>
      <c r="H9" s="17">
        <v>0.20793800301822629</v>
      </c>
      <c r="I9" s="17">
        <v>0.31586941762295961</v>
      </c>
      <c r="J9" s="17">
        <v>0.27044952586927068</v>
      </c>
      <c r="K9" s="17">
        <v>0.37573098940955291</v>
      </c>
      <c r="L9" s="17">
        <v>0.3854629380336822</v>
      </c>
      <c r="M9" s="17">
        <v>0.38532089114913048</v>
      </c>
      <c r="N9" s="17">
        <v>0.44420758331043753</v>
      </c>
      <c r="O9" s="17">
        <v>0.41476557843604578</v>
      </c>
      <c r="P9" s="17">
        <v>0.44256986697019041</v>
      </c>
      <c r="Q9" s="17">
        <v>0.52749114320423751</v>
      </c>
      <c r="R9" s="17">
        <v>0.5171498076136033</v>
      </c>
      <c r="S9" s="17">
        <v>0.5101090007779846</v>
      </c>
      <c r="U9" s="17">
        <v>0.20932494411244321</v>
      </c>
      <c r="V9" s="17">
        <v>0.24889127570764161</v>
      </c>
      <c r="W9" s="17">
        <v>0.32884015061118788</v>
      </c>
      <c r="X9" s="17">
        <v>0.32814628195204482</v>
      </c>
      <c r="Y9" s="17">
        <v>0.43770684613753003</v>
      </c>
      <c r="Z9" s="17">
        <v>0.51530421087355283</v>
      </c>
      <c r="AA9" s="17">
        <v>0.50314609887476236</v>
      </c>
      <c r="AB9" s="17">
        <v>0.53669268007600823</v>
      </c>
      <c r="AC9" s="17">
        <v>0.52186793453016345</v>
      </c>
      <c r="AD9" s="17">
        <v>0.37585122373416369</v>
      </c>
      <c r="AE9" s="17">
        <v>0.17368618556254989</v>
      </c>
      <c r="AG9" s="17">
        <v>0.49338844983996732</v>
      </c>
      <c r="AH9" s="17">
        <v>0.33317675810017572</v>
      </c>
      <c r="AJ9" s="17">
        <v>0.53774047657192836</v>
      </c>
      <c r="AK9" s="17">
        <v>0.37626527467098958</v>
      </c>
      <c r="AL9" s="17">
        <v>0.41127486561930282</v>
      </c>
      <c r="AM9" s="17">
        <v>0.45795135401843418</v>
      </c>
      <c r="AN9" s="17">
        <v>0.33690637778852528</v>
      </c>
      <c r="AO9" s="17">
        <v>0.39635165270218309</v>
      </c>
      <c r="AP9" s="17">
        <v>0.33870423319054033</v>
      </c>
      <c r="AQ9" s="17">
        <v>0.48223361883413057</v>
      </c>
      <c r="AR9" s="17">
        <v>0.42689518053688358</v>
      </c>
      <c r="AS9" s="17">
        <v>0.4488766304181549</v>
      </c>
      <c r="AT9" s="17">
        <v>0.45856938626405958</v>
      </c>
      <c r="AU9" s="17">
        <v>0.39558149349674232</v>
      </c>
      <c r="AV9" s="17">
        <v>0.55931958398696568</v>
      </c>
      <c r="AX9" s="17">
        <v>0.40751915285379742</v>
      </c>
      <c r="AY9" s="17">
        <v>0.4488766304181549</v>
      </c>
      <c r="AZ9" s="17">
        <v>0.45856938626405958</v>
      </c>
      <c r="BA9" s="17">
        <v>0.39558149349674232</v>
      </c>
      <c r="BC9" s="17">
        <v>0.53256452947352562</v>
      </c>
      <c r="BD9" s="17">
        <v>0.61315407361103103</v>
      </c>
      <c r="BE9" s="17">
        <v>0.598652596614342</v>
      </c>
      <c r="BF9" s="17">
        <v>0.50640937786645379</v>
      </c>
      <c r="BG9" s="17">
        <v>0.52489955457181225</v>
      </c>
      <c r="BH9" s="17">
        <v>0.63725329349612558</v>
      </c>
      <c r="BI9" s="17">
        <v>0.63308609561068419</v>
      </c>
      <c r="BJ9" s="17">
        <v>0.34082075554956909</v>
      </c>
      <c r="BK9" s="17">
        <v>0.49009126110535528</v>
      </c>
      <c r="BL9" s="17">
        <v>0.55139820284221841</v>
      </c>
      <c r="BM9" s="17">
        <v>0.48120135934707292</v>
      </c>
      <c r="BN9" s="17">
        <v>0.27043338471017547</v>
      </c>
      <c r="BP9" s="17">
        <v>0.29196937236714732</v>
      </c>
      <c r="BQ9" s="17">
        <v>0.48714706225535831</v>
      </c>
      <c r="BR9" s="17">
        <v>0.29712579874603301</v>
      </c>
      <c r="BS9" s="17">
        <v>0.4224240579106246</v>
      </c>
      <c r="BT9" s="17">
        <v>0.70057501737459371</v>
      </c>
      <c r="BU9" s="17">
        <v>0.2448502510021873</v>
      </c>
      <c r="BV9" s="17">
        <v>0.5844084770519774</v>
      </c>
      <c r="BW9" s="17">
        <v>0.39003524453628691</v>
      </c>
      <c r="BX9" s="17">
        <v>0.57793633947737688</v>
      </c>
      <c r="BY9" s="17">
        <v>0.40924780025006252</v>
      </c>
    </row>
    <row r="10" spans="2:79" ht="18.95" customHeight="1">
      <c r="B10" s="19" t="s">
        <v>111</v>
      </c>
      <c r="C10" s="17">
        <v>0.59655904849434793</v>
      </c>
      <c r="D10" s="17">
        <v>0.57219728085017785</v>
      </c>
      <c r="E10" s="17">
        <v>0.65823655961788241</v>
      </c>
      <c r="F10" s="17">
        <v>0.69266289795645475</v>
      </c>
      <c r="H10" s="17">
        <v>0.79206199698177393</v>
      </c>
      <c r="I10" s="17">
        <v>0.68413058237704061</v>
      </c>
      <c r="J10" s="17">
        <v>0.72955047413072938</v>
      </c>
      <c r="K10" s="17">
        <v>0.62426901059044704</v>
      </c>
      <c r="L10" s="17">
        <v>0.61453706196631774</v>
      </c>
      <c r="M10" s="17">
        <v>0.61467910885086963</v>
      </c>
      <c r="N10" s="17">
        <v>0.55579241668956259</v>
      </c>
      <c r="O10" s="17">
        <v>0.58523442156395422</v>
      </c>
      <c r="P10" s="17">
        <v>0.55743013302980959</v>
      </c>
      <c r="Q10" s="17">
        <v>0.47250885679576232</v>
      </c>
      <c r="R10" s="17">
        <v>0.48285019238639681</v>
      </c>
      <c r="S10" s="17">
        <v>0.48989099922201518</v>
      </c>
      <c r="U10" s="17">
        <v>0.79067505588755682</v>
      </c>
      <c r="V10" s="17">
        <v>0.75110872429235842</v>
      </c>
      <c r="W10" s="17">
        <v>0.67115984938881224</v>
      </c>
      <c r="X10" s="17">
        <v>0.67185371804795513</v>
      </c>
      <c r="Y10" s="17">
        <v>0.56229315386247014</v>
      </c>
      <c r="Z10" s="17">
        <v>0.48469578912644751</v>
      </c>
      <c r="AA10" s="17">
        <v>0.49685390112523758</v>
      </c>
      <c r="AB10" s="17">
        <v>0.46330731992399188</v>
      </c>
      <c r="AC10" s="17">
        <v>0.47813206546983678</v>
      </c>
      <c r="AD10" s="17">
        <v>0.62414877626583631</v>
      </c>
      <c r="AE10" s="17">
        <v>0.82631381443745011</v>
      </c>
      <c r="AG10" s="17">
        <v>0.50661155016003279</v>
      </c>
      <c r="AH10" s="17">
        <v>0.66682324189982434</v>
      </c>
      <c r="AJ10" s="17">
        <v>0.46225952342807158</v>
      </c>
      <c r="AK10" s="17">
        <v>0.62373472532901042</v>
      </c>
      <c r="AL10" s="17">
        <v>0.58872513438069718</v>
      </c>
      <c r="AM10" s="17">
        <v>0.54204864598156599</v>
      </c>
      <c r="AN10" s="17">
        <v>0.66309362221147461</v>
      </c>
      <c r="AO10" s="17">
        <v>0.60364834729781669</v>
      </c>
      <c r="AP10" s="17">
        <v>0.66129576680945978</v>
      </c>
      <c r="AQ10" s="17">
        <v>0.51776638116586959</v>
      </c>
      <c r="AR10" s="17">
        <v>0.57310481946311653</v>
      </c>
      <c r="AS10" s="17">
        <v>0.55112336958184516</v>
      </c>
      <c r="AT10" s="17">
        <v>0.54143061373594026</v>
      </c>
      <c r="AU10" s="17">
        <v>0.6044185065032579</v>
      </c>
      <c r="AV10" s="17">
        <v>0.44068041601303443</v>
      </c>
      <c r="AX10" s="17">
        <v>0.59248084714620253</v>
      </c>
      <c r="AY10" s="17">
        <v>0.55112336958184516</v>
      </c>
      <c r="AZ10" s="17">
        <v>0.54143061373594026</v>
      </c>
      <c r="BA10" s="17">
        <v>0.6044185065032579</v>
      </c>
      <c r="BC10" s="17">
        <v>0.46743547052647461</v>
      </c>
      <c r="BD10" s="17">
        <v>0.38684592638896892</v>
      </c>
      <c r="BE10" s="17">
        <v>0.40134740338565789</v>
      </c>
      <c r="BF10" s="17">
        <v>0.49359062213354632</v>
      </c>
      <c r="BG10" s="17">
        <v>0.47510044542818758</v>
      </c>
      <c r="BH10" s="17">
        <v>0.36274670650387458</v>
      </c>
      <c r="BI10" s="17">
        <v>0.36691390438931581</v>
      </c>
      <c r="BJ10" s="17">
        <v>0.65917924445043097</v>
      </c>
      <c r="BK10" s="17">
        <v>0.50990873889464494</v>
      </c>
      <c r="BL10" s="17">
        <v>0.44860179715778142</v>
      </c>
      <c r="BM10" s="17">
        <v>0.51879864065292702</v>
      </c>
      <c r="BN10" s="17">
        <v>0.72956661528982436</v>
      </c>
      <c r="BP10" s="17">
        <v>0.70803062763285285</v>
      </c>
      <c r="BQ10" s="17">
        <v>0.51285293774464169</v>
      </c>
      <c r="BR10" s="17">
        <v>0.70287420125396693</v>
      </c>
      <c r="BS10" s="17">
        <v>0.57757594208937535</v>
      </c>
      <c r="BT10" s="17">
        <v>0.29942498262540651</v>
      </c>
      <c r="BU10" s="17">
        <v>0.7551497489978124</v>
      </c>
      <c r="BV10" s="17">
        <v>0.41559152294802282</v>
      </c>
      <c r="BW10" s="17">
        <v>0.60996475546371343</v>
      </c>
      <c r="BX10" s="17">
        <v>0.42206366052262329</v>
      </c>
      <c r="BY10" s="17">
        <v>0.59075219974993765</v>
      </c>
    </row>
    <row r="12" spans="2:79">
      <c r="B12" t="s">
        <v>418</v>
      </c>
    </row>
    <row r="13" spans="2:79">
      <c r="B13" t="s">
        <v>9</v>
      </c>
    </row>
    <row r="15" spans="2:79">
      <c r="B15"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A15"/>
  <sheetViews>
    <sheetView showGridLines="0" workbookViewId="0">
      <pane xSplit="2" topLeftCell="BU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116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110</v>
      </c>
      <c r="C9" s="17">
        <v>0.43418303023188559</v>
      </c>
      <c r="D9" s="17">
        <v>0.43356379208285911</v>
      </c>
      <c r="E9" s="17">
        <v>0.46668188167198937</v>
      </c>
      <c r="F9" s="17">
        <v>0.2655151221000866</v>
      </c>
      <c r="H9" s="17">
        <v>0.1616723147443688</v>
      </c>
      <c r="I9" s="17">
        <v>0.30721066980081579</v>
      </c>
      <c r="J9" s="17">
        <v>0.22859977099292131</v>
      </c>
      <c r="K9" s="17">
        <v>0.34400648959003061</v>
      </c>
      <c r="L9" s="17">
        <v>0.37506244776861031</v>
      </c>
      <c r="M9" s="17">
        <v>0.37425410496070771</v>
      </c>
      <c r="N9" s="17">
        <v>0.51144973348753242</v>
      </c>
      <c r="O9" s="17">
        <v>0.50092481573261727</v>
      </c>
      <c r="P9" s="17">
        <v>0.57293347752316492</v>
      </c>
      <c r="Q9" s="17">
        <v>0.60073840147665003</v>
      </c>
      <c r="R9" s="17">
        <v>0.60714909673699757</v>
      </c>
      <c r="S9" s="17">
        <v>0.59671214524589644</v>
      </c>
      <c r="U9" s="17">
        <v>0.149428482976528</v>
      </c>
      <c r="V9" s="17">
        <v>0.2052629120459443</v>
      </c>
      <c r="W9" s="17">
        <v>0.31657277532202288</v>
      </c>
      <c r="X9" s="17">
        <v>0.31520722378248661</v>
      </c>
      <c r="Y9" s="17">
        <v>0.46288286299603348</v>
      </c>
      <c r="Z9" s="17">
        <v>0.52830980134989458</v>
      </c>
      <c r="AA9" s="17">
        <v>0.56812253678941749</v>
      </c>
      <c r="AB9" s="17">
        <v>0.65447975118310653</v>
      </c>
      <c r="AC9" s="17">
        <v>0.64678971521675976</v>
      </c>
      <c r="AD9" s="17">
        <v>0.43465155653567578</v>
      </c>
      <c r="AE9" s="17">
        <v>3.7888075136727109E-2</v>
      </c>
      <c r="AG9" s="17">
        <v>0.58545092288805045</v>
      </c>
      <c r="AH9" s="17">
        <v>0.31601724838738121</v>
      </c>
      <c r="AJ9" s="17">
        <v>0.59844052874759712</v>
      </c>
      <c r="AK9" s="17">
        <v>0.45949158964900277</v>
      </c>
      <c r="AL9" s="17">
        <v>0.48848356056349801</v>
      </c>
      <c r="AM9" s="17">
        <v>0.51701753601169831</v>
      </c>
      <c r="AN9" s="17">
        <v>0.39101274603088609</v>
      </c>
      <c r="AO9" s="17">
        <v>0.40429597514061649</v>
      </c>
      <c r="AP9" s="17">
        <v>0.43819520983993571</v>
      </c>
      <c r="AQ9" s="17">
        <v>0.46143303632914512</v>
      </c>
      <c r="AR9" s="17">
        <v>0.48615627452824939</v>
      </c>
      <c r="AS9" s="17">
        <v>0.49269180000773871</v>
      </c>
      <c r="AT9" s="17">
        <v>0.55112247055907571</v>
      </c>
      <c r="AU9" s="17">
        <v>0.48026322511359743</v>
      </c>
      <c r="AV9" s="17">
        <v>0.58541545335533884</v>
      </c>
      <c r="AX9" s="17">
        <v>0.43558784340275342</v>
      </c>
      <c r="AY9" s="17">
        <v>0.49269180000773871</v>
      </c>
      <c r="AZ9" s="17">
        <v>0.55112247055907571</v>
      </c>
      <c r="BA9" s="17">
        <v>0.48026322511359743</v>
      </c>
      <c r="BC9" s="17">
        <v>0.58668038239762021</v>
      </c>
      <c r="BD9" s="17">
        <v>0.65692126314666832</v>
      </c>
      <c r="BE9" s="17">
        <v>0.58385541313988032</v>
      </c>
      <c r="BF9" s="17">
        <v>0.44136054417272208</v>
      </c>
      <c r="BG9" s="17">
        <v>0.47334547018605871</v>
      </c>
      <c r="BH9" s="17">
        <v>0.70355919554722146</v>
      </c>
      <c r="BI9" s="17">
        <v>0.72131642360926373</v>
      </c>
      <c r="BJ9" s="17">
        <v>0.40950683519551961</v>
      </c>
      <c r="BK9" s="17">
        <v>0.40828599733549459</v>
      </c>
      <c r="BL9" s="17">
        <v>0.65682490526076298</v>
      </c>
      <c r="BM9" s="17">
        <v>0.55188648911573879</v>
      </c>
      <c r="BN9" s="17">
        <v>0.29192047926824871</v>
      </c>
      <c r="BP9" s="17">
        <v>0.35942373555995338</v>
      </c>
      <c r="BQ9" s="17">
        <v>0.57680014536052759</v>
      </c>
      <c r="BR9" s="17">
        <v>0.37462321497160889</v>
      </c>
      <c r="BS9" s="17">
        <v>0.44596914890920619</v>
      </c>
      <c r="BT9" s="17">
        <v>0.7327158440864957</v>
      </c>
      <c r="BU9" s="17">
        <v>0.4518258444241306</v>
      </c>
      <c r="BV9" s="17">
        <v>0.50353520279424813</v>
      </c>
      <c r="BW9" s="17">
        <v>0.37218894939023028</v>
      </c>
      <c r="BX9" s="17">
        <v>0.69964302478891838</v>
      </c>
      <c r="BY9" s="17">
        <v>0.39890787921691567</v>
      </c>
    </row>
    <row r="10" spans="2:79" ht="18.95" customHeight="1">
      <c r="B10" s="19" t="s">
        <v>111</v>
      </c>
      <c r="C10" s="17">
        <v>0.56581696976811435</v>
      </c>
      <c r="D10" s="17">
        <v>0.56643620791714089</v>
      </c>
      <c r="E10" s="17">
        <v>0.53331811832801068</v>
      </c>
      <c r="F10" s="17">
        <v>0.73448487789991335</v>
      </c>
      <c r="H10" s="17">
        <v>0.83832768525563117</v>
      </c>
      <c r="I10" s="17">
        <v>0.69278933019918409</v>
      </c>
      <c r="J10" s="17">
        <v>0.77140022900707861</v>
      </c>
      <c r="K10" s="17">
        <v>0.65599351040996934</v>
      </c>
      <c r="L10" s="17">
        <v>0.6249375522313898</v>
      </c>
      <c r="M10" s="17">
        <v>0.62574589503929223</v>
      </c>
      <c r="N10" s="17">
        <v>0.48855026651246752</v>
      </c>
      <c r="O10" s="17">
        <v>0.49907518426738268</v>
      </c>
      <c r="P10" s="17">
        <v>0.42706652247683502</v>
      </c>
      <c r="Q10" s="17">
        <v>0.3992615985233498</v>
      </c>
      <c r="R10" s="17">
        <v>0.39285090326300243</v>
      </c>
      <c r="S10" s="17">
        <v>0.40328785475410361</v>
      </c>
      <c r="U10" s="17">
        <v>0.850571517023472</v>
      </c>
      <c r="V10" s="17">
        <v>0.79473708795405562</v>
      </c>
      <c r="W10" s="17">
        <v>0.6834272246779769</v>
      </c>
      <c r="X10" s="17">
        <v>0.68479277621751344</v>
      </c>
      <c r="Y10" s="17">
        <v>0.53711713700396657</v>
      </c>
      <c r="Z10" s="17">
        <v>0.47169019865010547</v>
      </c>
      <c r="AA10" s="17">
        <v>0.43187746321058262</v>
      </c>
      <c r="AB10" s="17">
        <v>0.34552024881689353</v>
      </c>
      <c r="AC10" s="17">
        <v>0.3532102847832404</v>
      </c>
      <c r="AD10" s="17">
        <v>0.56534844346432422</v>
      </c>
      <c r="AE10" s="17">
        <v>0.9621119248632729</v>
      </c>
      <c r="AG10" s="17">
        <v>0.41454907711194972</v>
      </c>
      <c r="AH10" s="17">
        <v>0.68398275161261879</v>
      </c>
      <c r="AJ10" s="17">
        <v>0.40155947125240299</v>
      </c>
      <c r="AK10" s="17">
        <v>0.54050841035099739</v>
      </c>
      <c r="AL10" s="17">
        <v>0.51151643943650194</v>
      </c>
      <c r="AM10" s="17">
        <v>0.48298246398830169</v>
      </c>
      <c r="AN10" s="17">
        <v>0.60898725396911391</v>
      </c>
      <c r="AO10" s="17">
        <v>0.59570402485938334</v>
      </c>
      <c r="AP10" s="17">
        <v>0.56180479016006457</v>
      </c>
      <c r="AQ10" s="17">
        <v>0.53856696367085533</v>
      </c>
      <c r="AR10" s="17">
        <v>0.51384372547175072</v>
      </c>
      <c r="AS10" s="17">
        <v>0.50730819999226118</v>
      </c>
      <c r="AT10" s="17">
        <v>0.44887752944092441</v>
      </c>
      <c r="AU10" s="17">
        <v>0.51973677488640269</v>
      </c>
      <c r="AV10" s="17">
        <v>0.4145845466446611</v>
      </c>
      <c r="AX10" s="17">
        <v>0.56441215659724664</v>
      </c>
      <c r="AY10" s="17">
        <v>0.50730819999226118</v>
      </c>
      <c r="AZ10" s="17">
        <v>0.44887752944092441</v>
      </c>
      <c r="BA10" s="17">
        <v>0.51973677488640269</v>
      </c>
      <c r="BC10" s="17">
        <v>0.41331961760237962</v>
      </c>
      <c r="BD10" s="17">
        <v>0.34307873685333151</v>
      </c>
      <c r="BE10" s="17">
        <v>0.41614458686011979</v>
      </c>
      <c r="BF10" s="17">
        <v>0.55863945582727792</v>
      </c>
      <c r="BG10" s="17">
        <v>0.52665452981394123</v>
      </c>
      <c r="BH10" s="17">
        <v>0.29644080445277871</v>
      </c>
      <c r="BI10" s="17">
        <v>0.2786835763907361</v>
      </c>
      <c r="BJ10" s="17">
        <v>0.59049316480448033</v>
      </c>
      <c r="BK10" s="17">
        <v>0.59171400266450558</v>
      </c>
      <c r="BL10" s="17">
        <v>0.34317509473923691</v>
      </c>
      <c r="BM10" s="17">
        <v>0.4481135108842611</v>
      </c>
      <c r="BN10" s="17">
        <v>0.70807952073175129</v>
      </c>
      <c r="BP10" s="17">
        <v>0.64057626444004656</v>
      </c>
      <c r="BQ10" s="17">
        <v>0.42319985463947241</v>
      </c>
      <c r="BR10" s="17">
        <v>0.62537678502839111</v>
      </c>
      <c r="BS10" s="17">
        <v>0.55403085109079364</v>
      </c>
      <c r="BT10" s="17">
        <v>0.26728415591350441</v>
      </c>
      <c r="BU10" s="17">
        <v>0.54817415557586924</v>
      </c>
      <c r="BV10" s="17">
        <v>0.49646479720575187</v>
      </c>
      <c r="BW10" s="17">
        <v>0.62781105060977005</v>
      </c>
      <c r="BX10" s="17">
        <v>0.30035697521108168</v>
      </c>
      <c r="BY10" s="17">
        <v>0.60109212078308438</v>
      </c>
    </row>
    <row r="12" spans="2:79">
      <c r="B12" t="s">
        <v>418</v>
      </c>
    </row>
    <row r="13" spans="2:79">
      <c r="B13" t="s">
        <v>9</v>
      </c>
    </row>
    <row r="15" spans="2:79">
      <c r="B15"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A15"/>
  <sheetViews>
    <sheetView showGridLines="0" workbookViewId="0">
      <pane xSplit="2" topLeftCell="C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117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110</v>
      </c>
      <c r="C9" s="17">
        <v>0.67305065128696684</v>
      </c>
      <c r="D9" s="17">
        <v>0.68487985334871515</v>
      </c>
      <c r="E9" s="17">
        <v>0.66577160011701031</v>
      </c>
      <c r="F9" s="17">
        <v>0.53189636866490053</v>
      </c>
      <c r="H9" s="17">
        <v>0.35775630631742439</v>
      </c>
      <c r="I9" s="17">
        <v>0.46646779159290191</v>
      </c>
      <c r="J9" s="17">
        <v>0.49530346036885742</v>
      </c>
      <c r="K9" s="17">
        <v>0.66978869897990345</v>
      </c>
      <c r="L9" s="17">
        <v>0.67770249290649365</v>
      </c>
      <c r="M9" s="17">
        <v>0.63077779180606097</v>
      </c>
      <c r="N9" s="17">
        <v>0.7354820156745453</v>
      </c>
      <c r="O9" s="17">
        <v>0.69208010752130167</v>
      </c>
      <c r="P9" s="17">
        <v>0.77230115470773564</v>
      </c>
      <c r="Q9" s="17">
        <v>0.85841323406850911</v>
      </c>
      <c r="R9" s="17">
        <v>0.83317228489619466</v>
      </c>
      <c r="S9" s="17">
        <v>0.81939367683507258</v>
      </c>
      <c r="U9" s="17">
        <v>0.32824150764027987</v>
      </c>
      <c r="V9" s="17">
        <v>0.40225532042603163</v>
      </c>
      <c r="W9" s="17">
        <v>0.66756461673275835</v>
      </c>
      <c r="X9" s="17">
        <v>0.65200465150337361</v>
      </c>
      <c r="Y9" s="17">
        <v>0.7858945040642531</v>
      </c>
      <c r="Z9" s="17">
        <v>0.78612110713711525</v>
      </c>
      <c r="AA9" s="17">
        <v>0.81295623661753835</v>
      </c>
      <c r="AB9" s="17">
        <v>0.80069047346354705</v>
      </c>
      <c r="AC9" s="17">
        <v>0.81408479868824979</v>
      </c>
      <c r="AD9" s="17">
        <v>0.67613807288328254</v>
      </c>
      <c r="AE9" s="17">
        <v>0.30238273200263022</v>
      </c>
      <c r="AG9" s="17">
        <v>0.80803844925029555</v>
      </c>
      <c r="AH9" s="17">
        <v>0.56760237402391545</v>
      </c>
      <c r="AJ9" s="17">
        <v>0.77539205154963764</v>
      </c>
      <c r="AK9" s="17">
        <v>0.74095045591022701</v>
      </c>
      <c r="AL9" s="17">
        <v>0.70992702699658261</v>
      </c>
      <c r="AM9" s="17">
        <v>0.70216770134069029</v>
      </c>
      <c r="AN9" s="17">
        <v>0.6494894236196509</v>
      </c>
      <c r="AO9" s="17">
        <v>0.63476571615441191</v>
      </c>
      <c r="AP9" s="17">
        <v>0.65687480842379609</v>
      </c>
      <c r="AQ9" s="17">
        <v>0.71998466611753564</v>
      </c>
      <c r="AR9" s="17">
        <v>0.70281424247554281</v>
      </c>
      <c r="AS9" s="17">
        <v>0.70415053021864427</v>
      </c>
      <c r="AT9" s="17">
        <v>0.73362307093061352</v>
      </c>
      <c r="AU9" s="17">
        <v>0.66688410838945267</v>
      </c>
      <c r="AV9" s="17">
        <v>0.78411977049673487</v>
      </c>
      <c r="AX9" s="17">
        <v>0.67970953518375932</v>
      </c>
      <c r="AY9" s="17">
        <v>0.70415053021864427</v>
      </c>
      <c r="AZ9" s="17">
        <v>0.73362307093061352</v>
      </c>
      <c r="BA9" s="17">
        <v>0.66688410838945267</v>
      </c>
      <c r="BC9" s="17">
        <v>0.80698627893457286</v>
      </c>
      <c r="BD9" s="17">
        <v>0.86536415129895317</v>
      </c>
      <c r="BE9" s="17">
        <v>0.82660288952727556</v>
      </c>
      <c r="BF9" s="17">
        <v>0.72170076301742814</v>
      </c>
      <c r="BG9" s="17">
        <v>0.77798012301300956</v>
      </c>
      <c r="BH9" s="17">
        <v>0.82392682677014106</v>
      </c>
      <c r="BI9" s="17">
        <v>0.82936099774441385</v>
      </c>
      <c r="BJ9" s="17">
        <v>0.67136629335339171</v>
      </c>
      <c r="BK9" s="17">
        <v>0.69543683818085555</v>
      </c>
      <c r="BL9" s="17">
        <v>0.81765543573831634</v>
      </c>
      <c r="BM9" s="17">
        <v>0.7686559769649165</v>
      </c>
      <c r="BN9" s="17">
        <v>0.52008515635960828</v>
      </c>
      <c r="BP9" s="17">
        <v>0.66000153886784652</v>
      </c>
      <c r="BQ9" s="17">
        <v>0.80965508519787377</v>
      </c>
      <c r="BR9" s="17">
        <v>0.56943390892720569</v>
      </c>
      <c r="BS9" s="17">
        <v>0.70359758812328321</v>
      </c>
      <c r="BT9" s="17">
        <v>0.83231355645371041</v>
      </c>
      <c r="BU9" s="17">
        <v>0.67247983426178826</v>
      </c>
      <c r="BV9" s="17">
        <v>0.7506160528462682</v>
      </c>
      <c r="BW9" s="17">
        <v>0.62049286540207438</v>
      </c>
      <c r="BX9" s="17">
        <v>0.78382109319169124</v>
      </c>
      <c r="BY9" s="17">
        <v>0.63878239963105454</v>
      </c>
    </row>
    <row r="10" spans="2:79" ht="18.95" customHeight="1">
      <c r="B10" s="19" t="s">
        <v>111</v>
      </c>
      <c r="C10" s="17">
        <v>0.32694934871303333</v>
      </c>
      <c r="D10" s="17">
        <v>0.31512014665128479</v>
      </c>
      <c r="E10" s="17">
        <v>0.33422839988298958</v>
      </c>
      <c r="F10" s="17">
        <v>0.46810363133509919</v>
      </c>
      <c r="H10" s="17">
        <v>0.64224369368257572</v>
      </c>
      <c r="I10" s="17">
        <v>0.53353220840709825</v>
      </c>
      <c r="J10" s="17">
        <v>0.50469653963114269</v>
      </c>
      <c r="K10" s="17">
        <v>0.33021130102009638</v>
      </c>
      <c r="L10" s="17">
        <v>0.3222975070935063</v>
      </c>
      <c r="M10" s="17">
        <v>0.36922220819393908</v>
      </c>
      <c r="N10" s="17">
        <v>0.26451798432545492</v>
      </c>
      <c r="O10" s="17">
        <v>0.30791989247869839</v>
      </c>
      <c r="P10" s="17">
        <v>0.22769884529226439</v>
      </c>
      <c r="Q10" s="17">
        <v>0.14158676593149061</v>
      </c>
      <c r="R10" s="17">
        <v>0.1668277151038054</v>
      </c>
      <c r="S10" s="17">
        <v>0.18060632316492731</v>
      </c>
      <c r="U10" s="17">
        <v>0.67175849235972029</v>
      </c>
      <c r="V10" s="17">
        <v>0.59774467957396837</v>
      </c>
      <c r="W10" s="17">
        <v>0.3324353832672417</v>
      </c>
      <c r="X10" s="17">
        <v>0.34799534849662628</v>
      </c>
      <c r="Y10" s="17">
        <v>0.2141054959357469</v>
      </c>
      <c r="Z10" s="17">
        <v>0.2138788928628847</v>
      </c>
      <c r="AA10" s="17">
        <v>0.18704376338246159</v>
      </c>
      <c r="AB10" s="17">
        <v>0.19930952653645301</v>
      </c>
      <c r="AC10" s="17">
        <v>0.18591520131175041</v>
      </c>
      <c r="AD10" s="17">
        <v>0.32386192711671757</v>
      </c>
      <c r="AE10" s="17">
        <v>0.69761726799736978</v>
      </c>
      <c r="AG10" s="17">
        <v>0.1919615507497045</v>
      </c>
      <c r="AH10" s="17">
        <v>0.43239762597608461</v>
      </c>
      <c r="AJ10" s="17">
        <v>0.22460794845036239</v>
      </c>
      <c r="AK10" s="17">
        <v>0.25904954408977299</v>
      </c>
      <c r="AL10" s="17">
        <v>0.29007297300341728</v>
      </c>
      <c r="AM10" s="17">
        <v>0.29783229865930982</v>
      </c>
      <c r="AN10" s="17">
        <v>0.35051057638034899</v>
      </c>
      <c r="AO10" s="17">
        <v>0.36523428384558798</v>
      </c>
      <c r="AP10" s="17">
        <v>0.34312519157620402</v>
      </c>
      <c r="AQ10" s="17">
        <v>0.28001533388246452</v>
      </c>
      <c r="AR10" s="17">
        <v>0.29718575752445731</v>
      </c>
      <c r="AS10" s="17">
        <v>0.29584946978135562</v>
      </c>
      <c r="AT10" s="17">
        <v>0.26637692906938648</v>
      </c>
      <c r="AU10" s="17">
        <v>0.33311589161054728</v>
      </c>
      <c r="AV10" s="17">
        <v>0.21588022950326541</v>
      </c>
      <c r="AX10" s="17">
        <v>0.32029046481624068</v>
      </c>
      <c r="AY10" s="17">
        <v>0.29584946978135562</v>
      </c>
      <c r="AZ10" s="17">
        <v>0.26637692906938648</v>
      </c>
      <c r="BA10" s="17">
        <v>0.33311589161054728</v>
      </c>
      <c r="BC10" s="17">
        <v>0.19301372106542711</v>
      </c>
      <c r="BD10" s="17">
        <v>0.13463584870104681</v>
      </c>
      <c r="BE10" s="17">
        <v>0.17339711047272449</v>
      </c>
      <c r="BF10" s="17">
        <v>0.27829923698257192</v>
      </c>
      <c r="BG10" s="17">
        <v>0.22201987698699061</v>
      </c>
      <c r="BH10" s="17">
        <v>0.17607317322985899</v>
      </c>
      <c r="BI10" s="17">
        <v>0.17063900225558609</v>
      </c>
      <c r="BJ10" s="17">
        <v>0.32863370664660818</v>
      </c>
      <c r="BK10" s="17">
        <v>0.30456316181914428</v>
      </c>
      <c r="BL10" s="17">
        <v>0.18234456426168361</v>
      </c>
      <c r="BM10" s="17">
        <v>0.23134402303508339</v>
      </c>
      <c r="BN10" s="17">
        <v>0.47991484364039161</v>
      </c>
      <c r="BP10" s="17">
        <v>0.33999846113215337</v>
      </c>
      <c r="BQ10" s="17">
        <v>0.1903449148021262</v>
      </c>
      <c r="BR10" s="17">
        <v>0.43056609107279431</v>
      </c>
      <c r="BS10" s="17">
        <v>0.29640241187671662</v>
      </c>
      <c r="BT10" s="17">
        <v>0.16768644354628959</v>
      </c>
      <c r="BU10" s="17">
        <v>0.32752016573821152</v>
      </c>
      <c r="BV10" s="17">
        <v>0.24938394715373199</v>
      </c>
      <c r="BW10" s="17">
        <v>0.37950713459792579</v>
      </c>
      <c r="BX10" s="17">
        <v>0.21617890680830881</v>
      </c>
      <c r="BY10" s="17">
        <v>0.36121760036894529</v>
      </c>
    </row>
    <row r="12" spans="2:79">
      <c r="B12" t="s">
        <v>418</v>
      </c>
    </row>
    <row r="13" spans="2:79">
      <c r="B13" t="s">
        <v>9</v>
      </c>
    </row>
    <row r="15" spans="2:79">
      <c r="B15"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A22"/>
  <sheetViews>
    <sheetView showGridLines="0" workbookViewId="0">
      <pane xSplit="2" topLeftCell="P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118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1256</v>
      </c>
      <c r="D7" s="25">
        <v>934</v>
      </c>
      <c r="E7" s="25">
        <v>286</v>
      </c>
      <c r="F7" s="25">
        <v>34</v>
      </c>
      <c r="H7" s="25">
        <v>52</v>
      </c>
      <c r="I7" s="25">
        <v>49</v>
      </c>
      <c r="J7" s="25">
        <v>59</v>
      </c>
      <c r="K7" s="25">
        <v>85</v>
      </c>
      <c r="L7" s="25">
        <v>120</v>
      </c>
      <c r="M7" s="25">
        <v>119</v>
      </c>
      <c r="N7" s="25">
        <v>64</v>
      </c>
      <c r="O7" s="25">
        <v>71</v>
      </c>
      <c r="P7" s="25">
        <v>119</v>
      </c>
      <c r="Q7" s="25">
        <v>136</v>
      </c>
      <c r="R7" s="25">
        <v>143</v>
      </c>
      <c r="S7" s="25">
        <v>239</v>
      </c>
      <c r="U7" s="25">
        <v>38</v>
      </c>
      <c r="V7" s="25">
        <v>40</v>
      </c>
      <c r="W7" s="25">
        <v>102</v>
      </c>
      <c r="X7" s="25">
        <v>107</v>
      </c>
      <c r="Y7" s="25">
        <v>139</v>
      </c>
      <c r="Z7" s="25">
        <v>166</v>
      </c>
      <c r="AA7" s="25">
        <v>167</v>
      </c>
      <c r="AB7" s="25">
        <v>214</v>
      </c>
      <c r="AC7" s="25">
        <v>185</v>
      </c>
      <c r="AD7" s="25">
        <v>96</v>
      </c>
      <c r="AE7" s="25">
        <v>2</v>
      </c>
      <c r="AG7" s="25">
        <v>708</v>
      </c>
      <c r="AH7" s="25">
        <v>548</v>
      </c>
      <c r="AJ7" s="25">
        <v>437</v>
      </c>
      <c r="AK7" s="25">
        <v>152</v>
      </c>
      <c r="AL7" s="25">
        <v>104</v>
      </c>
      <c r="AM7" s="25">
        <v>237</v>
      </c>
      <c r="AN7" s="25">
        <v>214</v>
      </c>
      <c r="AO7" s="25">
        <v>153</v>
      </c>
      <c r="AP7" s="25">
        <v>191</v>
      </c>
      <c r="AQ7" s="25">
        <v>146</v>
      </c>
      <c r="AR7" s="25">
        <v>171</v>
      </c>
      <c r="AS7" s="25">
        <v>71</v>
      </c>
      <c r="AT7" s="25">
        <v>171</v>
      </c>
      <c r="AU7" s="25">
        <v>123</v>
      </c>
      <c r="AV7" s="25">
        <v>55</v>
      </c>
      <c r="AX7" s="25">
        <v>1133</v>
      </c>
      <c r="AY7" s="25">
        <v>71</v>
      </c>
      <c r="AZ7" s="25">
        <v>171</v>
      </c>
      <c r="BA7" s="25">
        <v>123</v>
      </c>
      <c r="BC7" s="25">
        <v>151</v>
      </c>
      <c r="BD7" s="25">
        <v>63</v>
      </c>
      <c r="BE7" s="25">
        <v>123</v>
      </c>
      <c r="BF7" s="25">
        <v>75</v>
      </c>
      <c r="BG7" s="25">
        <v>38</v>
      </c>
      <c r="BH7" s="25">
        <v>385</v>
      </c>
      <c r="BI7" s="25">
        <v>161</v>
      </c>
      <c r="BJ7" s="25">
        <v>279</v>
      </c>
      <c r="BK7" s="25">
        <v>93</v>
      </c>
      <c r="BL7" s="25">
        <v>73</v>
      </c>
      <c r="BM7" s="25">
        <v>259</v>
      </c>
      <c r="BN7" s="25">
        <v>193</v>
      </c>
      <c r="BP7" s="25">
        <v>186</v>
      </c>
      <c r="BQ7" s="25">
        <v>103</v>
      </c>
      <c r="BR7" s="25">
        <v>114</v>
      </c>
      <c r="BS7" s="25">
        <v>178</v>
      </c>
      <c r="BT7" s="25">
        <v>234</v>
      </c>
      <c r="BU7" s="25">
        <v>54</v>
      </c>
      <c r="BV7" s="25">
        <v>65</v>
      </c>
      <c r="BW7" s="25">
        <v>72</v>
      </c>
      <c r="BX7" s="25">
        <v>58</v>
      </c>
      <c r="BY7" s="25">
        <v>192</v>
      </c>
    </row>
    <row r="8" spans="2:79">
      <c r="B8" s="7" t="s">
        <v>94</v>
      </c>
      <c r="C8" s="13">
        <v>1201</v>
      </c>
      <c r="D8" s="13">
        <v>879</v>
      </c>
      <c r="E8" s="13">
        <v>282</v>
      </c>
      <c r="F8" s="13">
        <v>37</v>
      </c>
      <c r="H8" s="13">
        <v>72</v>
      </c>
      <c r="I8" s="13">
        <v>57</v>
      </c>
      <c r="J8" s="13">
        <v>63</v>
      </c>
      <c r="K8" s="13">
        <v>87</v>
      </c>
      <c r="L8" s="13">
        <v>125</v>
      </c>
      <c r="M8" s="13">
        <v>108</v>
      </c>
      <c r="N8" s="13">
        <v>63</v>
      </c>
      <c r="O8" s="13">
        <v>67</v>
      </c>
      <c r="P8" s="13">
        <v>105</v>
      </c>
      <c r="Q8" s="13">
        <v>113</v>
      </c>
      <c r="R8" s="13">
        <v>123</v>
      </c>
      <c r="S8" s="13">
        <v>220</v>
      </c>
      <c r="U8" s="13">
        <v>63</v>
      </c>
      <c r="V8" s="13">
        <v>60</v>
      </c>
      <c r="W8" s="13">
        <v>113</v>
      </c>
      <c r="X8" s="13">
        <v>118</v>
      </c>
      <c r="Y8" s="13">
        <v>108</v>
      </c>
      <c r="Z8" s="13">
        <v>133</v>
      </c>
      <c r="AA8" s="13">
        <v>163</v>
      </c>
      <c r="AB8" s="13">
        <v>173</v>
      </c>
      <c r="AC8" s="13">
        <v>171</v>
      </c>
      <c r="AD8" s="13">
        <v>99</v>
      </c>
      <c r="AE8" s="13">
        <v>1</v>
      </c>
      <c r="AG8" s="13">
        <v>627</v>
      </c>
      <c r="AH8" s="13">
        <v>574</v>
      </c>
      <c r="AJ8" s="13">
        <v>400</v>
      </c>
      <c r="AK8" s="13">
        <v>144</v>
      </c>
      <c r="AL8" s="13">
        <v>106</v>
      </c>
      <c r="AM8" s="13">
        <v>222</v>
      </c>
      <c r="AN8" s="13">
        <v>217</v>
      </c>
      <c r="AO8" s="13">
        <v>152</v>
      </c>
      <c r="AP8" s="13">
        <v>197</v>
      </c>
      <c r="AQ8" s="13">
        <v>144</v>
      </c>
      <c r="AR8" s="13">
        <v>155</v>
      </c>
      <c r="AS8" s="13">
        <v>68</v>
      </c>
      <c r="AT8" s="13">
        <v>156</v>
      </c>
      <c r="AU8" s="13">
        <v>113</v>
      </c>
      <c r="AV8" s="13">
        <v>45</v>
      </c>
      <c r="AX8" s="13">
        <v>1091</v>
      </c>
      <c r="AY8" s="13">
        <v>68</v>
      </c>
      <c r="AZ8" s="13">
        <v>156</v>
      </c>
      <c r="BA8" s="13">
        <v>113</v>
      </c>
      <c r="BC8" s="13">
        <v>192</v>
      </c>
      <c r="BD8" s="13">
        <v>73</v>
      </c>
      <c r="BE8" s="13">
        <v>164</v>
      </c>
      <c r="BF8" s="13">
        <v>72</v>
      </c>
      <c r="BG8" s="13">
        <v>46</v>
      </c>
      <c r="BH8" s="13">
        <v>264</v>
      </c>
      <c r="BI8" s="13">
        <v>122</v>
      </c>
      <c r="BJ8" s="13">
        <v>243</v>
      </c>
      <c r="BK8" s="13">
        <v>110</v>
      </c>
      <c r="BL8" s="13">
        <v>64</v>
      </c>
      <c r="BM8" s="13">
        <v>205</v>
      </c>
      <c r="BN8" s="13">
        <v>222</v>
      </c>
      <c r="BP8" s="13">
        <v>151</v>
      </c>
      <c r="BQ8" s="13">
        <v>34</v>
      </c>
      <c r="BR8" s="13">
        <v>84</v>
      </c>
      <c r="BS8" s="13">
        <v>265</v>
      </c>
      <c r="BT8" s="13">
        <v>77</v>
      </c>
      <c r="BU8" s="13">
        <v>85</v>
      </c>
      <c r="BV8" s="13">
        <v>98</v>
      </c>
      <c r="BW8" s="13">
        <v>91</v>
      </c>
      <c r="BX8" s="13">
        <v>18</v>
      </c>
      <c r="BY8" s="13">
        <v>297</v>
      </c>
    </row>
    <row r="9" spans="2:79" ht="18.95" customHeight="1">
      <c r="B9" s="19" t="s">
        <v>96</v>
      </c>
      <c r="C9" s="17">
        <v>7.0219015750423693E-3</v>
      </c>
      <c r="D9" s="17">
        <v>6.5207102256286138E-3</v>
      </c>
      <c r="E9" s="17">
        <v>8.3423233358081127E-3</v>
      </c>
      <c r="F9" s="17">
        <v>9.2225900588816263E-3</v>
      </c>
      <c r="H9" s="17">
        <v>4.9034038025643108E-2</v>
      </c>
      <c r="I9" s="17">
        <v>0</v>
      </c>
      <c r="J9" s="17">
        <v>0</v>
      </c>
      <c r="K9" s="17">
        <v>7.4268474493358856E-3</v>
      </c>
      <c r="L9" s="17">
        <v>0</v>
      </c>
      <c r="M9" s="17">
        <v>7.2226713110838817E-3</v>
      </c>
      <c r="N9" s="17">
        <v>0</v>
      </c>
      <c r="O9" s="17">
        <v>1.8555169833728499E-2</v>
      </c>
      <c r="P9" s="17">
        <v>0</v>
      </c>
      <c r="Q9" s="17">
        <v>3.0507265706241249E-3</v>
      </c>
      <c r="R9" s="17">
        <v>0</v>
      </c>
      <c r="S9" s="17">
        <v>8.7371828031177282E-3</v>
      </c>
      <c r="U9" s="17">
        <v>5.0187678252539912E-2</v>
      </c>
      <c r="V9" s="17">
        <v>0</v>
      </c>
      <c r="W9" s="17">
        <v>0</v>
      </c>
      <c r="X9" s="17">
        <v>2.925717439086976E-3</v>
      </c>
      <c r="Y9" s="17">
        <v>6.00653732124225E-3</v>
      </c>
      <c r="Z9" s="17">
        <v>0</v>
      </c>
      <c r="AA9" s="17">
        <v>9.6778001231498673E-3</v>
      </c>
      <c r="AB9" s="17">
        <v>0</v>
      </c>
      <c r="AC9" s="17">
        <v>4.545258347286525E-3</v>
      </c>
      <c r="AD9" s="17">
        <v>1.9405033587045591E-2</v>
      </c>
      <c r="AE9" s="17">
        <v>0</v>
      </c>
      <c r="AG9" s="17">
        <v>5.5805584408091654E-3</v>
      </c>
      <c r="AH9" s="17">
        <v>8.595478304554165E-3</v>
      </c>
      <c r="AJ9" s="17">
        <v>1.3938070956993251E-2</v>
      </c>
      <c r="AK9" s="17">
        <v>1.092465836312527E-2</v>
      </c>
      <c r="AL9" s="17">
        <v>1.4851787888132869E-2</v>
      </c>
      <c r="AM9" s="17">
        <v>7.0968820007182342E-3</v>
      </c>
      <c r="AN9" s="17">
        <v>7.2495018822142723E-3</v>
      </c>
      <c r="AO9" s="17">
        <v>1.0393973718334389E-2</v>
      </c>
      <c r="AP9" s="17">
        <v>8.0160797132578492E-3</v>
      </c>
      <c r="AQ9" s="17">
        <v>1.097849385752131E-2</v>
      </c>
      <c r="AR9" s="17">
        <v>1.5195047252186429E-2</v>
      </c>
      <c r="AS9" s="17">
        <v>2.334359514814854E-2</v>
      </c>
      <c r="AT9" s="17">
        <v>1.9328926303757848E-2</v>
      </c>
      <c r="AU9" s="17">
        <v>1.969494691495275E-2</v>
      </c>
      <c r="AV9" s="17">
        <v>0</v>
      </c>
      <c r="AX9" s="17">
        <v>5.8258123999823386E-3</v>
      </c>
      <c r="AY9" s="17">
        <v>2.334359514814854E-2</v>
      </c>
      <c r="AZ9" s="17">
        <v>1.9328926303757848E-2</v>
      </c>
      <c r="BA9" s="17">
        <v>1.969494691495275E-2</v>
      </c>
      <c r="BC9" s="17">
        <v>1.0837579019071789E-2</v>
      </c>
      <c r="BD9" s="17">
        <v>0</v>
      </c>
      <c r="BE9" s="17">
        <v>0</v>
      </c>
      <c r="BF9" s="17">
        <v>0</v>
      </c>
      <c r="BG9" s="17">
        <v>0</v>
      </c>
      <c r="BH9" s="17">
        <v>1.305399450528307E-3</v>
      </c>
      <c r="BI9" s="17">
        <v>2.8149502247181791E-3</v>
      </c>
      <c r="BJ9" s="17">
        <v>7.1412553771326012E-3</v>
      </c>
      <c r="BK9" s="17">
        <v>0</v>
      </c>
      <c r="BL9" s="17">
        <v>0</v>
      </c>
      <c r="BM9" s="17">
        <v>6.0155402528334874E-3</v>
      </c>
      <c r="BN9" s="17">
        <v>1.213354280180769E-2</v>
      </c>
      <c r="BP9" s="17">
        <v>1.15037152454899E-2</v>
      </c>
      <c r="BQ9" s="17">
        <v>0</v>
      </c>
      <c r="BR9" s="17">
        <v>9.2815239192805647E-3</v>
      </c>
      <c r="BS9" s="17">
        <v>0</v>
      </c>
      <c r="BT9" s="17">
        <v>8.9445575724424829E-3</v>
      </c>
      <c r="BU9" s="17">
        <v>1.8445421897347339E-2</v>
      </c>
      <c r="BV9" s="17">
        <v>0</v>
      </c>
      <c r="BW9" s="17">
        <v>1.352085737626289E-2</v>
      </c>
      <c r="BX9" s="17">
        <v>1.8702494325554851E-2</v>
      </c>
      <c r="BY9" s="17">
        <v>7.0086291745300507E-3</v>
      </c>
    </row>
    <row r="10" spans="2:79" ht="18.95" customHeight="1">
      <c r="B10" s="19" t="s">
        <v>45</v>
      </c>
      <c r="C10" s="17">
        <v>0.45328191728484007</v>
      </c>
      <c r="D10" s="17">
        <v>0.48044945349829199</v>
      </c>
      <c r="E10" s="17">
        <v>0.37552889379229842</v>
      </c>
      <c r="F10" s="17">
        <v>0.40473031831717571</v>
      </c>
      <c r="H10" s="17">
        <v>0.51658634186909302</v>
      </c>
      <c r="I10" s="17">
        <v>0.6209934764258912</v>
      </c>
      <c r="J10" s="17">
        <v>0.6918086110550834</v>
      </c>
      <c r="K10" s="17">
        <v>0.62047875565024879</v>
      </c>
      <c r="L10" s="17">
        <v>0.59649501526585813</v>
      </c>
      <c r="M10" s="17">
        <v>0.57774173644477456</v>
      </c>
      <c r="N10" s="17">
        <v>0.51640465724396178</v>
      </c>
      <c r="O10" s="17">
        <v>0.46529645280037868</v>
      </c>
      <c r="P10" s="17">
        <v>0.48059682415292782</v>
      </c>
      <c r="Q10" s="17">
        <v>0.32844618078656879</v>
      </c>
      <c r="R10" s="17">
        <v>0.30221233792241781</v>
      </c>
      <c r="S10" s="17">
        <v>0.22606559906802651</v>
      </c>
      <c r="U10" s="17">
        <v>0.75768425104917114</v>
      </c>
      <c r="V10" s="17">
        <v>0.79966620678360967</v>
      </c>
      <c r="W10" s="17">
        <v>0.79952989101571992</v>
      </c>
      <c r="X10" s="17">
        <v>0.62657126832819887</v>
      </c>
      <c r="Y10" s="17">
        <v>0.56596488749125928</v>
      </c>
      <c r="Z10" s="17">
        <v>0.48747651721192659</v>
      </c>
      <c r="AA10" s="17">
        <v>0.3527362965151602</v>
      </c>
      <c r="AB10" s="17">
        <v>0.27367043858901718</v>
      </c>
      <c r="AC10" s="17">
        <v>0.20336194297121499</v>
      </c>
      <c r="AD10" s="17">
        <v>0.19205951281512151</v>
      </c>
      <c r="AE10" s="17">
        <v>0</v>
      </c>
      <c r="AG10" s="17">
        <v>0.32731334129661521</v>
      </c>
      <c r="AH10" s="17">
        <v>0.59080726785326187</v>
      </c>
      <c r="AJ10" s="17">
        <v>0.32727220405977742</v>
      </c>
      <c r="AK10" s="17">
        <v>0.3945788564311119</v>
      </c>
      <c r="AL10" s="17">
        <v>0.34873379264528043</v>
      </c>
      <c r="AM10" s="17">
        <v>0.41222919214279219</v>
      </c>
      <c r="AN10" s="17">
        <v>0.45724653939651427</v>
      </c>
      <c r="AO10" s="17">
        <v>0.39524978845523662</v>
      </c>
      <c r="AP10" s="17">
        <v>0.38915140951842703</v>
      </c>
      <c r="AQ10" s="17">
        <v>0.28267500378753529</v>
      </c>
      <c r="AR10" s="17">
        <v>0.30531900133125112</v>
      </c>
      <c r="AS10" s="17">
        <v>0.34667553329302209</v>
      </c>
      <c r="AT10" s="17">
        <v>0.33133595589249909</v>
      </c>
      <c r="AU10" s="17">
        <v>0.3069170887113733</v>
      </c>
      <c r="AV10" s="17">
        <v>0.2261630368531248</v>
      </c>
      <c r="AX10" s="17">
        <v>0.44718080103836128</v>
      </c>
      <c r="AY10" s="17">
        <v>0.34667553329302209</v>
      </c>
      <c r="AZ10" s="17">
        <v>0.33133595589249909</v>
      </c>
      <c r="BA10" s="17">
        <v>0.3069170887113733</v>
      </c>
      <c r="BC10" s="17">
        <v>0.35021137996742041</v>
      </c>
      <c r="BD10" s="17">
        <v>0.27144936650374868</v>
      </c>
      <c r="BE10" s="17">
        <v>0.4310052442098517</v>
      </c>
      <c r="BF10" s="17">
        <v>0.28629114411904599</v>
      </c>
      <c r="BG10" s="17">
        <v>0.27723904765614388</v>
      </c>
      <c r="BH10" s="17">
        <v>0.25967254315344218</v>
      </c>
      <c r="BI10" s="17">
        <v>0.26366603018684981</v>
      </c>
      <c r="BJ10" s="17">
        <v>0.47133545324594489</v>
      </c>
      <c r="BK10" s="17">
        <v>0.43717044026207491</v>
      </c>
      <c r="BL10" s="17">
        <v>0.29995648728754182</v>
      </c>
      <c r="BM10" s="17">
        <v>0.44281032819979688</v>
      </c>
      <c r="BN10" s="17">
        <v>0.52993283967815974</v>
      </c>
      <c r="BP10" s="17">
        <v>0.49045732667387082</v>
      </c>
      <c r="BQ10" s="17">
        <v>0.38291584427880249</v>
      </c>
      <c r="BR10" s="17">
        <v>0.57520575324564061</v>
      </c>
      <c r="BS10" s="17">
        <v>0.46104903656796697</v>
      </c>
      <c r="BT10" s="17">
        <v>0.30291139214176771</v>
      </c>
      <c r="BU10" s="17">
        <v>0.2475730371200501</v>
      </c>
      <c r="BV10" s="17">
        <v>0.41310961614899072</v>
      </c>
      <c r="BW10" s="17">
        <v>0.46031640995200129</v>
      </c>
      <c r="BX10" s="17">
        <v>0.28598025827923229</v>
      </c>
      <c r="BY10" s="17">
        <v>0.52101356886600592</v>
      </c>
    </row>
    <row r="11" spans="2:79" ht="18.95" customHeight="1">
      <c r="B11" s="19" t="s">
        <v>98</v>
      </c>
      <c r="C11" s="17">
        <v>0.23070518351805061</v>
      </c>
      <c r="D11" s="17">
        <v>0.2315070678901103</v>
      </c>
      <c r="E11" s="17">
        <v>0.24432222216972099</v>
      </c>
      <c r="F11" s="17">
        <v>0.1216087225887532</v>
      </c>
      <c r="H11" s="17">
        <v>0.21636686010665859</v>
      </c>
      <c r="I11" s="17">
        <v>0.17895820834897291</v>
      </c>
      <c r="J11" s="17">
        <v>0.13601477829133099</v>
      </c>
      <c r="K11" s="17">
        <v>0.2095991696723101</v>
      </c>
      <c r="L11" s="17">
        <v>0.1872482198581108</v>
      </c>
      <c r="M11" s="17">
        <v>0.16732556847935751</v>
      </c>
      <c r="N11" s="17">
        <v>0.1847625369872159</v>
      </c>
      <c r="O11" s="17">
        <v>0.28766543167381248</v>
      </c>
      <c r="P11" s="17">
        <v>0.24583398319420971</v>
      </c>
      <c r="Q11" s="17">
        <v>0.29675327952262942</v>
      </c>
      <c r="R11" s="17">
        <v>0.23926460496476309</v>
      </c>
      <c r="S11" s="17">
        <v>0.2900524367769895</v>
      </c>
      <c r="U11" s="17">
        <v>0.1017705063025939</v>
      </c>
      <c r="V11" s="17">
        <v>0.13017953844348071</v>
      </c>
      <c r="W11" s="17">
        <v>0.14788078647766609</v>
      </c>
      <c r="X11" s="17">
        <v>0.1847382119237185</v>
      </c>
      <c r="Y11" s="17">
        <v>0.1867987024643859</v>
      </c>
      <c r="Z11" s="17">
        <v>0.26969931414464321</v>
      </c>
      <c r="AA11" s="17">
        <v>0.28571974610949608</v>
      </c>
      <c r="AB11" s="17">
        <v>0.32791701573431808</v>
      </c>
      <c r="AC11" s="17">
        <v>0.26893303956423348</v>
      </c>
      <c r="AD11" s="17">
        <v>0.18785309634241559</v>
      </c>
      <c r="AE11" s="17">
        <v>1</v>
      </c>
      <c r="AG11" s="17">
        <v>0.27364288888222438</v>
      </c>
      <c r="AH11" s="17">
        <v>0.18382823078212701</v>
      </c>
      <c r="AJ11" s="17">
        <v>0.24659680964045061</v>
      </c>
      <c r="AK11" s="17">
        <v>0.19021300243900821</v>
      </c>
      <c r="AL11" s="17">
        <v>0.18753937733018611</v>
      </c>
      <c r="AM11" s="17">
        <v>0.2256226502110327</v>
      </c>
      <c r="AN11" s="17">
        <v>0.19592735915533979</v>
      </c>
      <c r="AO11" s="17">
        <v>0.19745340676153639</v>
      </c>
      <c r="AP11" s="17">
        <v>0.24646464949974251</v>
      </c>
      <c r="AQ11" s="17">
        <v>0.28350047247909199</v>
      </c>
      <c r="AR11" s="17">
        <v>0.1970914316567858</v>
      </c>
      <c r="AS11" s="17">
        <v>0.13217017261181649</v>
      </c>
      <c r="AT11" s="17">
        <v>0.18384379482384461</v>
      </c>
      <c r="AU11" s="17">
        <v>0.22105227967417579</v>
      </c>
      <c r="AV11" s="17">
        <v>0.22057813721837419</v>
      </c>
      <c r="AX11" s="17">
        <v>0.23468687803482069</v>
      </c>
      <c r="AY11" s="17">
        <v>0.13217017261181649</v>
      </c>
      <c r="AZ11" s="17">
        <v>0.18384379482384461</v>
      </c>
      <c r="BA11" s="17">
        <v>0.22105227967417579</v>
      </c>
      <c r="BC11" s="17">
        <v>0.28482984888596391</v>
      </c>
      <c r="BD11" s="17">
        <v>0.2659204659194494</v>
      </c>
      <c r="BE11" s="17">
        <v>0.25235984246609838</v>
      </c>
      <c r="BF11" s="17">
        <v>0.26099773358736639</v>
      </c>
      <c r="BG11" s="17">
        <v>0.23155020099304499</v>
      </c>
      <c r="BH11" s="17">
        <v>0.26091378967708517</v>
      </c>
      <c r="BI11" s="17">
        <v>0.25055889622419231</v>
      </c>
      <c r="BJ11" s="17">
        <v>0.24380851026112921</v>
      </c>
      <c r="BK11" s="17">
        <v>0.23137971440387259</v>
      </c>
      <c r="BL11" s="17">
        <v>0.3062819272061636</v>
      </c>
      <c r="BM11" s="17">
        <v>0.24460488029345001</v>
      </c>
      <c r="BN11" s="17">
        <v>0.1680826478937312</v>
      </c>
      <c r="BP11" s="17">
        <v>0.25002140139515089</v>
      </c>
      <c r="BQ11" s="17">
        <v>0.26201165519637792</v>
      </c>
      <c r="BR11" s="17">
        <v>0.16651829567685911</v>
      </c>
      <c r="BS11" s="17">
        <v>0.28434231442483682</v>
      </c>
      <c r="BT11" s="17">
        <v>0.2369587369049741</v>
      </c>
      <c r="BU11" s="17">
        <v>0.27278598391146208</v>
      </c>
      <c r="BV11" s="17">
        <v>0.26128350725901928</v>
      </c>
      <c r="BW11" s="17">
        <v>0.19231735617061929</v>
      </c>
      <c r="BX11" s="17">
        <v>0.3933559164883807</v>
      </c>
      <c r="BY11" s="17">
        <v>0.1652738746001145</v>
      </c>
    </row>
    <row r="12" spans="2:79" ht="18.95" customHeight="1">
      <c r="B12" s="19" t="s">
        <v>119</v>
      </c>
      <c r="C12" s="17">
        <v>9.4843048069697705E-2</v>
      </c>
      <c r="D12" s="17">
        <v>0.10239889124128281</v>
      </c>
      <c r="E12" s="17">
        <v>7.1574527479989034E-2</v>
      </c>
      <c r="F12" s="17">
        <v>9.7851692017229083E-2</v>
      </c>
      <c r="H12" s="17">
        <v>0.10674136645521851</v>
      </c>
      <c r="I12" s="17">
        <v>3.6387763659638653E-2</v>
      </c>
      <c r="J12" s="17">
        <v>4.9039697445825398E-2</v>
      </c>
      <c r="K12" s="17">
        <v>7.548094881720642E-2</v>
      </c>
      <c r="L12" s="17">
        <v>9.7482258665230026E-2</v>
      </c>
      <c r="M12" s="17">
        <v>9.7488266337605697E-2</v>
      </c>
      <c r="N12" s="17">
        <v>7.8240810018725876E-2</v>
      </c>
      <c r="O12" s="17">
        <v>8.7788895441780798E-2</v>
      </c>
      <c r="P12" s="17">
        <v>8.0819850881267072E-2</v>
      </c>
      <c r="Q12" s="17">
        <v>0.1443718344309983</v>
      </c>
      <c r="R12" s="17">
        <v>0.14793099623726119</v>
      </c>
      <c r="S12" s="17">
        <v>8.24464938180242E-2</v>
      </c>
      <c r="U12" s="17">
        <v>7.5979092277566912E-2</v>
      </c>
      <c r="V12" s="17">
        <v>5.1960623319883971E-2</v>
      </c>
      <c r="W12" s="17">
        <v>1.37640509229636E-2</v>
      </c>
      <c r="X12" s="17">
        <v>7.8978027761674216E-2</v>
      </c>
      <c r="Y12" s="17">
        <v>8.7311660079708212E-2</v>
      </c>
      <c r="Z12" s="17">
        <v>9.7486776066297604E-2</v>
      </c>
      <c r="AA12" s="17">
        <v>0.14612960606509351</v>
      </c>
      <c r="AB12" s="17">
        <v>0.10474207143829339</v>
      </c>
      <c r="AC12" s="17">
        <v>0.14877667160166669</v>
      </c>
      <c r="AD12" s="17">
        <v>5.4749460133725121E-2</v>
      </c>
      <c r="AE12" s="17">
        <v>0</v>
      </c>
      <c r="AG12" s="17">
        <v>0.10674636875427319</v>
      </c>
      <c r="AH12" s="17">
        <v>8.1847677301772129E-2</v>
      </c>
      <c r="AJ12" s="17">
        <v>0.1124993101308973</v>
      </c>
      <c r="AK12" s="17">
        <v>7.9041867582135591E-2</v>
      </c>
      <c r="AL12" s="17">
        <v>0.10357407560718999</v>
      </c>
      <c r="AM12" s="17">
        <v>8.3545320707264698E-2</v>
      </c>
      <c r="AN12" s="17">
        <v>7.3912243917906101E-2</v>
      </c>
      <c r="AO12" s="17">
        <v>0.1122842286947298</v>
      </c>
      <c r="AP12" s="17">
        <v>8.7929753414876508E-2</v>
      </c>
      <c r="AQ12" s="17">
        <v>0.1160619346409668</v>
      </c>
      <c r="AR12" s="17">
        <v>0.13114245353231671</v>
      </c>
      <c r="AS12" s="17">
        <v>8.8729309797882988E-2</v>
      </c>
      <c r="AT12" s="17">
        <v>0.13326786032858201</v>
      </c>
      <c r="AU12" s="17">
        <v>8.9298933063709604E-2</v>
      </c>
      <c r="AV12" s="17">
        <v>5.6813894407124491E-2</v>
      </c>
      <c r="AX12" s="17">
        <v>0.1004669932483592</v>
      </c>
      <c r="AY12" s="17">
        <v>8.8729309797882988E-2</v>
      </c>
      <c r="AZ12" s="17">
        <v>0.13326786032858201</v>
      </c>
      <c r="BA12" s="17">
        <v>8.9298933063709604E-2</v>
      </c>
      <c r="BC12" s="17">
        <v>0.15929191522474401</v>
      </c>
      <c r="BD12" s="17">
        <v>0.18430838016332671</v>
      </c>
      <c r="BE12" s="17">
        <v>0.13497104189284401</v>
      </c>
      <c r="BF12" s="17">
        <v>0.15170186291924639</v>
      </c>
      <c r="BG12" s="17">
        <v>0.1369172945065725</v>
      </c>
      <c r="BH12" s="17">
        <v>0.12509669880713581</v>
      </c>
      <c r="BI12" s="17">
        <v>0.14129020963123301</v>
      </c>
      <c r="BJ12" s="17">
        <v>7.1766221328215307E-2</v>
      </c>
      <c r="BK12" s="17">
        <v>9.1483779646854155E-2</v>
      </c>
      <c r="BL12" s="17">
        <v>0.1021344079604212</v>
      </c>
      <c r="BM12" s="17">
        <v>8.6029545965064097E-2</v>
      </c>
      <c r="BN12" s="17">
        <v>6.0464581301316267E-2</v>
      </c>
      <c r="BP12" s="17">
        <v>7.1671826151031653E-2</v>
      </c>
      <c r="BQ12" s="17">
        <v>0.14378204114416801</v>
      </c>
      <c r="BR12" s="17">
        <v>0.1362957709467372</v>
      </c>
      <c r="BS12" s="17">
        <v>0.1110486401250089</v>
      </c>
      <c r="BT12" s="17">
        <v>0.12886995633407899</v>
      </c>
      <c r="BU12" s="17">
        <v>5.5336265692042023E-2</v>
      </c>
      <c r="BV12" s="17">
        <v>0.1146783375821431</v>
      </c>
      <c r="BW12" s="17">
        <v>5.5486135342433511E-2</v>
      </c>
      <c r="BX12" s="17">
        <v>0.1228965009715013</v>
      </c>
      <c r="BY12" s="17">
        <v>8.1095205372999773E-2</v>
      </c>
    </row>
    <row r="13" spans="2:79" ht="18.95" customHeight="1">
      <c r="B13" s="19" t="s">
        <v>120</v>
      </c>
      <c r="C13" s="17">
        <v>8.0610805288373166E-2</v>
      </c>
      <c r="D13" s="17">
        <v>7.0519271393815183E-2</v>
      </c>
      <c r="E13" s="17">
        <v>9.6812697564556516E-2</v>
      </c>
      <c r="F13" s="17">
        <v>0.19996339195730409</v>
      </c>
      <c r="H13" s="17">
        <v>6.0431854642110358E-2</v>
      </c>
      <c r="I13" s="17">
        <v>0.11971843960676259</v>
      </c>
      <c r="J13" s="17">
        <v>8.4986088991244838E-2</v>
      </c>
      <c r="K13" s="17">
        <v>3.6126567385486523E-2</v>
      </c>
      <c r="L13" s="17">
        <v>5.0522327391753788E-2</v>
      </c>
      <c r="M13" s="17">
        <v>7.919342187179329E-2</v>
      </c>
      <c r="N13" s="17">
        <v>5.5910020798469573E-2</v>
      </c>
      <c r="O13" s="17">
        <v>6.4286285549856173E-2</v>
      </c>
      <c r="P13" s="17">
        <v>9.8703512168185042E-2</v>
      </c>
      <c r="Q13" s="17">
        <v>8.1935085271459096E-2</v>
      </c>
      <c r="R13" s="17">
        <v>0.1103068363608372</v>
      </c>
      <c r="S13" s="17">
        <v>9.7377213135801957E-2</v>
      </c>
      <c r="U13" s="17">
        <v>7.1892360590640131E-3</v>
      </c>
      <c r="V13" s="17">
        <v>0</v>
      </c>
      <c r="W13" s="17">
        <v>2.487126046165615E-2</v>
      </c>
      <c r="X13" s="17">
        <v>7.0015036947662465E-2</v>
      </c>
      <c r="Y13" s="17">
        <v>8.3107268949920571E-2</v>
      </c>
      <c r="Z13" s="17">
        <v>5.9348609320196782E-2</v>
      </c>
      <c r="AA13" s="17">
        <v>0.10140707891598449</v>
      </c>
      <c r="AB13" s="17">
        <v>0.1001919678980481</v>
      </c>
      <c r="AC13" s="17">
        <v>0.13804689465022391</v>
      </c>
      <c r="AD13" s="17">
        <v>0.1111265564673856</v>
      </c>
      <c r="AE13" s="17">
        <v>0</v>
      </c>
      <c r="AG13" s="17">
        <v>9.3851413641919568E-2</v>
      </c>
      <c r="AH13" s="17">
        <v>6.6155459649387308E-2</v>
      </c>
      <c r="AJ13" s="17">
        <v>0.1128564671567933</v>
      </c>
      <c r="AK13" s="17">
        <v>0.1368131687993662</v>
      </c>
      <c r="AL13" s="17">
        <v>0.1201954177443786</v>
      </c>
      <c r="AM13" s="17">
        <v>0.110861028449612</v>
      </c>
      <c r="AN13" s="17">
        <v>9.8871603604459804E-2</v>
      </c>
      <c r="AO13" s="17">
        <v>0.13824212292913229</v>
      </c>
      <c r="AP13" s="17">
        <v>8.1572548867693037E-2</v>
      </c>
      <c r="AQ13" s="17">
        <v>0.107337023168613</v>
      </c>
      <c r="AR13" s="17">
        <v>0.112018414256658</v>
      </c>
      <c r="AS13" s="17">
        <v>0.14618355161653299</v>
      </c>
      <c r="AT13" s="17">
        <v>0.10002568880995411</v>
      </c>
      <c r="AU13" s="17">
        <v>0.1192504222743952</v>
      </c>
      <c r="AV13" s="17">
        <v>0.25921658059388708</v>
      </c>
      <c r="AX13" s="17">
        <v>8.1802053210081563E-2</v>
      </c>
      <c r="AY13" s="17">
        <v>0.14618355161653299</v>
      </c>
      <c r="AZ13" s="17">
        <v>0.10002568880995411</v>
      </c>
      <c r="BA13" s="17">
        <v>0.1192504222743952</v>
      </c>
      <c r="BC13" s="17">
        <v>9.1068125721601625E-2</v>
      </c>
      <c r="BD13" s="17">
        <v>9.8087417353235312E-2</v>
      </c>
      <c r="BE13" s="17">
        <v>6.2989740291958349E-2</v>
      </c>
      <c r="BF13" s="17">
        <v>0.13845971420366401</v>
      </c>
      <c r="BG13" s="17">
        <v>0.17559754353395601</v>
      </c>
      <c r="BH13" s="17">
        <v>0.1362224455336575</v>
      </c>
      <c r="BI13" s="17">
        <v>0.14919316832788401</v>
      </c>
      <c r="BJ13" s="17">
        <v>6.3880595375713375E-2</v>
      </c>
      <c r="BK13" s="17">
        <v>0.1124547123618469</v>
      </c>
      <c r="BL13" s="17">
        <v>0.11261104149338939</v>
      </c>
      <c r="BM13" s="17">
        <v>8.8285076752932776E-2</v>
      </c>
      <c r="BN13" s="17">
        <v>7.8947957138628025E-2</v>
      </c>
      <c r="BP13" s="17">
        <v>3.1636687080846299E-2</v>
      </c>
      <c r="BQ13" s="17">
        <v>5.008479844483979E-2</v>
      </c>
      <c r="BR13" s="17">
        <v>6.0990090065381419E-2</v>
      </c>
      <c r="BS13" s="17">
        <v>6.1585250297070973E-2</v>
      </c>
      <c r="BT13" s="17">
        <v>0.1484729696368724</v>
      </c>
      <c r="BU13" s="17">
        <v>7.3841697226846567E-2</v>
      </c>
      <c r="BV13" s="17">
        <v>9.6302390888093253E-2</v>
      </c>
      <c r="BW13" s="17">
        <v>9.1922602130873859E-2</v>
      </c>
      <c r="BX13" s="17">
        <v>5.215784931013849E-2</v>
      </c>
      <c r="BY13" s="17">
        <v>0.10900447414216111</v>
      </c>
    </row>
    <row r="14" spans="2:79" ht="18.95" customHeight="1">
      <c r="B14" s="19" t="s">
        <v>121</v>
      </c>
      <c r="C14" s="17">
        <v>3.2440034397079792E-2</v>
      </c>
      <c r="D14" s="17">
        <v>2.6500879885068131E-2</v>
      </c>
      <c r="E14" s="17">
        <v>4.4565116210277853E-2</v>
      </c>
      <c r="F14" s="17">
        <v>8.2341250261478163E-2</v>
      </c>
      <c r="H14" s="17">
        <v>1.151573577530474E-2</v>
      </c>
      <c r="I14" s="17">
        <v>4.759609170378167E-3</v>
      </c>
      <c r="J14" s="17">
        <v>1.959638342146525E-2</v>
      </c>
      <c r="K14" s="17">
        <v>3.2515324025798882E-2</v>
      </c>
      <c r="L14" s="17">
        <v>2.5138200190346079E-2</v>
      </c>
      <c r="M14" s="17">
        <v>3.7225616189485791E-2</v>
      </c>
      <c r="N14" s="17">
        <v>6.9170391314802696E-2</v>
      </c>
      <c r="O14" s="17">
        <v>2.3798058883345609E-2</v>
      </c>
      <c r="P14" s="17">
        <v>1.1835617563388219E-2</v>
      </c>
      <c r="Q14" s="17">
        <v>5.1675703428346938E-2</v>
      </c>
      <c r="R14" s="17">
        <v>5.4005770255101053E-2</v>
      </c>
      <c r="S14" s="17">
        <v>3.189632615745653E-2</v>
      </c>
      <c r="U14" s="17">
        <v>0</v>
      </c>
      <c r="V14" s="17">
        <v>0</v>
      </c>
      <c r="W14" s="17">
        <v>0</v>
      </c>
      <c r="X14" s="17">
        <v>1.3412048519093559E-2</v>
      </c>
      <c r="Y14" s="17">
        <v>2.216676508485246E-2</v>
      </c>
      <c r="Z14" s="17">
        <v>4.1790344509942477E-2</v>
      </c>
      <c r="AA14" s="17">
        <v>5.1314631474300348E-2</v>
      </c>
      <c r="AB14" s="17">
        <v>7.1552266461259006E-2</v>
      </c>
      <c r="AC14" s="17">
        <v>4.695981516115999E-2</v>
      </c>
      <c r="AD14" s="17">
        <v>6.9511763811584363E-3</v>
      </c>
      <c r="AE14" s="17">
        <v>0</v>
      </c>
      <c r="AG14" s="17">
        <v>3.558987371836602E-2</v>
      </c>
      <c r="AH14" s="17">
        <v>2.9001218378912039E-2</v>
      </c>
      <c r="AJ14" s="17">
        <v>4.8931666222784227E-2</v>
      </c>
      <c r="AK14" s="17">
        <v>2.3320061470173591E-2</v>
      </c>
      <c r="AL14" s="17">
        <v>1.490992317184169E-2</v>
      </c>
      <c r="AM14" s="17">
        <v>1.572493519556916E-2</v>
      </c>
      <c r="AN14" s="17">
        <v>2.2084124210821472E-2</v>
      </c>
      <c r="AO14" s="17">
        <v>6.2956527427142804E-3</v>
      </c>
      <c r="AP14" s="17">
        <v>3.1022782907885509E-2</v>
      </c>
      <c r="AQ14" s="17">
        <v>3.8251153078848008E-2</v>
      </c>
      <c r="AR14" s="17">
        <v>4.0316799637757618E-2</v>
      </c>
      <c r="AS14" s="17">
        <v>1.0186509524125059E-2</v>
      </c>
      <c r="AT14" s="17">
        <v>3.3667116155373093E-2</v>
      </c>
      <c r="AU14" s="17">
        <v>3.2190486694627041E-2</v>
      </c>
      <c r="AV14" s="17">
        <v>7.7090606662707463E-3</v>
      </c>
      <c r="AX14" s="17">
        <v>3.1920182741616399E-2</v>
      </c>
      <c r="AY14" s="17">
        <v>1.0186509524125059E-2</v>
      </c>
      <c r="AZ14" s="17">
        <v>3.3667116155373093E-2</v>
      </c>
      <c r="BA14" s="17">
        <v>3.2190486694627041E-2</v>
      </c>
      <c r="BC14" s="17">
        <v>3.5850521821657537E-2</v>
      </c>
      <c r="BD14" s="17">
        <v>4.7144857062315318E-2</v>
      </c>
      <c r="BE14" s="17">
        <v>1.9226363279253859E-2</v>
      </c>
      <c r="BF14" s="17">
        <v>2.934279652815467E-2</v>
      </c>
      <c r="BG14" s="17">
        <v>3.4217798358884013E-2</v>
      </c>
      <c r="BH14" s="17">
        <v>7.1191467583516771E-2</v>
      </c>
      <c r="BI14" s="17">
        <v>4.7936798696763282E-2</v>
      </c>
      <c r="BJ14" s="17">
        <v>3.3729345751878637E-2</v>
      </c>
      <c r="BK14" s="17">
        <v>4.893281515370421E-3</v>
      </c>
      <c r="BL14" s="17">
        <v>7.4140095587310106E-2</v>
      </c>
      <c r="BM14" s="17">
        <v>2.7788177764202771E-2</v>
      </c>
      <c r="BN14" s="17">
        <v>1.9728142225678879E-2</v>
      </c>
      <c r="BP14" s="17">
        <v>3.5932319236742442E-2</v>
      </c>
      <c r="BQ14" s="17">
        <v>3.0031338502898929E-2</v>
      </c>
      <c r="BR14" s="17">
        <v>7.2912352344892996E-3</v>
      </c>
      <c r="BS14" s="17">
        <v>1.189284035214698E-2</v>
      </c>
      <c r="BT14" s="17">
        <v>6.7610417750610441E-2</v>
      </c>
      <c r="BU14" s="17">
        <v>1.8445421897347339E-2</v>
      </c>
      <c r="BV14" s="17">
        <v>1.6041700237950651E-2</v>
      </c>
      <c r="BW14" s="17">
        <v>5.1184077019545249E-2</v>
      </c>
      <c r="BX14" s="17">
        <v>5.2097003322973207E-2</v>
      </c>
      <c r="BY14" s="17">
        <v>4.9765908549508471E-2</v>
      </c>
    </row>
    <row r="15" spans="2:79" ht="18.95" customHeight="1">
      <c r="B15" s="19" t="s">
        <v>122</v>
      </c>
      <c r="C15" s="17">
        <v>2.7295552685121589E-2</v>
      </c>
      <c r="D15" s="17">
        <v>2.7542386495777688E-2</v>
      </c>
      <c r="E15" s="17">
        <v>1.9165452315735489E-2</v>
      </c>
      <c r="F15" s="17">
        <v>8.4282034799178174E-2</v>
      </c>
      <c r="H15" s="17">
        <v>0</v>
      </c>
      <c r="I15" s="17">
        <v>0</v>
      </c>
      <c r="J15" s="17">
        <v>0</v>
      </c>
      <c r="K15" s="17">
        <v>1.8372386999613421E-2</v>
      </c>
      <c r="L15" s="17">
        <v>4.3113978628701158E-2</v>
      </c>
      <c r="M15" s="17">
        <v>1.150435998746511E-2</v>
      </c>
      <c r="N15" s="17">
        <v>9.0013165386358979E-2</v>
      </c>
      <c r="O15" s="17">
        <v>2.3727336661078641E-2</v>
      </c>
      <c r="P15" s="17">
        <v>4.4574869395899372E-2</v>
      </c>
      <c r="Q15" s="17">
        <v>1.221283140085397E-2</v>
      </c>
      <c r="R15" s="17">
        <v>2.8076469442543061E-2</v>
      </c>
      <c r="S15" s="17">
        <v>3.5603907245065423E-2</v>
      </c>
      <c r="U15" s="17">
        <v>0</v>
      </c>
      <c r="V15" s="17">
        <v>1.8193631453025608E-2</v>
      </c>
      <c r="W15" s="17">
        <v>0</v>
      </c>
      <c r="X15" s="17">
        <v>2.925717439086976E-3</v>
      </c>
      <c r="Y15" s="17">
        <v>2.3161079778129839E-2</v>
      </c>
      <c r="Z15" s="17">
        <v>3.7290616048633457E-2</v>
      </c>
      <c r="AA15" s="17">
        <v>2.145122320560269E-2</v>
      </c>
      <c r="AB15" s="17">
        <v>5.4593443292310057E-2</v>
      </c>
      <c r="AC15" s="17">
        <v>3.2502710490805137E-2</v>
      </c>
      <c r="AD15" s="17">
        <v>5.4760974047596292E-2</v>
      </c>
      <c r="AE15" s="17">
        <v>0</v>
      </c>
      <c r="AG15" s="17">
        <v>3.015559096596257E-2</v>
      </c>
      <c r="AH15" s="17">
        <v>2.4173125015156279E-2</v>
      </c>
      <c r="AJ15" s="17">
        <v>3.867628863125229E-2</v>
      </c>
      <c r="AK15" s="17">
        <v>9.255102827973179E-3</v>
      </c>
      <c r="AL15" s="17">
        <v>3.1573550564196327E-2</v>
      </c>
      <c r="AM15" s="17">
        <v>3.1499446487740113E-2</v>
      </c>
      <c r="AN15" s="17">
        <v>1.6110632638639408E-2</v>
      </c>
      <c r="AO15" s="17">
        <v>3.0902162794838289E-2</v>
      </c>
      <c r="AP15" s="17">
        <v>3.2090261003802092E-2</v>
      </c>
      <c r="AQ15" s="17">
        <v>2.915556742434491E-2</v>
      </c>
      <c r="AR15" s="17">
        <v>4.1952704342251977E-2</v>
      </c>
      <c r="AS15" s="17">
        <v>1.4682866951723021E-2</v>
      </c>
      <c r="AT15" s="17">
        <v>3.9269856865374868E-2</v>
      </c>
      <c r="AU15" s="17">
        <v>4.1328198166293142E-2</v>
      </c>
      <c r="AV15" s="17">
        <v>3.53398090708738E-2</v>
      </c>
      <c r="AX15" s="17">
        <v>2.5713732179293972E-2</v>
      </c>
      <c r="AY15" s="17">
        <v>1.4682866951723021E-2</v>
      </c>
      <c r="AZ15" s="17">
        <v>3.9269856865374868E-2</v>
      </c>
      <c r="BA15" s="17">
        <v>4.1328198166293142E-2</v>
      </c>
      <c r="BC15" s="17">
        <v>2.9643701219023929E-2</v>
      </c>
      <c r="BD15" s="17">
        <v>8.5026944199669177E-2</v>
      </c>
      <c r="BE15" s="17">
        <v>5.1435192345278283E-2</v>
      </c>
      <c r="BF15" s="17">
        <v>4.1566321608958998E-2</v>
      </c>
      <c r="BG15" s="17">
        <v>3.435173923054663E-2</v>
      </c>
      <c r="BH15" s="17">
        <v>4.2399980247056338E-2</v>
      </c>
      <c r="BI15" s="17">
        <v>6.230369145697872E-2</v>
      </c>
      <c r="BJ15" s="17">
        <v>1.7364664797258809E-2</v>
      </c>
      <c r="BK15" s="17">
        <v>3.6029946139728583E-2</v>
      </c>
      <c r="BL15" s="17">
        <v>5.3777132582418438E-3</v>
      </c>
      <c r="BM15" s="17">
        <v>6.7072148674680986E-3</v>
      </c>
      <c r="BN15" s="17">
        <v>1.881818240745466E-2</v>
      </c>
      <c r="BP15" s="17">
        <v>2.244013721546996E-2</v>
      </c>
      <c r="BQ15" s="17">
        <v>4.0041784670531898E-2</v>
      </c>
      <c r="BR15" s="17">
        <v>1.6572759153769861E-2</v>
      </c>
      <c r="BS15" s="17">
        <v>2.2510556824381491E-2</v>
      </c>
      <c r="BT15" s="17">
        <v>4.4664682610800671E-2</v>
      </c>
      <c r="BU15" s="17">
        <v>1.8445421897347339E-2</v>
      </c>
      <c r="BV15" s="17">
        <v>3.7805368282171313E-2</v>
      </c>
      <c r="BW15" s="17">
        <v>2.704171475252579E-2</v>
      </c>
      <c r="BX15" s="17">
        <v>1.8702494325554851E-2</v>
      </c>
      <c r="BY15" s="17">
        <v>3.0761272491490341E-2</v>
      </c>
    </row>
    <row r="16" spans="2:79" ht="18.95" customHeight="1">
      <c r="B16" s="19" t="s">
        <v>123</v>
      </c>
      <c r="C16" s="17">
        <v>2.5403405469779539E-2</v>
      </c>
      <c r="D16" s="17">
        <v>2.101347880899905E-2</v>
      </c>
      <c r="E16" s="17">
        <v>4.2634909076140461E-2</v>
      </c>
      <c r="F16" s="17">
        <v>0</v>
      </c>
      <c r="H16" s="17">
        <v>2.2021160969108632E-2</v>
      </c>
      <c r="I16" s="17">
        <v>1.1407621823059899E-2</v>
      </c>
      <c r="J16" s="17">
        <v>0</v>
      </c>
      <c r="K16" s="17">
        <v>0</v>
      </c>
      <c r="L16" s="17">
        <v>0</v>
      </c>
      <c r="M16" s="17">
        <v>7.6567017151821584E-3</v>
      </c>
      <c r="N16" s="17">
        <v>0</v>
      </c>
      <c r="O16" s="17">
        <v>2.371020232866872E-2</v>
      </c>
      <c r="P16" s="17">
        <v>3.2865963336695379E-3</v>
      </c>
      <c r="Q16" s="17">
        <v>2.12969614998136E-2</v>
      </c>
      <c r="R16" s="17">
        <v>3.8605529054745041E-2</v>
      </c>
      <c r="S16" s="17">
        <v>8.3648891565898317E-2</v>
      </c>
      <c r="U16" s="17">
        <v>0</v>
      </c>
      <c r="V16" s="17">
        <v>0</v>
      </c>
      <c r="W16" s="17">
        <v>1.3954011121994229E-2</v>
      </c>
      <c r="X16" s="17">
        <v>0</v>
      </c>
      <c r="Y16" s="17">
        <v>1.1488493758259539E-2</v>
      </c>
      <c r="Z16" s="17">
        <v>6.9078226983599464E-3</v>
      </c>
      <c r="AA16" s="17">
        <v>1.472700864096455E-2</v>
      </c>
      <c r="AB16" s="17">
        <v>2.0410581048592912E-2</v>
      </c>
      <c r="AC16" s="17">
        <v>7.8969846808885691E-2</v>
      </c>
      <c r="AD16" s="17">
        <v>7.4147862011992346E-2</v>
      </c>
      <c r="AE16" s="17">
        <v>0</v>
      </c>
      <c r="AG16" s="17">
        <v>4.380915969736817E-2</v>
      </c>
      <c r="AH16" s="17">
        <v>5.3090463586473206E-3</v>
      </c>
      <c r="AJ16" s="17">
        <v>3.3500380778908247E-2</v>
      </c>
      <c r="AK16" s="17">
        <v>4.0601348892660573E-2</v>
      </c>
      <c r="AL16" s="17">
        <v>6.0088537900809667E-2</v>
      </c>
      <c r="AM16" s="17">
        <v>3.70278875172209E-2</v>
      </c>
      <c r="AN16" s="17">
        <v>4.5199471685084272E-2</v>
      </c>
      <c r="AO16" s="17">
        <v>2.6223367265973331E-2</v>
      </c>
      <c r="AP16" s="17">
        <v>2.8005876516678501E-2</v>
      </c>
      <c r="AQ16" s="17">
        <v>5.5400723013886037E-2</v>
      </c>
      <c r="AR16" s="17">
        <v>7.3957148811238646E-2</v>
      </c>
      <c r="AS16" s="17">
        <v>8.7331329102350863E-2</v>
      </c>
      <c r="AT16" s="17">
        <v>5.7743406206522893E-2</v>
      </c>
      <c r="AU16" s="17">
        <v>4.1880299953577532E-2</v>
      </c>
      <c r="AV16" s="17">
        <v>7.7090606662707463E-3</v>
      </c>
      <c r="AX16" s="17">
        <v>2.514129363235031E-2</v>
      </c>
      <c r="AY16" s="17">
        <v>8.7331329102350863E-2</v>
      </c>
      <c r="AZ16" s="17">
        <v>5.7743406206522893E-2</v>
      </c>
      <c r="BA16" s="17">
        <v>4.1880299953577532E-2</v>
      </c>
      <c r="BC16" s="17">
        <v>0</v>
      </c>
      <c r="BD16" s="17">
        <v>4.3342381074081067E-2</v>
      </c>
      <c r="BE16" s="17">
        <v>1.713321240766625E-2</v>
      </c>
      <c r="BF16" s="17">
        <v>1.70547916226256E-2</v>
      </c>
      <c r="BG16" s="17">
        <v>3.4217798358884013E-2</v>
      </c>
      <c r="BH16" s="17">
        <v>4.9954822000966972E-2</v>
      </c>
      <c r="BI16" s="17">
        <v>2.585052309556465E-2</v>
      </c>
      <c r="BJ16" s="17">
        <v>3.5846517122586803E-2</v>
      </c>
      <c r="BK16" s="17">
        <v>1.432391528399353E-2</v>
      </c>
      <c r="BL16" s="17">
        <v>2.5047498986497579E-2</v>
      </c>
      <c r="BM16" s="17">
        <v>4.751060915930478E-2</v>
      </c>
      <c r="BN16" s="17">
        <v>2.126261231732153E-2</v>
      </c>
      <c r="BP16" s="17">
        <v>3.1636687080846299E-2</v>
      </c>
      <c r="BQ16" s="17">
        <v>2.0020892335265949E-2</v>
      </c>
      <c r="BR16" s="17">
        <v>9.2815239192805647E-3</v>
      </c>
      <c r="BS16" s="17">
        <v>2.378568070429397E-2</v>
      </c>
      <c r="BT16" s="17">
        <v>1.690260443765261E-2</v>
      </c>
      <c r="BU16" s="17">
        <v>7.3781687589389369E-2</v>
      </c>
      <c r="BV16" s="17">
        <v>4.47373793636811E-2</v>
      </c>
      <c r="BW16" s="17">
        <v>1.352085737626289E-2</v>
      </c>
      <c r="BX16" s="17">
        <v>0</v>
      </c>
      <c r="BY16" s="17">
        <v>1.5949595993929269E-2</v>
      </c>
    </row>
    <row r="17" spans="2:77" ht="18.95" customHeight="1">
      <c r="B17" s="19" t="s">
        <v>124</v>
      </c>
      <c r="C17" s="17">
        <v>4.8398151712015287E-2</v>
      </c>
      <c r="D17" s="17">
        <v>3.3547860561026058E-2</v>
      </c>
      <c r="E17" s="17">
        <v>9.7053858055473063E-2</v>
      </c>
      <c r="F17" s="17">
        <v>0</v>
      </c>
      <c r="H17" s="17">
        <v>1.730264215686304E-2</v>
      </c>
      <c r="I17" s="17">
        <v>2.7774880965296681E-2</v>
      </c>
      <c r="J17" s="17">
        <v>1.8554440795050309E-2</v>
      </c>
      <c r="K17" s="17">
        <v>0</v>
      </c>
      <c r="L17" s="17">
        <v>0</v>
      </c>
      <c r="M17" s="17">
        <v>1.4641657663252049E-2</v>
      </c>
      <c r="N17" s="17">
        <v>5.4984182504651804E-3</v>
      </c>
      <c r="O17" s="17">
        <v>5.1721668273501404E-3</v>
      </c>
      <c r="P17" s="17">
        <v>3.4348746310453038E-2</v>
      </c>
      <c r="Q17" s="17">
        <v>6.0257397088706068E-2</v>
      </c>
      <c r="R17" s="17">
        <v>7.9597455762331196E-2</v>
      </c>
      <c r="S17" s="17">
        <v>0.14417194942961989</v>
      </c>
      <c r="U17" s="17">
        <v>7.1892360590640131E-3</v>
      </c>
      <c r="V17" s="17">
        <v>0</v>
      </c>
      <c r="W17" s="17">
        <v>0</v>
      </c>
      <c r="X17" s="17">
        <v>2.04339716414784E-2</v>
      </c>
      <c r="Y17" s="17">
        <v>1.399460507224197E-2</v>
      </c>
      <c r="Z17" s="17">
        <v>0</v>
      </c>
      <c r="AA17" s="17">
        <v>1.6836608950247859E-2</v>
      </c>
      <c r="AB17" s="17">
        <v>4.692221553816104E-2</v>
      </c>
      <c r="AC17" s="17">
        <v>7.7903820404523538E-2</v>
      </c>
      <c r="AD17" s="17">
        <v>0.29894632821355949</v>
      </c>
      <c r="AE17" s="17">
        <v>0</v>
      </c>
      <c r="AG17" s="17">
        <v>8.3310804602461735E-2</v>
      </c>
      <c r="AH17" s="17">
        <v>1.0282496356182041E-2</v>
      </c>
      <c r="AJ17" s="17">
        <v>6.572880242214349E-2</v>
      </c>
      <c r="AK17" s="17">
        <v>0.1152519331944455</v>
      </c>
      <c r="AL17" s="17">
        <v>0.1185335371479843</v>
      </c>
      <c r="AM17" s="17">
        <v>7.639265728804992E-2</v>
      </c>
      <c r="AN17" s="17">
        <v>8.3398523509020717E-2</v>
      </c>
      <c r="AO17" s="17">
        <v>8.2955296637504686E-2</v>
      </c>
      <c r="AP17" s="17">
        <v>9.5746638557636835E-2</v>
      </c>
      <c r="AQ17" s="17">
        <v>7.6639628549192609E-2</v>
      </c>
      <c r="AR17" s="17">
        <v>8.3006999179553759E-2</v>
      </c>
      <c r="AS17" s="17">
        <v>0.15069713195439779</v>
      </c>
      <c r="AT17" s="17">
        <v>0.1015173946140913</v>
      </c>
      <c r="AU17" s="17">
        <v>0.12838734454689529</v>
      </c>
      <c r="AV17" s="17">
        <v>0.186470420524074</v>
      </c>
      <c r="AX17" s="17">
        <v>4.726225351513428E-2</v>
      </c>
      <c r="AY17" s="17">
        <v>0.15069713195439779</v>
      </c>
      <c r="AZ17" s="17">
        <v>0.1015173946140913</v>
      </c>
      <c r="BA17" s="17">
        <v>0.12838734454689529</v>
      </c>
      <c r="BC17" s="17">
        <v>3.8266928140516701E-2</v>
      </c>
      <c r="BD17" s="17">
        <v>4.7201877241740313E-3</v>
      </c>
      <c r="BE17" s="17">
        <v>3.0879363107049088E-2</v>
      </c>
      <c r="BF17" s="17">
        <v>7.4585635410937878E-2</v>
      </c>
      <c r="BG17" s="17">
        <v>7.5908577361968071E-2</v>
      </c>
      <c r="BH17" s="17">
        <v>5.3242853546611242E-2</v>
      </c>
      <c r="BI17" s="17">
        <v>5.6385732155816028E-2</v>
      </c>
      <c r="BJ17" s="17">
        <v>5.5127436740140187E-2</v>
      </c>
      <c r="BK17" s="17">
        <v>7.2264210386258715E-2</v>
      </c>
      <c r="BL17" s="17">
        <v>7.4450828220434404E-2</v>
      </c>
      <c r="BM17" s="17">
        <v>5.0248626744947109E-2</v>
      </c>
      <c r="BN17" s="17">
        <v>9.062949423590197E-2</v>
      </c>
      <c r="BP17" s="17">
        <v>5.4699899920551728E-2</v>
      </c>
      <c r="BQ17" s="17">
        <v>7.1111645427114831E-2</v>
      </c>
      <c r="BR17" s="17">
        <v>1.8563047838561129E-2</v>
      </c>
      <c r="BS17" s="17">
        <v>2.378568070429397E-2</v>
      </c>
      <c r="BT17" s="17">
        <v>4.4664682610800671E-2</v>
      </c>
      <c r="BU17" s="17">
        <v>0.22134506276816809</v>
      </c>
      <c r="BV17" s="17">
        <v>1.6041700237950651E-2</v>
      </c>
      <c r="BW17" s="17">
        <v>9.4689989879475245E-2</v>
      </c>
      <c r="BX17" s="17">
        <v>5.6107482976664548E-2</v>
      </c>
      <c r="BY17" s="17">
        <v>2.0127470809260629E-2</v>
      </c>
    </row>
    <row r="19" spans="2:77">
      <c r="B19" s="21" t="s">
        <v>17</v>
      </c>
    </row>
    <row r="20" spans="2:77">
      <c r="B20" t="s">
        <v>418</v>
      </c>
    </row>
    <row r="21" spans="2:77">
      <c r="B21" t="s">
        <v>9</v>
      </c>
    </row>
    <row r="22" spans="2:77">
      <c r="B22"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A19"/>
  <sheetViews>
    <sheetView showGridLines="0" workbookViewId="0">
      <pane xSplit="2" topLeftCell="C1" activePane="topRight" state="frozen"/>
      <selection pane="topRight" activeCell="BJ10" sqref="BJ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125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126</v>
      </c>
      <c r="C9" s="17">
        <v>0.14840013250273401</v>
      </c>
      <c r="D9" s="17">
        <v>0.16080903955142051</v>
      </c>
      <c r="E9" s="17">
        <v>0.1198180283655792</v>
      </c>
      <c r="F9" s="17">
        <v>8.2669565944899576E-2</v>
      </c>
      <c r="H9" s="17">
        <v>0.1191851097299856</v>
      </c>
      <c r="I9" s="17">
        <v>8.9037962738152579E-2</v>
      </c>
      <c r="J9" s="17">
        <v>8.9370946642639101E-2</v>
      </c>
      <c r="K9" s="17">
        <v>0.1294198272927877</v>
      </c>
      <c r="L9" s="17">
        <v>0.14117482043632421</v>
      </c>
      <c r="M9" s="17">
        <v>0.1139533205112962</v>
      </c>
      <c r="N9" s="17">
        <v>0.153231581944345</v>
      </c>
      <c r="O9" s="17">
        <v>0.18314600357432001</v>
      </c>
      <c r="P9" s="17">
        <v>0.20437023946685809</v>
      </c>
      <c r="Q9" s="17">
        <v>0.18363690282171929</v>
      </c>
      <c r="R9" s="17">
        <v>0.2199192049246477</v>
      </c>
      <c r="S9" s="17">
        <v>0.15804728756233541</v>
      </c>
      <c r="U9" s="17">
        <v>0.1089672671467217</v>
      </c>
      <c r="V9" s="17">
        <v>9.1450771419722465E-2</v>
      </c>
      <c r="W9" s="17">
        <v>0.1041209674195951</v>
      </c>
      <c r="X9" s="17">
        <v>0.16066289832204081</v>
      </c>
      <c r="Y9" s="17">
        <v>0.1479896402657328</v>
      </c>
      <c r="Z9" s="17">
        <v>0.18896527716486111</v>
      </c>
      <c r="AA9" s="17">
        <v>0.14238039042670769</v>
      </c>
      <c r="AB9" s="17">
        <v>0.21080201364556439</v>
      </c>
      <c r="AC9" s="17">
        <v>0.17115137515428661</v>
      </c>
      <c r="AD9" s="17">
        <v>0.15101794884264511</v>
      </c>
      <c r="AE9" s="17">
        <v>0</v>
      </c>
      <c r="AG9" s="17">
        <v>0.18496912480383171</v>
      </c>
      <c r="AH9" s="17">
        <v>0.1198335709499328</v>
      </c>
      <c r="AJ9" s="17">
        <v>0.20748361051641739</v>
      </c>
      <c r="AK9" s="17">
        <v>0.1924453725783368</v>
      </c>
      <c r="AL9" s="17">
        <v>0.19160855150971681</v>
      </c>
      <c r="AM9" s="17">
        <v>0.1844152251621759</v>
      </c>
      <c r="AN9" s="17">
        <v>0.1216732651166894</v>
      </c>
      <c r="AO9" s="17">
        <v>0.18895867143996131</v>
      </c>
      <c r="AP9" s="17">
        <v>0.14609617971029221</v>
      </c>
      <c r="AQ9" s="17">
        <v>0.14399556754808851</v>
      </c>
      <c r="AR9" s="17">
        <v>0.17472306840604099</v>
      </c>
      <c r="AS9" s="17">
        <v>0.27499134815797371</v>
      </c>
      <c r="AT9" s="17">
        <v>0.1942207507079019</v>
      </c>
      <c r="AU9" s="17">
        <v>0.2125814100951649</v>
      </c>
      <c r="AV9" s="17">
        <v>0.23990168899354539</v>
      </c>
      <c r="AX9" s="17">
        <v>0.14800771972633861</v>
      </c>
      <c r="AY9" s="17">
        <v>0.27499134815797371</v>
      </c>
      <c r="AZ9" s="17">
        <v>0.1942207507079019</v>
      </c>
      <c r="BA9" s="17">
        <v>0.2125814100951649</v>
      </c>
      <c r="BC9" s="17">
        <v>0.2226077746738139</v>
      </c>
      <c r="BD9" s="17">
        <v>0.26676043047856279</v>
      </c>
      <c r="BE9" s="17">
        <v>0.30017620293109681</v>
      </c>
      <c r="BF9" s="17">
        <v>0.2335162202955694</v>
      </c>
      <c r="BG9" s="17">
        <v>0.2160146990450211</v>
      </c>
      <c r="BH9" s="17">
        <v>0.28434298289284232</v>
      </c>
      <c r="BI9" s="17">
        <v>0.32266325629485532</v>
      </c>
      <c r="BJ9" s="17">
        <v>0.1390393597376377</v>
      </c>
      <c r="BK9" s="17">
        <v>0.1773134237121263</v>
      </c>
      <c r="BL9" s="17">
        <v>0.2383206107529251</v>
      </c>
      <c r="BM9" s="17">
        <v>0.2069919062002418</v>
      </c>
      <c r="BN9" s="17">
        <v>8.577516051529098E-2</v>
      </c>
      <c r="BP9" s="17">
        <v>0.1120524277435662</v>
      </c>
      <c r="BQ9" s="17">
        <v>0.11493599288945271</v>
      </c>
      <c r="BR9" s="17">
        <v>8.3029843566326519E-2</v>
      </c>
      <c r="BS9" s="17">
        <v>0.1152403079846723</v>
      </c>
      <c r="BT9" s="17">
        <v>0.27765218179489809</v>
      </c>
      <c r="BU9" s="17">
        <v>0.13786522296313899</v>
      </c>
      <c r="BV9" s="17">
        <v>0.25802151464179951</v>
      </c>
      <c r="BW9" s="17">
        <v>0.13354954122081669</v>
      </c>
      <c r="BX9" s="17">
        <v>0.23586044319858479</v>
      </c>
      <c r="BY9" s="17">
        <v>0.17002157987612199</v>
      </c>
    </row>
    <row r="10" spans="2:79" ht="18.95" customHeight="1">
      <c r="B10" s="19" t="s">
        <v>127</v>
      </c>
      <c r="C10" s="17">
        <v>0.41342892929107627</v>
      </c>
      <c r="D10" s="17">
        <v>0.41686219022134341</v>
      </c>
      <c r="E10" s="17">
        <v>0.41628913840686083</v>
      </c>
      <c r="F10" s="17">
        <v>0.35799494597154052</v>
      </c>
      <c r="H10" s="17">
        <v>0.2364062855366412</v>
      </c>
      <c r="I10" s="17">
        <v>0.40574372504493739</v>
      </c>
      <c r="J10" s="17">
        <v>0.36719816364892938</v>
      </c>
      <c r="K10" s="17">
        <v>0.4332045646394872</v>
      </c>
      <c r="L10" s="17">
        <v>0.45837222342104661</v>
      </c>
      <c r="M10" s="17">
        <v>0.50123798766380845</v>
      </c>
      <c r="N10" s="17">
        <v>0.51830271928638005</v>
      </c>
      <c r="O10" s="17">
        <v>0.38220580127397041</v>
      </c>
      <c r="P10" s="17">
        <v>0.4162747484549329</v>
      </c>
      <c r="Q10" s="17">
        <v>0.41509788579797052</v>
      </c>
      <c r="R10" s="17">
        <v>0.43822547460418948</v>
      </c>
      <c r="S10" s="17">
        <v>0.42996538182768929</v>
      </c>
      <c r="U10" s="17">
        <v>0.20328800852844611</v>
      </c>
      <c r="V10" s="17">
        <v>0.32616569665328399</v>
      </c>
      <c r="W10" s="17">
        <v>0.4472371050127818</v>
      </c>
      <c r="X10" s="17">
        <v>0.405362136021301</v>
      </c>
      <c r="Y10" s="17">
        <v>0.44517445119753812</v>
      </c>
      <c r="Z10" s="17">
        <v>0.50023283841155075</v>
      </c>
      <c r="AA10" s="17">
        <v>0.50112807607508036</v>
      </c>
      <c r="AB10" s="17">
        <v>0.53431794917314424</v>
      </c>
      <c r="AC10" s="17">
        <v>0.4094028649661659</v>
      </c>
      <c r="AD10" s="17">
        <v>0.36823862027311299</v>
      </c>
      <c r="AE10" s="17">
        <v>0.13592362588103429</v>
      </c>
      <c r="AG10" s="17">
        <v>0.42150781290526612</v>
      </c>
      <c r="AH10" s="17">
        <v>0.40711795620922447</v>
      </c>
      <c r="AJ10" s="17">
        <v>0.44273705946989861</v>
      </c>
      <c r="AK10" s="17">
        <v>0.38538541422181072</v>
      </c>
      <c r="AL10" s="17">
        <v>0.38509979103513758</v>
      </c>
      <c r="AM10" s="17">
        <v>0.44312564863081882</v>
      </c>
      <c r="AN10" s="17">
        <v>0.35745819278945901</v>
      </c>
      <c r="AO10" s="17">
        <v>0.36522260111100868</v>
      </c>
      <c r="AP10" s="17">
        <v>0.40499858592426158</v>
      </c>
      <c r="AQ10" s="17">
        <v>0.44798556574077247</v>
      </c>
      <c r="AR10" s="17">
        <v>0.38310891286509452</v>
      </c>
      <c r="AS10" s="17">
        <v>0.39607477516901368</v>
      </c>
      <c r="AT10" s="17">
        <v>0.4078171964310342</v>
      </c>
      <c r="AU10" s="17">
        <v>0.35784182641963702</v>
      </c>
      <c r="AV10" s="17">
        <v>0.41418523526854639</v>
      </c>
      <c r="AX10" s="17">
        <v>0.41746096560772128</v>
      </c>
      <c r="AY10" s="17">
        <v>0.39607477516901368</v>
      </c>
      <c r="AZ10" s="17">
        <v>0.4078171964310342</v>
      </c>
      <c r="BA10" s="17">
        <v>0.35784182641963702</v>
      </c>
      <c r="BC10" s="17">
        <v>0.46746356973111552</v>
      </c>
      <c r="BD10" s="17">
        <v>0.47609687698624131</v>
      </c>
      <c r="BE10" s="17">
        <v>0.46509101125720248</v>
      </c>
      <c r="BF10" s="17">
        <v>0.43620510647250732</v>
      </c>
      <c r="BG10" s="17">
        <v>0.43866109107631429</v>
      </c>
      <c r="BH10" s="17">
        <v>0.45238759618709851</v>
      </c>
      <c r="BI10" s="17">
        <v>0.48768634448524539</v>
      </c>
      <c r="BJ10" s="17">
        <v>0.4407396325865699</v>
      </c>
      <c r="BK10" s="17">
        <v>0.46695729674952491</v>
      </c>
      <c r="BL10" s="17">
        <v>0.40967673788897668</v>
      </c>
      <c r="BM10" s="17">
        <v>0.42892122512805558</v>
      </c>
      <c r="BN10" s="17">
        <v>0.29953149699246528</v>
      </c>
      <c r="BP10" s="17">
        <v>0.4326780129679208</v>
      </c>
      <c r="BQ10" s="17">
        <v>0.47535029727189348</v>
      </c>
      <c r="BR10" s="17">
        <v>0.37618516479417752</v>
      </c>
      <c r="BS10" s="17">
        <v>0.43499914247165478</v>
      </c>
      <c r="BT10" s="17">
        <v>0.5184118012475919</v>
      </c>
      <c r="BU10" s="17">
        <v>0.2935993297467307</v>
      </c>
      <c r="BV10" s="17">
        <v>0.46541481262243811</v>
      </c>
      <c r="BW10" s="17">
        <v>0.3584758357078171</v>
      </c>
      <c r="BX10" s="17">
        <v>0.47470017262223912</v>
      </c>
      <c r="BY10" s="17">
        <v>0.4034360480460274</v>
      </c>
    </row>
    <row r="11" spans="2:79" ht="18.95" customHeight="1">
      <c r="B11" s="19" t="s">
        <v>128</v>
      </c>
      <c r="C11" s="17">
        <v>0.30869310496686581</v>
      </c>
      <c r="D11" s="17">
        <v>0.31345977769542449</v>
      </c>
      <c r="E11" s="17">
        <v>0.28380827202202669</v>
      </c>
      <c r="F11" s="17">
        <v>0.36546635771397401</v>
      </c>
      <c r="H11" s="17">
        <v>0.49115802182572987</v>
      </c>
      <c r="I11" s="17">
        <v>0.42072560970349682</v>
      </c>
      <c r="J11" s="17">
        <v>0.40524616269624258</v>
      </c>
      <c r="K11" s="17">
        <v>0.30408244885395719</v>
      </c>
      <c r="L11" s="17">
        <v>0.26511652138976721</v>
      </c>
      <c r="M11" s="17">
        <v>0.29484319807779308</v>
      </c>
      <c r="N11" s="17">
        <v>0.24182801571648599</v>
      </c>
      <c r="O11" s="17">
        <v>0.31575500090230418</v>
      </c>
      <c r="P11" s="17">
        <v>0.28612532916009442</v>
      </c>
      <c r="Q11" s="17">
        <v>0.22155410727901989</v>
      </c>
      <c r="R11" s="17">
        <v>0.24219469786643941</v>
      </c>
      <c r="S11" s="17">
        <v>0.24486032868798091</v>
      </c>
      <c r="U11" s="17">
        <v>0.54487601029157318</v>
      </c>
      <c r="V11" s="17">
        <v>0.46660265989823441</v>
      </c>
      <c r="W11" s="17">
        <v>0.33428561885483621</v>
      </c>
      <c r="X11" s="17">
        <v>0.2704557269617337</v>
      </c>
      <c r="Y11" s="17">
        <v>0.29286065182410248</v>
      </c>
      <c r="Z11" s="17">
        <v>0.21904492093742209</v>
      </c>
      <c r="AA11" s="17">
        <v>0.23937271138022639</v>
      </c>
      <c r="AB11" s="17">
        <v>0.1782731353946175</v>
      </c>
      <c r="AC11" s="17">
        <v>0.24763956071284071</v>
      </c>
      <c r="AD11" s="17">
        <v>0.29815523939133798</v>
      </c>
      <c r="AE11" s="17">
        <v>0.39319120330598328</v>
      </c>
      <c r="AG11" s="17">
        <v>0.25436582811621261</v>
      </c>
      <c r="AH11" s="17">
        <v>0.351131887128869</v>
      </c>
      <c r="AJ11" s="17">
        <v>0.24078506909136321</v>
      </c>
      <c r="AK11" s="17">
        <v>0.25777143750434123</v>
      </c>
      <c r="AL11" s="17">
        <v>0.30323030633594089</v>
      </c>
      <c r="AM11" s="17">
        <v>0.28231926635065729</v>
      </c>
      <c r="AN11" s="17">
        <v>0.35444607789539317</v>
      </c>
      <c r="AO11" s="17">
        <v>0.27935343714945771</v>
      </c>
      <c r="AP11" s="17">
        <v>0.30272836211316312</v>
      </c>
      <c r="AQ11" s="17">
        <v>0.29264468547060302</v>
      </c>
      <c r="AR11" s="17">
        <v>0.26814315426948199</v>
      </c>
      <c r="AS11" s="17">
        <v>0.19163017319685871</v>
      </c>
      <c r="AT11" s="17">
        <v>0.27795291683879991</v>
      </c>
      <c r="AU11" s="17">
        <v>0.30202195029707501</v>
      </c>
      <c r="AV11" s="17">
        <v>0.16705671989353479</v>
      </c>
      <c r="AX11" s="17">
        <v>0.30292594543238072</v>
      </c>
      <c r="AY11" s="17">
        <v>0.19163017319685871</v>
      </c>
      <c r="AZ11" s="17">
        <v>0.27795291683879991</v>
      </c>
      <c r="BA11" s="17">
        <v>0.30202195029707501</v>
      </c>
      <c r="BC11" s="17">
        <v>0.211657130224289</v>
      </c>
      <c r="BD11" s="17">
        <v>0.15882490145353129</v>
      </c>
      <c r="BE11" s="17">
        <v>0.1656154553611478</v>
      </c>
      <c r="BF11" s="17">
        <v>0.20709910165258669</v>
      </c>
      <c r="BG11" s="17">
        <v>0.16113041720875779</v>
      </c>
      <c r="BH11" s="17">
        <v>0.19191875945482481</v>
      </c>
      <c r="BI11" s="17">
        <v>9.5839064976176863E-2</v>
      </c>
      <c r="BJ11" s="17">
        <v>0.29505820049147058</v>
      </c>
      <c r="BK11" s="17">
        <v>0.25910300426470417</v>
      </c>
      <c r="BL11" s="17">
        <v>0.20107394716828619</v>
      </c>
      <c r="BM11" s="17">
        <v>0.24008827922206191</v>
      </c>
      <c r="BN11" s="17">
        <v>0.42799270270402529</v>
      </c>
      <c r="BP11" s="17">
        <v>0.31836548579073642</v>
      </c>
      <c r="BQ11" s="17">
        <v>0.30084834447586267</v>
      </c>
      <c r="BR11" s="17">
        <v>0.33616360616959212</v>
      </c>
      <c r="BS11" s="17">
        <v>0.31446595614338052</v>
      </c>
      <c r="BT11" s="17">
        <v>0.16079676912652999</v>
      </c>
      <c r="BU11" s="17">
        <v>0.37888050451505789</v>
      </c>
      <c r="BV11" s="17">
        <v>0.20349233147977019</v>
      </c>
      <c r="BW11" s="17">
        <v>0.36966582256954422</v>
      </c>
      <c r="BX11" s="17">
        <v>0.17107095123272381</v>
      </c>
      <c r="BY11" s="17">
        <v>0.31452943751203227</v>
      </c>
    </row>
    <row r="12" spans="2:79" ht="18.95" customHeight="1">
      <c r="B12" s="19" t="s">
        <v>129</v>
      </c>
      <c r="C12" s="17">
        <v>9.58329207188552E-2</v>
      </c>
      <c r="D12" s="17">
        <v>8.1028491135149885E-2</v>
      </c>
      <c r="E12" s="17">
        <v>0.13893407128412039</v>
      </c>
      <c r="F12" s="17">
        <v>0.11347007876166459</v>
      </c>
      <c r="H12" s="17">
        <v>5.3003737926930312E-2</v>
      </c>
      <c r="I12" s="17">
        <v>5.6225152581522372E-2</v>
      </c>
      <c r="J12" s="17">
        <v>0.10694298352222099</v>
      </c>
      <c r="K12" s="17">
        <v>0.1096384179472733</v>
      </c>
      <c r="L12" s="17">
        <v>0.10516799477679389</v>
      </c>
      <c r="M12" s="17">
        <v>8.6039425562388361E-2</v>
      </c>
      <c r="N12" s="17">
        <v>5.1061834187967642E-2</v>
      </c>
      <c r="O12" s="17">
        <v>8.7181850406215081E-2</v>
      </c>
      <c r="P12" s="17">
        <v>9.3229682918114412E-2</v>
      </c>
      <c r="Q12" s="17">
        <v>0.13870869912317579</v>
      </c>
      <c r="R12" s="17">
        <v>7.3816126643400579E-2</v>
      </c>
      <c r="S12" s="17">
        <v>0.13569940183202159</v>
      </c>
      <c r="U12" s="17">
        <v>6.9247258851557303E-2</v>
      </c>
      <c r="V12" s="17">
        <v>9.1493463631375546E-2</v>
      </c>
      <c r="W12" s="17">
        <v>7.4132118380881157E-2</v>
      </c>
      <c r="X12" s="17">
        <v>0.1256064582054616</v>
      </c>
      <c r="Y12" s="17">
        <v>9.272665506712563E-2</v>
      </c>
      <c r="Z12" s="17">
        <v>8.8003603046862319E-2</v>
      </c>
      <c r="AA12" s="17">
        <v>0.100339129713213</v>
      </c>
      <c r="AB12" s="17">
        <v>6.855309772392161E-2</v>
      </c>
      <c r="AC12" s="17">
        <v>0.1343418230780043</v>
      </c>
      <c r="AD12" s="17">
        <v>0.1181142737724441</v>
      </c>
      <c r="AE12" s="17">
        <v>0.38522429947649101</v>
      </c>
      <c r="AG12" s="17">
        <v>0.1122574459563434</v>
      </c>
      <c r="AH12" s="17">
        <v>8.3002591479562418E-2</v>
      </c>
      <c r="AJ12" s="17">
        <v>9.2881174397602503E-2</v>
      </c>
      <c r="AK12" s="17">
        <v>0.13274262683604821</v>
      </c>
      <c r="AL12" s="17">
        <v>9.1352155638256508E-2</v>
      </c>
      <c r="AM12" s="17">
        <v>7.1098218915712844E-2</v>
      </c>
      <c r="AN12" s="17">
        <v>0.13220880769607721</v>
      </c>
      <c r="AO12" s="17">
        <v>0.1084561358920236</v>
      </c>
      <c r="AP12" s="17">
        <v>0.10869134537839981</v>
      </c>
      <c r="AQ12" s="17">
        <v>8.3310582285873055E-2</v>
      </c>
      <c r="AR12" s="17">
        <v>0.11338281990934621</v>
      </c>
      <c r="AS12" s="17">
        <v>0.1114077462994443</v>
      </c>
      <c r="AT12" s="17">
        <v>8.4092724770101171E-2</v>
      </c>
      <c r="AU12" s="17">
        <v>9.7725898846266659E-2</v>
      </c>
      <c r="AV12" s="17">
        <v>0.1788563558443734</v>
      </c>
      <c r="AX12" s="17">
        <v>9.8330553923849678E-2</v>
      </c>
      <c r="AY12" s="17">
        <v>0.1114077462994443</v>
      </c>
      <c r="AZ12" s="17">
        <v>8.4092724770101171E-2</v>
      </c>
      <c r="BA12" s="17">
        <v>9.7725898846266659E-2</v>
      </c>
      <c r="BC12" s="17">
        <v>8.5308879693613102E-2</v>
      </c>
      <c r="BD12" s="17">
        <v>5.2716347856010343E-2</v>
      </c>
      <c r="BE12" s="17">
        <v>6.3055753917790475E-2</v>
      </c>
      <c r="BF12" s="17">
        <v>9.3240411992124253E-2</v>
      </c>
      <c r="BG12" s="17">
        <v>0.18419379266990679</v>
      </c>
      <c r="BH12" s="17">
        <v>6.1435450755932333E-2</v>
      </c>
      <c r="BI12" s="17">
        <v>4.1842392654430717E-2</v>
      </c>
      <c r="BJ12" s="17">
        <v>9.2358293044456558E-2</v>
      </c>
      <c r="BK12" s="17">
        <v>6.1552711417139042E-2</v>
      </c>
      <c r="BL12" s="17">
        <v>9.5874816482331593E-2</v>
      </c>
      <c r="BM12" s="17">
        <v>9.8647508020479474E-2</v>
      </c>
      <c r="BN12" s="17">
        <v>0.11861534701162819</v>
      </c>
      <c r="BP12" s="17">
        <v>9.0449269166907237E-2</v>
      </c>
      <c r="BQ12" s="17">
        <v>9.1477918134801092E-2</v>
      </c>
      <c r="BR12" s="17">
        <v>0.16537234885317731</v>
      </c>
      <c r="BS12" s="17">
        <v>0.1105127784454103</v>
      </c>
      <c r="BT12" s="17">
        <v>3.6149241786031468E-2</v>
      </c>
      <c r="BU12" s="17">
        <v>0.1530832293717905</v>
      </c>
      <c r="BV12" s="17">
        <v>5.091338203588875E-2</v>
      </c>
      <c r="BW12" s="17">
        <v>0.1087332332072752</v>
      </c>
      <c r="BX12" s="17">
        <v>0.10149887642909131</v>
      </c>
      <c r="BY12" s="17">
        <v>6.9597471592043006E-2</v>
      </c>
    </row>
    <row r="13" spans="2:79" ht="18.95" customHeight="1">
      <c r="B13" s="19" t="s">
        <v>130</v>
      </c>
      <c r="C13" s="17">
        <v>2.2644879223780841E-2</v>
      </c>
      <c r="D13" s="17">
        <v>1.8237465872219069E-2</v>
      </c>
      <c r="E13" s="17">
        <v>2.694948817953919E-2</v>
      </c>
      <c r="F13" s="17">
        <v>8.0399051607921268E-2</v>
      </c>
      <c r="H13" s="17">
        <v>4.6940603562709668E-2</v>
      </c>
      <c r="I13" s="17">
        <v>1.0711417098843891E-2</v>
      </c>
      <c r="J13" s="17">
        <v>1.756179911464752E-2</v>
      </c>
      <c r="K13" s="17">
        <v>1.418546344492853E-2</v>
      </c>
      <c r="L13" s="17">
        <v>3.016843997606802E-2</v>
      </c>
      <c r="M13" s="17">
        <v>3.9260681847139321E-3</v>
      </c>
      <c r="N13" s="17">
        <v>3.5575848864821361E-2</v>
      </c>
      <c r="O13" s="17">
        <v>3.1711343843190312E-2</v>
      </c>
      <c r="P13" s="17">
        <v>0</v>
      </c>
      <c r="Q13" s="17">
        <v>4.1002404978114582E-2</v>
      </c>
      <c r="R13" s="17">
        <v>2.584449596132285E-2</v>
      </c>
      <c r="S13" s="17">
        <v>1.540427088305237E-2</v>
      </c>
      <c r="U13" s="17">
        <v>3.3787359329449693E-2</v>
      </c>
      <c r="V13" s="17">
        <v>2.428740839738338E-2</v>
      </c>
      <c r="W13" s="17">
        <v>2.546869949695689E-2</v>
      </c>
      <c r="X13" s="17">
        <v>3.3490153032742713E-2</v>
      </c>
      <c r="Y13" s="17">
        <v>2.124860164550102E-2</v>
      </c>
      <c r="Z13" s="17">
        <v>3.7533604393038809E-3</v>
      </c>
      <c r="AA13" s="17">
        <v>1.6779692404772631E-2</v>
      </c>
      <c r="AB13" s="17">
        <v>8.0538040627521918E-3</v>
      </c>
      <c r="AC13" s="17">
        <v>2.3864661267880938E-2</v>
      </c>
      <c r="AD13" s="17">
        <v>3.6844553804558998E-2</v>
      </c>
      <c r="AE13" s="17">
        <v>0</v>
      </c>
      <c r="AG13" s="17">
        <v>2.125536617465713E-2</v>
      </c>
      <c r="AH13" s="17">
        <v>2.3730323682282409E-2</v>
      </c>
      <c r="AJ13" s="17">
        <v>6.263981253856579E-3</v>
      </c>
      <c r="AK13" s="17">
        <v>2.497892248783486E-2</v>
      </c>
      <c r="AL13" s="17">
        <v>1.4353616798123119E-2</v>
      </c>
      <c r="AM13" s="17">
        <v>1.4490333175864701E-2</v>
      </c>
      <c r="AN13" s="17">
        <v>1.8620901959160961E-2</v>
      </c>
      <c r="AO13" s="17">
        <v>4.2416804180214283E-2</v>
      </c>
      <c r="AP13" s="17">
        <v>3.2529063778743469E-2</v>
      </c>
      <c r="AQ13" s="17">
        <v>2.570864984511434E-2</v>
      </c>
      <c r="AR13" s="17">
        <v>3.4045501609981127E-2</v>
      </c>
      <c r="AS13" s="17">
        <v>1.056550951232447E-2</v>
      </c>
      <c r="AT13" s="17">
        <v>2.493730348717756E-2</v>
      </c>
      <c r="AU13" s="17">
        <v>1.289404730108135E-2</v>
      </c>
      <c r="AV13" s="17">
        <v>0</v>
      </c>
      <c r="AX13" s="17">
        <v>2.253268866810991E-2</v>
      </c>
      <c r="AY13" s="17">
        <v>1.056550951232447E-2</v>
      </c>
      <c r="AZ13" s="17">
        <v>2.493730348717756E-2</v>
      </c>
      <c r="BA13" s="17">
        <v>1.289404730108135E-2</v>
      </c>
      <c r="BC13" s="17">
        <v>6.4813228385843724E-3</v>
      </c>
      <c r="BD13" s="17">
        <v>9.0089359255752493E-3</v>
      </c>
      <c r="BE13" s="17">
        <v>6.0615765327624131E-3</v>
      </c>
      <c r="BF13" s="17">
        <v>2.9939159587212369E-2</v>
      </c>
      <c r="BG13" s="17">
        <v>0</v>
      </c>
      <c r="BH13" s="17">
        <v>5.4175530895297737E-3</v>
      </c>
      <c r="BI13" s="17">
        <v>2.0710195344775788E-2</v>
      </c>
      <c r="BJ13" s="17">
        <v>2.5449438690540602E-2</v>
      </c>
      <c r="BK13" s="17">
        <v>1.538008418394988E-2</v>
      </c>
      <c r="BL13" s="17">
        <v>3.8738318006897622E-2</v>
      </c>
      <c r="BM13" s="17">
        <v>1.009274231111815E-2</v>
      </c>
      <c r="BN13" s="17">
        <v>4.0905951856651357E-2</v>
      </c>
      <c r="BP13" s="17">
        <v>3.773661497871697E-2</v>
      </c>
      <c r="BQ13" s="17">
        <v>1.738744722798985E-2</v>
      </c>
      <c r="BR13" s="17">
        <v>2.6022712689561078E-2</v>
      </c>
      <c r="BS13" s="17">
        <v>1.178029894402321E-2</v>
      </c>
      <c r="BT13" s="17">
        <v>6.9900060449486941E-3</v>
      </c>
      <c r="BU13" s="17">
        <v>2.4394348062020801E-2</v>
      </c>
      <c r="BV13" s="17">
        <v>9.7307310626454681E-3</v>
      </c>
      <c r="BW13" s="17">
        <v>9.8585224315156858E-3</v>
      </c>
      <c r="BX13" s="17">
        <v>0</v>
      </c>
      <c r="BY13" s="17">
        <v>3.2766574742687467E-2</v>
      </c>
    </row>
    <row r="14" spans="2:79" ht="18.95" customHeight="1">
      <c r="B14" s="19" t="s">
        <v>131</v>
      </c>
      <c r="C14" s="17">
        <v>1.100003329668795E-2</v>
      </c>
      <c r="D14" s="17">
        <v>9.6030355244426241E-3</v>
      </c>
      <c r="E14" s="17">
        <v>1.420100174187367E-2</v>
      </c>
      <c r="F14" s="17">
        <v>0</v>
      </c>
      <c r="H14" s="17">
        <v>5.330624141800322E-2</v>
      </c>
      <c r="I14" s="17">
        <v>1.7556132833047029E-2</v>
      </c>
      <c r="J14" s="17">
        <v>1.367994437532033E-2</v>
      </c>
      <c r="K14" s="17">
        <v>9.4692778215659974E-3</v>
      </c>
      <c r="L14" s="17">
        <v>0</v>
      </c>
      <c r="M14" s="17">
        <v>0</v>
      </c>
      <c r="N14" s="17">
        <v>0</v>
      </c>
      <c r="O14" s="17">
        <v>0</v>
      </c>
      <c r="P14" s="17">
        <v>0</v>
      </c>
      <c r="Q14" s="17">
        <v>0</v>
      </c>
      <c r="R14" s="17">
        <v>0</v>
      </c>
      <c r="S14" s="17">
        <v>1.6023329206920289E-2</v>
      </c>
      <c r="U14" s="17">
        <v>3.9834095852252067E-2</v>
      </c>
      <c r="V14" s="17">
        <v>0</v>
      </c>
      <c r="W14" s="17">
        <v>1.4755490834948979E-2</v>
      </c>
      <c r="X14" s="17">
        <v>4.4226274567201913E-3</v>
      </c>
      <c r="Y14" s="17">
        <v>0</v>
      </c>
      <c r="Z14" s="17">
        <v>0</v>
      </c>
      <c r="AA14" s="17">
        <v>0</v>
      </c>
      <c r="AB14" s="17">
        <v>0</v>
      </c>
      <c r="AC14" s="17">
        <v>1.359971482082176E-2</v>
      </c>
      <c r="AD14" s="17">
        <v>2.7629363915900731E-2</v>
      </c>
      <c r="AE14" s="17">
        <v>8.5660871336491431E-2</v>
      </c>
      <c r="AG14" s="17">
        <v>5.6444220436891856E-3</v>
      </c>
      <c r="AH14" s="17">
        <v>1.518367055012881E-2</v>
      </c>
      <c r="AJ14" s="17">
        <v>9.8491052708617292E-3</v>
      </c>
      <c r="AK14" s="17">
        <v>6.6762263716283084E-3</v>
      </c>
      <c r="AL14" s="17">
        <v>1.4355578682824929E-2</v>
      </c>
      <c r="AM14" s="17">
        <v>4.5513077647704858E-3</v>
      </c>
      <c r="AN14" s="17">
        <v>1.559275454322028E-2</v>
      </c>
      <c r="AO14" s="17">
        <v>1.559235022733442E-2</v>
      </c>
      <c r="AP14" s="17">
        <v>4.9564630951400802E-3</v>
      </c>
      <c r="AQ14" s="17">
        <v>6.3549491095488062E-3</v>
      </c>
      <c r="AR14" s="17">
        <v>2.6596542940055479E-2</v>
      </c>
      <c r="AS14" s="17">
        <v>1.5330447664385009E-2</v>
      </c>
      <c r="AT14" s="17">
        <v>1.097910776498541E-2</v>
      </c>
      <c r="AU14" s="17">
        <v>1.6934867040775219E-2</v>
      </c>
      <c r="AV14" s="17">
        <v>0</v>
      </c>
      <c r="AX14" s="17">
        <v>1.074212664159983E-2</v>
      </c>
      <c r="AY14" s="17">
        <v>1.5330447664385009E-2</v>
      </c>
      <c r="AZ14" s="17">
        <v>1.097910776498541E-2</v>
      </c>
      <c r="BA14" s="17">
        <v>1.6934867040775219E-2</v>
      </c>
      <c r="BC14" s="17">
        <v>6.4813228385843724E-3</v>
      </c>
      <c r="BD14" s="17">
        <v>3.6592507300078847E-2</v>
      </c>
      <c r="BE14" s="17">
        <v>0</v>
      </c>
      <c r="BF14" s="17">
        <v>0</v>
      </c>
      <c r="BG14" s="17">
        <v>0</v>
      </c>
      <c r="BH14" s="17">
        <v>4.4976576197723788E-3</v>
      </c>
      <c r="BI14" s="17">
        <v>3.1258746244515911E-2</v>
      </c>
      <c r="BJ14" s="17">
        <v>7.3550754493245454E-3</v>
      </c>
      <c r="BK14" s="17">
        <v>1.9693479672555619E-2</v>
      </c>
      <c r="BL14" s="17">
        <v>1.6315569700582521E-2</v>
      </c>
      <c r="BM14" s="17">
        <v>1.525833911804308E-2</v>
      </c>
      <c r="BN14" s="17">
        <v>2.7179340919938798E-2</v>
      </c>
      <c r="BP14" s="17">
        <v>8.7181893521523172E-3</v>
      </c>
      <c r="BQ14" s="17">
        <v>0</v>
      </c>
      <c r="BR14" s="17">
        <v>1.322632392716548E-2</v>
      </c>
      <c r="BS14" s="17">
        <v>1.300151601085872E-2</v>
      </c>
      <c r="BT14" s="17">
        <v>0</v>
      </c>
      <c r="BU14" s="17">
        <v>1.217736534126126E-2</v>
      </c>
      <c r="BV14" s="17">
        <v>1.2427228157458319E-2</v>
      </c>
      <c r="BW14" s="17">
        <v>1.9717044863031372E-2</v>
      </c>
      <c r="BX14" s="17">
        <v>1.686955651736111E-2</v>
      </c>
      <c r="BY14" s="17">
        <v>9.6488882310879227E-3</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A19"/>
  <sheetViews>
    <sheetView showGridLines="0" workbookViewId="0">
      <pane xSplit="2" topLeftCell="C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132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133</v>
      </c>
      <c r="C9" s="17">
        <v>0.1357621207017764</v>
      </c>
      <c r="D9" s="17">
        <v>0.14484144945586561</v>
      </c>
      <c r="E9" s="17">
        <v>0.1183526275019478</v>
      </c>
      <c r="F9" s="17">
        <v>6.668333349944662E-2</v>
      </c>
      <c r="H9" s="17">
        <v>8.7914546483934736E-2</v>
      </c>
      <c r="I9" s="17">
        <v>0.1111001949975714</v>
      </c>
      <c r="J9" s="17">
        <v>0.13771988671805999</v>
      </c>
      <c r="K9" s="17">
        <v>0.1164390876707431</v>
      </c>
      <c r="L9" s="17">
        <v>0.14021124187159059</v>
      </c>
      <c r="M9" s="17">
        <v>9.4770065008855819E-2</v>
      </c>
      <c r="N9" s="17">
        <v>0.13843436553132279</v>
      </c>
      <c r="O9" s="17">
        <v>0.1127990406663911</v>
      </c>
      <c r="P9" s="17">
        <v>0.17611700329169169</v>
      </c>
      <c r="Q9" s="17">
        <v>0.158283823867234</v>
      </c>
      <c r="R9" s="17">
        <v>0.17780998198967651</v>
      </c>
      <c r="S9" s="17">
        <v>0.15995969987145289</v>
      </c>
      <c r="U9" s="17">
        <v>8.3906718515154938E-2</v>
      </c>
      <c r="V9" s="17">
        <v>4.0884396884339431E-2</v>
      </c>
      <c r="W9" s="17">
        <v>0.102155473214548</v>
      </c>
      <c r="X9" s="17">
        <v>0.11993592193914029</v>
      </c>
      <c r="Y9" s="17">
        <v>0.1293869949569933</v>
      </c>
      <c r="Z9" s="17">
        <v>0.1828214328193252</v>
      </c>
      <c r="AA9" s="17">
        <v>0.1852955812823367</v>
      </c>
      <c r="AB9" s="17">
        <v>0.18289898676240701</v>
      </c>
      <c r="AC9" s="17">
        <v>0.1565802526090446</v>
      </c>
      <c r="AD9" s="17">
        <v>0.15221360373407261</v>
      </c>
      <c r="AE9" s="17">
        <v>0</v>
      </c>
      <c r="AG9" s="17">
        <v>0.1608308157102947</v>
      </c>
      <c r="AH9" s="17">
        <v>0.1161792343834202</v>
      </c>
      <c r="AJ9" s="17">
        <v>0.1925889140687391</v>
      </c>
      <c r="AK9" s="17">
        <v>0.1458912869167201</v>
      </c>
      <c r="AL9" s="17">
        <v>0.13874558144429941</v>
      </c>
      <c r="AM9" s="17">
        <v>0.16297782669059471</v>
      </c>
      <c r="AN9" s="17">
        <v>8.3144381092714423E-2</v>
      </c>
      <c r="AO9" s="17">
        <v>0.12991072845817109</v>
      </c>
      <c r="AP9" s="17">
        <v>0.13704596009567269</v>
      </c>
      <c r="AQ9" s="17">
        <v>0.1214100118339697</v>
      </c>
      <c r="AR9" s="17">
        <v>0.18168581747620241</v>
      </c>
      <c r="AS9" s="17">
        <v>0.22245425624540011</v>
      </c>
      <c r="AT9" s="17">
        <v>0.17268082125914391</v>
      </c>
      <c r="AU9" s="17">
        <v>0.17660549609604939</v>
      </c>
      <c r="AV9" s="17">
        <v>0.21207788840393429</v>
      </c>
      <c r="AX9" s="17">
        <v>0.1337889087019252</v>
      </c>
      <c r="AY9" s="17">
        <v>0.22245425624540011</v>
      </c>
      <c r="AZ9" s="17">
        <v>0.17268082125914391</v>
      </c>
      <c r="BA9" s="17">
        <v>0.17660549609604939</v>
      </c>
      <c r="BC9" s="17">
        <v>0.19709844666830481</v>
      </c>
      <c r="BD9" s="17">
        <v>0.18856119454416531</v>
      </c>
      <c r="BE9" s="17">
        <v>0.1835997454152356</v>
      </c>
      <c r="BF9" s="17">
        <v>0.2112080017396025</v>
      </c>
      <c r="BG9" s="17">
        <v>0.11666462540684271</v>
      </c>
      <c r="BH9" s="17">
        <v>0.23030196775302131</v>
      </c>
      <c r="BI9" s="17">
        <v>0.29707697712840891</v>
      </c>
      <c r="BJ9" s="17">
        <v>0.1083426585130542</v>
      </c>
      <c r="BK9" s="17">
        <v>0.1319191938007645</v>
      </c>
      <c r="BL9" s="17">
        <v>0.19292177950347419</v>
      </c>
      <c r="BM9" s="17">
        <v>0.17706851321376679</v>
      </c>
      <c r="BN9" s="17">
        <v>8.9055865540556584E-2</v>
      </c>
      <c r="BP9" s="17">
        <v>9.0007974155965509E-2</v>
      </c>
      <c r="BQ9" s="17">
        <v>0.16055283048262509</v>
      </c>
      <c r="BR9" s="17">
        <v>5.8129600266341133E-2</v>
      </c>
      <c r="BS9" s="17">
        <v>0.13442515152894091</v>
      </c>
      <c r="BT9" s="17">
        <v>0.23689202898370129</v>
      </c>
      <c r="BU9" s="17">
        <v>0.1256878576218777</v>
      </c>
      <c r="BV9" s="17">
        <v>0.19480180194629099</v>
      </c>
      <c r="BW9" s="17">
        <v>0.1520515125591457</v>
      </c>
      <c r="BX9" s="17">
        <v>0.2158370061953222</v>
      </c>
      <c r="BY9" s="17">
        <v>0.1439892746295183</v>
      </c>
    </row>
    <row r="10" spans="2:79" ht="18.95" customHeight="1">
      <c r="B10" s="19" t="s">
        <v>134</v>
      </c>
      <c r="C10" s="17">
        <v>0.37267789375183502</v>
      </c>
      <c r="D10" s="17">
        <v>0.38277990824569269</v>
      </c>
      <c r="E10" s="17">
        <v>0.35464012618667801</v>
      </c>
      <c r="F10" s="17">
        <v>0.27466785215767231</v>
      </c>
      <c r="H10" s="17">
        <v>0.2480733360580121</v>
      </c>
      <c r="I10" s="17">
        <v>0.27947463248828719</v>
      </c>
      <c r="J10" s="17">
        <v>0.28043181534849398</v>
      </c>
      <c r="K10" s="17">
        <v>0.4187561945959859</v>
      </c>
      <c r="L10" s="17">
        <v>0.37290241874982349</v>
      </c>
      <c r="M10" s="17">
        <v>0.37280826693967001</v>
      </c>
      <c r="N10" s="17">
        <v>0.39807550219937921</v>
      </c>
      <c r="O10" s="17">
        <v>0.3949849977292374</v>
      </c>
      <c r="P10" s="17">
        <v>0.44202579343786341</v>
      </c>
      <c r="Q10" s="17">
        <v>0.42633328681691579</v>
      </c>
      <c r="R10" s="17">
        <v>0.45286530333172142</v>
      </c>
      <c r="S10" s="17">
        <v>0.3938260519582244</v>
      </c>
      <c r="U10" s="17">
        <v>0.22580393956208289</v>
      </c>
      <c r="V10" s="17">
        <v>0.3200030948541131</v>
      </c>
      <c r="W10" s="17">
        <v>0.3408821100678332</v>
      </c>
      <c r="X10" s="17">
        <v>0.33930691967814619</v>
      </c>
      <c r="Y10" s="17">
        <v>0.40108012401800708</v>
      </c>
      <c r="Z10" s="17">
        <v>0.42719877362335962</v>
      </c>
      <c r="AA10" s="17">
        <v>0.42543324183909642</v>
      </c>
      <c r="AB10" s="17">
        <v>0.52030259509260945</v>
      </c>
      <c r="AC10" s="17">
        <v>0.41468323568316018</v>
      </c>
      <c r="AD10" s="17">
        <v>0.29881400558180787</v>
      </c>
      <c r="AE10" s="17">
        <v>0.13592362588103429</v>
      </c>
      <c r="AG10" s="17">
        <v>0.41929634556642709</v>
      </c>
      <c r="AH10" s="17">
        <v>0.33626100639839601</v>
      </c>
      <c r="AJ10" s="17">
        <v>0.425876322527935</v>
      </c>
      <c r="AK10" s="17">
        <v>0.41464444366152359</v>
      </c>
      <c r="AL10" s="17">
        <v>0.37053048220484869</v>
      </c>
      <c r="AM10" s="17">
        <v>0.39638174899038048</v>
      </c>
      <c r="AN10" s="17">
        <v>0.34873552584723522</v>
      </c>
      <c r="AO10" s="17">
        <v>0.39975503283578279</v>
      </c>
      <c r="AP10" s="17">
        <v>0.34315248741649729</v>
      </c>
      <c r="AQ10" s="17">
        <v>0.37400346477379742</v>
      </c>
      <c r="AR10" s="17">
        <v>0.346550946152265</v>
      </c>
      <c r="AS10" s="17">
        <v>0.37394868212250693</v>
      </c>
      <c r="AT10" s="17">
        <v>0.38954504371213028</v>
      </c>
      <c r="AU10" s="17">
        <v>0.35147243531669931</v>
      </c>
      <c r="AV10" s="17">
        <v>0.30473553147589322</v>
      </c>
      <c r="AX10" s="17">
        <v>0.37358108514240301</v>
      </c>
      <c r="AY10" s="17">
        <v>0.37394868212250693</v>
      </c>
      <c r="AZ10" s="17">
        <v>0.38954504371213028</v>
      </c>
      <c r="BA10" s="17">
        <v>0.35147243531669931</v>
      </c>
      <c r="BC10" s="17">
        <v>0.41094020024524558</v>
      </c>
      <c r="BD10" s="17">
        <v>0.45248820854660471</v>
      </c>
      <c r="BE10" s="17">
        <v>0.4835590160051299</v>
      </c>
      <c r="BF10" s="17">
        <v>0.4222074980092394</v>
      </c>
      <c r="BG10" s="17">
        <v>0.38091144110304032</v>
      </c>
      <c r="BH10" s="17">
        <v>0.49364782796218498</v>
      </c>
      <c r="BI10" s="17">
        <v>0.4650714320785504</v>
      </c>
      <c r="BJ10" s="17">
        <v>0.35928578654371629</v>
      </c>
      <c r="BK10" s="17">
        <v>0.43685160129014972</v>
      </c>
      <c r="BL10" s="17">
        <v>0.42672771474754528</v>
      </c>
      <c r="BM10" s="17">
        <v>0.42000264427851541</v>
      </c>
      <c r="BN10" s="17">
        <v>0.24870009589336409</v>
      </c>
      <c r="BP10" s="17">
        <v>0.36205454345884258</v>
      </c>
      <c r="BQ10" s="17">
        <v>0.37194700328433772</v>
      </c>
      <c r="BR10" s="17">
        <v>0.36064394295391028</v>
      </c>
      <c r="BS10" s="17">
        <v>0.31806565505726242</v>
      </c>
      <c r="BT10" s="17">
        <v>0.54030647508619623</v>
      </c>
      <c r="BU10" s="17">
        <v>0.24746151103449041</v>
      </c>
      <c r="BV10" s="17">
        <v>0.5150431269203789</v>
      </c>
      <c r="BW10" s="17">
        <v>0.33992520127601489</v>
      </c>
      <c r="BX10" s="17">
        <v>0.51159316614286288</v>
      </c>
      <c r="BY10" s="17">
        <v>0.39175292391667021</v>
      </c>
    </row>
    <row r="11" spans="2:79" ht="18.95" customHeight="1">
      <c r="B11" s="19" t="s">
        <v>128</v>
      </c>
      <c r="C11" s="17">
        <v>0.38629041957485571</v>
      </c>
      <c r="D11" s="17">
        <v>0.37660330539020309</v>
      </c>
      <c r="E11" s="17">
        <v>0.39580045540984959</v>
      </c>
      <c r="F11" s="17">
        <v>0.50872813503586778</v>
      </c>
      <c r="H11" s="17">
        <v>0.52998069552069982</v>
      </c>
      <c r="I11" s="17">
        <v>0.51164751165532985</v>
      </c>
      <c r="J11" s="17">
        <v>0.50274237098613139</v>
      </c>
      <c r="K11" s="17">
        <v>0.35392746539160058</v>
      </c>
      <c r="L11" s="17">
        <v>0.37690282853099599</v>
      </c>
      <c r="M11" s="17">
        <v>0.41969477685302919</v>
      </c>
      <c r="N11" s="17">
        <v>0.40824605322960128</v>
      </c>
      <c r="O11" s="17">
        <v>0.39191063283370819</v>
      </c>
      <c r="P11" s="17">
        <v>0.29615327988817608</v>
      </c>
      <c r="Q11" s="17">
        <v>0.29956270653855638</v>
      </c>
      <c r="R11" s="17">
        <v>0.272437231975594</v>
      </c>
      <c r="S11" s="17">
        <v>0.3283979010401053</v>
      </c>
      <c r="U11" s="17">
        <v>0.58494381407007512</v>
      </c>
      <c r="V11" s="17">
        <v>0.53302345997077172</v>
      </c>
      <c r="W11" s="17">
        <v>0.46025062056537003</v>
      </c>
      <c r="X11" s="17">
        <v>0.38287496301443741</v>
      </c>
      <c r="Y11" s="17">
        <v>0.37472468865686831</v>
      </c>
      <c r="Z11" s="17">
        <v>0.33614878249666902</v>
      </c>
      <c r="AA11" s="17">
        <v>0.28654491922325309</v>
      </c>
      <c r="AB11" s="17">
        <v>0.23477302250836929</v>
      </c>
      <c r="AC11" s="17">
        <v>0.28445174560599817</v>
      </c>
      <c r="AD11" s="17">
        <v>0.42506580806486299</v>
      </c>
      <c r="AE11" s="17">
        <v>0.43104313165737451</v>
      </c>
      <c r="AG11" s="17">
        <v>0.31362831738303137</v>
      </c>
      <c r="AH11" s="17">
        <v>0.44305179811457479</v>
      </c>
      <c r="AJ11" s="17">
        <v>0.29582876373258088</v>
      </c>
      <c r="AK11" s="17">
        <v>0.33241457626629939</v>
      </c>
      <c r="AL11" s="17">
        <v>0.35104143965014672</v>
      </c>
      <c r="AM11" s="17">
        <v>0.36738497130759729</v>
      </c>
      <c r="AN11" s="17">
        <v>0.45116108070311928</v>
      </c>
      <c r="AO11" s="17">
        <v>0.35605714559661389</v>
      </c>
      <c r="AP11" s="17">
        <v>0.37941157824634658</v>
      </c>
      <c r="AQ11" s="17">
        <v>0.38540719762314768</v>
      </c>
      <c r="AR11" s="17">
        <v>0.36164846725834637</v>
      </c>
      <c r="AS11" s="17">
        <v>0.3195781878160544</v>
      </c>
      <c r="AT11" s="17">
        <v>0.32737868400212111</v>
      </c>
      <c r="AU11" s="17">
        <v>0.35022422849200258</v>
      </c>
      <c r="AV11" s="17">
        <v>0.40611125464298098</v>
      </c>
      <c r="AX11" s="17">
        <v>0.38606599985029971</v>
      </c>
      <c r="AY11" s="17">
        <v>0.3195781878160544</v>
      </c>
      <c r="AZ11" s="17">
        <v>0.32737868400212111</v>
      </c>
      <c r="BA11" s="17">
        <v>0.35022422849200258</v>
      </c>
      <c r="BC11" s="17">
        <v>0.28235711038142142</v>
      </c>
      <c r="BD11" s="17">
        <v>0.27368585036160731</v>
      </c>
      <c r="BE11" s="17">
        <v>0.27811947306523432</v>
      </c>
      <c r="BF11" s="17">
        <v>0.26549960611321177</v>
      </c>
      <c r="BG11" s="17">
        <v>0.38203781593753</v>
      </c>
      <c r="BH11" s="17">
        <v>0.2084269441868874</v>
      </c>
      <c r="BI11" s="17">
        <v>0.16909213768236381</v>
      </c>
      <c r="BJ11" s="17">
        <v>0.43594029913331872</v>
      </c>
      <c r="BK11" s="17">
        <v>0.31812227732545018</v>
      </c>
      <c r="BL11" s="17">
        <v>0.26017926958899018</v>
      </c>
      <c r="BM11" s="17">
        <v>0.30736648874242117</v>
      </c>
      <c r="BN11" s="17">
        <v>0.52837146134715807</v>
      </c>
      <c r="BP11" s="17">
        <v>0.43111595558818822</v>
      </c>
      <c r="BQ11" s="17">
        <v>0.41550952558131687</v>
      </c>
      <c r="BR11" s="17">
        <v>0.45915194287554101</v>
      </c>
      <c r="BS11" s="17">
        <v>0.41945376067523582</v>
      </c>
      <c r="BT11" s="17">
        <v>0.17692115685264881</v>
      </c>
      <c r="BU11" s="17">
        <v>0.49285999521025969</v>
      </c>
      <c r="BV11" s="17">
        <v>0.26143994748349159</v>
      </c>
      <c r="BW11" s="17">
        <v>0.3696901541162807</v>
      </c>
      <c r="BX11" s="17">
        <v>0.17430810229100141</v>
      </c>
      <c r="BY11" s="17">
        <v>0.36925179990205748</v>
      </c>
    </row>
    <row r="12" spans="2:79" ht="18.95" customHeight="1">
      <c r="B12" s="19" t="s">
        <v>129</v>
      </c>
      <c r="C12" s="17">
        <v>6.4122568019572349E-2</v>
      </c>
      <c r="D12" s="17">
        <v>5.8914138175866687E-2</v>
      </c>
      <c r="E12" s="17">
        <v>7.2881610822502135E-2</v>
      </c>
      <c r="F12" s="17">
        <v>0.1214280937036214</v>
      </c>
      <c r="H12" s="17">
        <v>4.1923513313076463E-2</v>
      </c>
      <c r="I12" s="17">
        <v>5.4583546258150491E-2</v>
      </c>
      <c r="J12" s="17">
        <v>4.9590589548454772E-2</v>
      </c>
      <c r="K12" s="17">
        <v>9.672259588680239E-2</v>
      </c>
      <c r="L12" s="17">
        <v>6.23513461267928E-2</v>
      </c>
      <c r="M12" s="17">
        <v>9.8721803620440474E-2</v>
      </c>
      <c r="N12" s="17">
        <v>1.093039391656987E-2</v>
      </c>
      <c r="O12" s="17">
        <v>6.069784599618238E-2</v>
      </c>
      <c r="P12" s="17">
        <v>6.9886875453058647E-2</v>
      </c>
      <c r="Q12" s="17">
        <v>8.4639019008178981E-2</v>
      </c>
      <c r="R12" s="17">
        <v>6.4247217744980697E-2</v>
      </c>
      <c r="S12" s="17">
        <v>5.997917763342904E-2</v>
      </c>
      <c r="U12" s="17">
        <v>3.1724072670985398E-2</v>
      </c>
      <c r="V12" s="17">
        <v>7.50819543765648E-2</v>
      </c>
      <c r="W12" s="17">
        <v>7.2852485288081387E-2</v>
      </c>
      <c r="X12" s="17">
        <v>0.102665155182043</v>
      </c>
      <c r="Y12" s="17">
        <v>7.1733889267188378E-2</v>
      </c>
      <c r="Z12" s="17">
        <v>5.2264994142857762E-2</v>
      </c>
      <c r="AA12" s="17">
        <v>6.4768710807028854E-2</v>
      </c>
      <c r="AB12" s="17">
        <v>3.077158954715958E-2</v>
      </c>
      <c r="AC12" s="17">
        <v>0.1037444534950353</v>
      </c>
      <c r="AD12" s="17">
        <v>4.1440269946207559E-2</v>
      </c>
      <c r="AE12" s="17">
        <v>0.34737237112509978</v>
      </c>
      <c r="AG12" s="17">
        <v>6.7085802254098756E-2</v>
      </c>
      <c r="AH12" s="17">
        <v>6.1807781424989973E-2</v>
      </c>
      <c r="AJ12" s="17">
        <v>5.6167394674094678E-2</v>
      </c>
      <c r="AK12" s="17">
        <v>6.9778738971983334E-2</v>
      </c>
      <c r="AL12" s="17">
        <v>9.7050130193623643E-2</v>
      </c>
      <c r="AM12" s="17">
        <v>4.6329341588317363E-2</v>
      </c>
      <c r="AN12" s="17">
        <v>6.8900254484871457E-2</v>
      </c>
      <c r="AO12" s="17">
        <v>6.5245398415691644E-2</v>
      </c>
      <c r="AP12" s="17">
        <v>8.3413108633997257E-2</v>
      </c>
      <c r="AQ12" s="17">
        <v>9.3762174457565517E-2</v>
      </c>
      <c r="AR12" s="17">
        <v>5.7327658374289402E-2</v>
      </c>
      <c r="AS12" s="17">
        <v>3.8033911830089501E-2</v>
      </c>
      <c r="AT12" s="17">
        <v>6.3202008612223678E-2</v>
      </c>
      <c r="AU12" s="17">
        <v>6.9047714869912402E-2</v>
      </c>
      <c r="AV12" s="17">
        <v>7.2386953046230162E-2</v>
      </c>
      <c r="AX12" s="17">
        <v>6.5255444633250448E-2</v>
      </c>
      <c r="AY12" s="17">
        <v>3.8033911830089501E-2</v>
      </c>
      <c r="AZ12" s="17">
        <v>6.3202008612223678E-2</v>
      </c>
      <c r="BA12" s="17">
        <v>6.9047714869912402E-2</v>
      </c>
      <c r="BC12" s="17">
        <v>8.3659214123948292E-2</v>
      </c>
      <c r="BD12" s="17">
        <v>6.3867983041062337E-2</v>
      </c>
      <c r="BE12" s="17">
        <v>4.7007166128688153E-2</v>
      </c>
      <c r="BF12" s="17">
        <v>7.0984219063804907E-2</v>
      </c>
      <c r="BG12" s="17">
        <v>9.2073364829888663E-2</v>
      </c>
      <c r="BH12" s="17">
        <v>5.6979701903615877E-2</v>
      </c>
      <c r="BI12" s="17">
        <v>4.1632748236188337E-2</v>
      </c>
      <c r="BJ12" s="17">
        <v>5.3455087547003358E-2</v>
      </c>
      <c r="BK12" s="17">
        <v>9.7726843399685737E-2</v>
      </c>
      <c r="BL12" s="17">
        <v>7.0372670095215598E-2</v>
      </c>
      <c r="BM12" s="17">
        <v>6.2060483432922593E-2</v>
      </c>
      <c r="BN12" s="17">
        <v>5.5417100171781093E-2</v>
      </c>
      <c r="BP12" s="17">
        <v>6.3919515736922977E-2</v>
      </c>
      <c r="BQ12" s="17">
        <v>3.1341359254893127E-2</v>
      </c>
      <c r="BR12" s="17">
        <v>5.8918444951603123E-2</v>
      </c>
      <c r="BS12" s="17">
        <v>8.8428014375266886E-2</v>
      </c>
      <c r="BT12" s="17">
        <v>3.1911679031950968E-2</v>
      </c>
      <c r="BU12" s="17">
        <v>6.0886826706306317E-2</v>
      </c>
      <c r="BV12" s="17">
        <v>2.8715123649838761E-2</v>
      </c>
      <c r="BW12" s="17">
        <v>0.1087575647540117</v>
      </c>
      <c r="BX12" s="17">
        <v>6.8552915516312929E-2</v>
      </c>
      <c r="BY12" s="17">
        <v>5.2601198885276673E-2</v>
      </c>
    </row>
    <row r="13" spans="2:79" ht="18.95" customHeight="1">
      <c r="B13" s="19" t="s">
        <v>130</v>
      </c>
      <c r="C13" s="17">
        <v>2.600756108374697E-2</v>
      </c>
      <c r="D13" s="17">
        <v>2.5677047274488881E-2</v>
      </c>
      <c r="E13" s="17">
        <v>2.805070819642979E-2</v>
      </c>
      <c r="F13" s="17">
        <v>2.4012324494042819E-2</v>
      </c>
      <c r="H13" s="17">
        <v>4.8290614174053149E-2</v>
      </c>
      <c r="I13" s="17">
        <v>2.1299506047463241E-2</v>
      </c>
      <c r="J13" s="17">
        <v>1.040950411654955E-2</v>
      </c>
      <c r="K13" s="17">
        <v>4.6853786333020033E-3</v>
      </c>
      <c r="L13" s="17">
        <v>4.3417608238300168E-2</v>
      </c>
      <c r="M13" s="17">
        <v>1.2467998488023799E-2</v>
      </c>
      <c r="N13" s="17">
        <v>4.4313685123126723E-2</v>
      </c>
      <c r="O13" s="17">
        <v>3.9607482774480937E-2</v>
      </c>
      <c r="P13" s="17">
        <v>5.2723493097367033E-3</v>
      </c>
      <c r="Q13" s="17">
        <v>2.611882513339317E-2</v>
      </c>
      <c r="R13" s="17">
        <v>2.7739170665795971E-2</v>
      </c>
      <c r="S13" s="17">
        <v>2.659103261900932E-2</v>
      </c>
      <c r="U13" s="17">
        <v>3.1971589213029727E-2</v>
      </c>
      <c r="V13" s="17">
        <v>3.1007093914210661E-2</v>
      </c>
      <c r="W13" s="17">
        <v>2.000199900682979E-2</v>
      </c>
      <c r="X13" s="17">
        <v>4.4526529659776097E-2</v>
      </c>
      <c r="Y13" s="17">
        <v>2.124860164550102E-2</v>
      </c>
      <c r="Z13" s="17">
        <v>1.566016917788525E-3</v>
      </c>
      <c r="AA13" s="17">
        <v>2.808879600756644E-2</v>
      </c>
      <c r="AB13" s="17">
        <v>3.125380608945473E-2</v>
      </c>
      <c r="AC13" s="17">
        <v>1.6475515848490101E-2</v>
      </c>
      <c r="AD13" s="17">
        <v>3.1954330494663147E-2</v>
      </c>
      <c r="AE13" s="17">
        <v>0</v>
      </c>
      <c r="AG13" s="17">
        <v>2.4515183219071469E-2</v>
      </c>
      <c r="AH13" s="17">
        <v>2.7173360342864411E-2</v>
      </c>
      <c r="AJ13" s="17">
        <v>1.14251244349206E-2</v>
      </c>
      <c r="AK13" s="17">
        <v>2.3919890866328938E-2</v>
      </c>
      <c r="AL13" s="17">
        <v>1.8851845844405059E-2</v>
      </c>
      <c r="AM13" s="17">
        <v>1.3274082524075361E-2</v>
      </c>
      <c r="AN13" s="17">
        <v>2.4469543564727549E-2</v>
      </c>
      <c r="AO13" s="17">
        <v>2.781104737053109E-2</v>
      </c>
      <c r="AP13" s="17">
        <v>2.6451133124444921E-2</v>
      </c>
      <c r="AQ13" s="17">
        <v>1.270857565575996E-2</v>
      </c>
      <c r="AR13" s="17">
        <v>3.4265677095266928E-2</v>
      </c>
      <c r="AS13" s="17">
        <v>0</v>
      </c>
      <c r="AT13" s="17">
        <v>2.145391087108595E-2</v>
      </c>
      <c r="AU13" s="17">
        <v>1.0313838817124599E-2</v>
      </c>
      <c r="AV13" s="17">
        <v>4.6883724309614277E-3</v>
      </c>
      <c r="AX13" s="17">
        <v>2.7043588022943821E-2</v>
      </c>
      <c r="AY13" s="17">
        <v>0</v>
      </c>
      <c r="AZ13" s="17">
        <v>2.145391087108595E-2</v>
      </c>
      <c r="BA13" s="17">
        <v>1.0313838817124599E-2</v>
      </c>
      <c r="BC13" s="17">
        <v>1.298238290391121E-2</v>
      </c>
      <c r="BD13" s="17">
        <v>3.1302236911518772E-3</v>
      </c>
      <c r="BE13" s="17">
        <v>7.7145993857121306E-3</v>
      </c>
      <c r="BF13" s="17">
        <v>3.010067507414162E-2</v>
      </c>
      <c r="BG13" s="17">
        <v>2.8312752722698391E-2</v>
      </c>
      <c r="BH13" s="17">
        <v>6.1459005745181554E-3</v>
      </c>
      <c r="BI13" s="17">
        <v>6.3108390032484774E-3</v>
      </c>
      <c r="BJ13" s="17">
        <v>2.624420722746015E-2</v>
      </c>
      <c r="BK13" s="17">
        <v>1.538008418394988E-2</v>
      </c>
      <c r="BL13" s="17">
        <v>2.5434590923314269E-2</v>
      </c>
      <c r="BM13" s="17">
        <v>2.247032501611957E-2</v>
      </c>
      <c r="BN13" s="17">
        <v>4.400463303760694E-2</v>
      </c>
      <c r="BP13" s="17">
        <v>2.965035804303583E-2</v>
      </c>
      <c r="BQ13" s="17">
        <v>1.611105907034182E-2</v>
      </c>
      <c r="BR13" s="17">
        <v>4.0939062114629263E-2</v>
      </c>
      <c r="BS13" s="17">
        <v>2.6625902352435109E-2</v>
      </c>
      <c r="BT13" s="17">
        <v>1.0467981000831071E-2</v>
      </c>
      <c r="BU13" s="17">
        <v>3.6571713403282059E-2</v>
      </c>
      <c r="BV13" s="17">
        <v>0</v>
      </c>
      <c r="BW13" s="17">
        <v>1.9717044863031372E-2</v>
      </c>
      <c r="BX13" s="17">
        <v>1.283925333713965E-2</v>
      </c>
      <c r="BY13" s="17">
        <v>2.8936004385965771E-2</v>
      </c>
    </row>
    <row r="14" spans="2:79" ht="18.95" customHeight="1">
      <c r="B14" s="19" t="s">
        <v>55</v>
      </c>
      <c r="C14" s="17">
        <v>1.513943686821378E-2</v>
      </c>
      <c r="D14" s="17">
        <v>1.1184151457883131E-2</v>
      </c>
      <c r="E14" s="17">
        <v>3.0274471882592632E-2</v>
      </c>
      <c r="F14" s="17">
        <v>4.4802611093489242E-3</v>
      </c>
      <c r="H14" s="17">
        <v>4.3817294450223671E-2</v>
      </c>
      <c r="I14" s="17">
        <v>2.1894608553197699E-2</v>
      </c>
      <c r="J14" s="17">
        <v>1.9105833282310278E-2</v>
      </c>
      <c r="K14" s="17">
        <v>9.4692778215659974E-3</v>
      </c>
      <c r="L14" s="17">
        <v>4.2145564824968363E-3</v>
      </c>
      <c r="M14" s="17">
        <v>1.5370890899806811E-3</v>
      </c>
      <c r="N14" s="17">
        <v>0</v>
      </c>
      <c r="O14" s="17">
        <v>0</v>
      </c>
      <c r="P14" s="17">
        <v>1.054469861947341E-2</v>
      </c>
      <c r="Q14" s="17">
        <v>5.0623386357214221E-3</v>
      </c>
      <c r="R14" s="17">
        <v>4.9010942922314334E-3</v>
      </c>
      <c r="S14" s="17">
        <v>3.1246136877778968E-2</v>
      </c>
      <c r="U14" s="17">
        <v>4.1649865968672033E-2</v>
      </c>
      <c r="V14" s="17">
        <v>0</v>
      </c>
      <c r="W14" s="17">
        <v>3.8573118573376939E-3</v>
      </c>
      <c r="X14" s="17">
        <v>1.069051052645696E-2</v>
      </c>
      <c r="Y14" s="17">
        <v>1.8257014554419061E-3</v>
      </c>
      <c r="Z14" s="17">
        <v>0</v>
      </c>
      <c r="AA14" s="17">
        <v>9.868750840718591E-3</v>
      </c>
      <c r="AB14" s="17">
        <v>0</v>
      </c>
      <c r="AC14" s="17">
        <v>2.4064796758271761E-2</v>
      </c>
      <c r="AD14" s="17">
        <v>5.0511982178385727E-2</v>
      </c>
      <c r="AE14" s="17">
        <v>8.5660871336491431E-2</v>
      </c>
      <c r="AG14" s="17">
        <v>1.464353586707654E-2</v>
      </c>
      <c r="AH14" s="17">
        <v>1.5526819335754659E-2</v>
      </c>
      <c r="AJ14" s="17">
        <v>1.8113480561729789E-2</v>
      </c>
      <c r="AK14" s="17">
        <v>1.3351063317144659E-2</v>
      </c>
      <c r="AL14" s="17">
        <v>2.3780520662676559E-2</v>
      </c>
      <c r="AM14" s="17">
        <v>1.3652028899034861E-2</v>
      </c>
      <c r="AN14" s="17">
        <v>2.3589214307332039E-2</v>
      </c>
      <c r="AO14" s="17">
        <v>2.1220647323209399E-2</v>
      </c>
      <c r="AP14" s="17">
        <v>3.0525732483041221E-2</v>
      </c>
      <c r="AQ14" s="17">
        <v>1.270857565575996E-2</v>
      </c>
      <c r="AR14" s="17">
        <v>1.852143364362999E-2</v>
      </c>
      <c r="AS14" s="17">
        <v>4.5984961985949077E-2</v>
      </c>
      <c r="AT14" s="17">
        <v>2.5739531543295061E-2</v>
      </c>
      <c r="AU14" s="17">
        <v>4.2336286408211743E-2</v>
      </c>
      <c r="AV14" s="17">
        <v>0</v>
      </c>
      <c r="AX14" s="17">
        <v>1.426497364917789E-2</v>
      </c>
      <c r="AY14" s="17">
        <v>4.5984961985949077E-2</v>
      </c>
      <c r="AZ14" s="17">
        <v>2.5739531543295061E-2</v>
      </c>
      <c r="BA14" s="17">
        <v>4.2336286408211743E-2</v>
      </c>
      <c r="BC14" s="17">
        <v>1.296264567716874E-2</v>
      </c>
      <c r="BD14" s="17">
        <v>1.8266539815408239E-2</v>
      </c>
      <c r="BE14" s="17">
        <v>0</v>
      </c>
      <c r="BF14" s="17">
        <v>0</v>
      </c>
      <c r="BG14" s="17">
        <v>0</v>
      </c>
      <c r="BH14" s="17">
        <v>4.4976576197723788E-3</v>
      </c>
      <c r="BI14" s="17">
        <v>2.0815865871240041E-2</v>
      </c>
      <c r="BJ14" s="17">
        <v>1.6731961035447211E-2</v>
      </c>
      <c r="BK14" s="17">
        <v>0</v>
      </c>
      <c r="BL14" s="17">
        <v>2.4363975141460239E-2</v>
      </c>
      <c r="BM14" s="17">
        <v>1.103154531625445E-2</v>
      </c>
      <c r="BN14" s="17">
        <v>3.4450844009533292E-2</v>
      </c>
      <c r="BP14" s="17">
        <v>2.325165301704496E-2</v>
      </c>
      <c r="BQ14" s="17">
        <v>4.5382223264852101E-3</v>
      </c>
      <c r="BR14" s="17">
        <v>2.221700683797544E-2</v>
      </c>
      <c r="BS14" s="17">
        <v>1.300151601085872E-2</v>
      </c>
      <c r="BT14" s="17">
        <v>3.50067904467167E-3</v>
      </c>
      <c r="BU14" s="17">
        <v>3.6532096023783787E-2</v>
      </c>
      <c r="BV14" s="17">
        <v>0</v>
      </c>
      <c r="BW14" s="17">
        <v>9.8585224315156858E-3</v>
      </c>
      <c r="BX14" s="17">
        <v>1.686955651736111E-2</v>
      </c>
      <c r="BY14" s="17">
        <v>1.346879828051163E-2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A19"/>
  <sheetViews>
    <sheetView showGridLines="0" workbookViewId="0">
      <pane xSplit="2" topLeftCell="CD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135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136</v>
      </c>
      <c r="C9" s="17">
        <v>0.1827327820947936</v>
      </c>
      <c r="D9" s="17">
        <v>0.2013869807043796</v>
      </c>
      <c r="E9" s="17">
        <v>0.1430525182231841</v>
      </c>
      <c r="F9" s="17">
        <v>8.3303328384603248E-2</v>
      </c>
      <c r="H9" s="17">
        <v>9.6925867322141965E-2</v>
      </c>
      <c r="I9" s="17">
        <v>0.12435005333783269</v>
      </c>
      <c r="J9" s="17">
        <v>0.13512146781653209</v>
      </c>
      <c r="K9" s="17">
        <v>0.17695155227542769</v>
      </c>
      <c r="L9" s="17">
        <v>0.15136154265399621</v>
      </c>
      <c r="M9" s="17">
        <v>0.1226734552150397</v>
      </c>
      <c r="N9" s="17">
        <v>0.1719464211730975</v>
      </c>
      <c r="O9" s="17">
        <v>0.18464261572013629</v>
      </c>
      <c r="P9" s="17">
        <v>0.21642388578824209</v>
      </c>
      <c r="Q9" s="17">
        <v>0.23671267433269241</v>
      </c>
      <c r="R9" s="17">
        <v>0.32919028043785609</v>
      </c>
      <c r="S9" s="17">
        <v>0.22352780353873319</v>
      </c>
      <c r="U9" s="17">
        <v>7.3733408675423981E-2</v>
      </c>
      <c r="V9" s="17">
        <v>7.2513620744412435E-2</v>
      </c>
      <c r="W9" s="17">
        <v>0.13767505062599311</v>
      </c>
      <c r="X9" s="17">
        <v>0.18698493949633199</v>
      </c>
      <c r="Y9" s="17">
        <v>0.18879182347331569</v>
      </c>
      <c r="Z9" s="17">
        <v>0.2481979222603653</v>
      </c>
      <c r="AA9" s="17">
        <v>0.19125497151517609</v>
      </c>
      <c r="AB9" s="17">
        <v>0.28049304821480631</v>
      </c>
      <c r="AC9" s="17">
        <v>0.26259270169771393</v>
      </c>
      <c r="AD9" s="17">
        <v>0.1669578587887755</v>
      </c>
      <c r="AE9" s="17">
        <v>0</v>
      </c>
      <c r="AG9" s="17">
        <v>0.24088157858798159</v>
      </c>
      <c r="AH9" s="17">
        <v>0.1373087474217323</v>
      </c>
      <c r="AJ9" s="17">
        <v>0.27647091100120857</v>
      </c>
      <c r="AK9" s="17">
        <v>0.21285424865833361</v>
      </c>
      <c r="AL9" s="17">
        <v>0.25053650028609292</v>
      </c>
      <c r="AM9" s="17">
        <v>0.23648550799785659</v>
      </c>
      <c r="AN9" s="17">
        <v>0.1349527433723636</v>
      </c>
      <c r="AO9" s="17">
        <v>0.1881881592154262</v>
      </c>
      <c r="AP9" s="17">
        <v>0.15438060174941201</v>
      </c>
      <c r="AQ9" s="17">
        <v>0.17950090800219831</v>
      </c>
      <c r="AR9" s="17">
        <v>0.22191334286129641</v>
      </c>
      <c r="AS9" s="17">
        <v>0.28854896812669761</v>
      </c>
      <c r="AT9" s="17">
        <v>0.22036028570031491</v>
      </c>
      <c r="AU9" s="17">
        <v>0.24716935464237069</v>
      </c>
      <c r="AV9" s="17">
        <v>0.28846356283057439</v>
      </c>
      <c r="AX9" s="17">
        <v>0.18339639088203519</v>
      </c>
      <c r="AY9" s="17">
        <v>0.28854896812669761</v>
      </c>
      <c r="AZ9" s="17">
        <v>0.22036028570031491</v>
      </c>
      <c r="BA9" s="17">
        <v>0.24716935464237069</v>
      </c>
      <c r="BC9" s="17">
        <v>0.27617709796059331</v>
      </c>
      <c r="BD9" s="17">
        <v>0.2414046555000304</v>
      </c>
      <c r="BE9" s="17">
        <v>0.29185030850439547</v>
      </c>
      <c r="BF9" s="17">
        <v>0.28296099052953272</v>
      </c>
      <c r="BG9" s="17">
        <v>0.23938096025994829</v>
      </c>
      <c r="BH9" s="17">
        <v>0.35939875115079911</v>
      </c>
      <c r="BI9" s="17">
        <v>0.37630697892546638</v>
      </c>
      <c r="BJ9" s="17">
        <v>0.15178102115579259</v>
      </c>
      <c r="BK9" s="17">
        <v>0.1992500668143419</v>
      </c>
      <c r="BL9" s="17">
        <v>0.23846915487426959</v>
      </c>
      <c r="BM9" s="17">
        <v>0.25558123358776919</v>
      </c>
      <c r="BN9" s="17">
        <v>9.1462449608280552E-2</v>
      </c>
      <c r="BP9" s="17">
        <v>0.13231488708231309</v>
      </c>
      <c r="BQ9" s="17">
        <v>0.20447630754580221</v>
      </c>
      <c r="BR9" s="17">
        <v>0.1096920536448328</v>
      </c>
      <c r="BS9" s="17">
        <v>0.16804737384198931</v>
      </c>
      <c r="BT9" s="17">
        <v>0.36277503729878618</v>
      </c>
      <c r="BU9" s="17">
        <v>0.16229918840465801</v>
      </c>
      <c r="BV9" s="17">
        <v>0.25841798584800463</v>
      </c>
      <c r="BW9" s="17">
        <v>0.19937749358593551</v>
      </c>
      <c r="BX9" s="17">
        <v>0.23399824691397431</v>
      </c>
      <c r="BY9" s="17">
        <v>0.18772156376669169</v>
      </c>
    </row>
    <row r="10" spans="2:79" ht="18.95" customHeight="1">
      <c r="B10" s="19" t="s">
        <v>137</v>
      </c>
      <c r="C10" s="17">
        <v>0.38029776923321862</v>
      </c>
      <c r="D10" s="17">
        <v>0.38192879919952982</v>
      </c>
      <c r="E10" s="17">
        <v>0.37932356257614408</v>
      </c>
      <c r="F10" s="17">
        <v>0.36815423241549688</v>
      </c>
      <c r="H10" s="17">
        <v>0.29720653968721678</v>
      </c>
      <c r="I10" s="17">
        <v>0.36637131552893298</v>
      </c>
      <c r="J10" s="17">
        <v>0.32697030428305462</v>
      </c>
      <c r="K10" s="17">
        <v>0.40953167951899028</v>
      </c>
      <c r="L10" s="17">
        <v>0.44037009684944889</v>
      </c>
      <c r="M10" s="17">
        <v>0.41299139410882579</v>
      </c>
      <c r="N10" s="17">
        <v>0.33155716859174589</v>
      </c>
      <c r="O10" s="17">
        <v>0.37376862345794598</v>
      </c>
      <c r="P10" s="17">
        <v>0.46938931285840918</v>
      </c>
      <c r="Q10" s="17">
        <v>0.41311870834194431</v>
      </c>
      <c r="R10" s="17">
        <v>0.35237068168584801</v>
      </c>
      <c r="S10" s="17">
        <v>0.37119823802305352</v>
      </c>
      <c r="U10" s="17">
        <v>0.25718050626449651</v>
      </c>
      <c r="V10" s="17">
        <v>0.43004942304598048</v>
      </c>
      <c r="W10" s="17">
        <v>0.38826030852483723</v>
      </c>
      <c r="X10" s="17">
        <v>0.33937692903574013</v>
      </c>
      <c r="Y10" s="17">
        <v>0.37136549876537589</v>
      </c>
      <c r="Z10" s="17">
        <v>0.43886259475331629</v>
      </c>
      <c r="AA10" s="17">
        <v>0.47088884679970883</v>
      </c>
      <c r="AB10" s="17">
        <v>0.40951768360236218</v>
      </c>
      <c r="AC10" s="17">
        <v>0.3978146829430943</v>
      </c>
      <c r="AD10" s="17">
        <v>0.31486334989254938</v>
      </c>
      <c r="AE10" s="17">
        <v>0</v>
      </c>
      <c r="AG10" s="17">
        <v>0.39205920278995199</v>
      </c>
      <c r="AH10" s="17">
        <v>0.37111010245582349</v>
      </c>
      <c r="AJ10" s="17">
        <v>0.41013402116719172</v>
      </c>
      <c r="AK10" s="17">
        <v>0.37418471008909882</v>
      </c>
      <c r="AL10" s="17">
        <v>0.29124417763374522</v>
      </c>
      <c r="AM10" s="17">
        <v>0.35771128868911689</v>
      </c>
      <c r="AN10" s="17">
        <v>0.35056681306272158</v>
      </c>
      <c r="AO10" s="17">
        <v>0.35017685412831701</v>
      </c>
      <c r="AP10" s="17">
        <v>0.36487488430546239</v>
      </c>
      <c r="AQ10" s="17">
        <v>0.40592933047831048</v>
      </c>
      <c r="AR10" s="17">
        <v>0.3349056978810705</v>
      </c>
      <c r="AS10" s="17">
        <v>0.30153204143246859</v>
      </c>
      <c r="AT10" s="17">
        <v>0.40062021809930548</v>
      </c>
      <c r="AU10" s="17">
        <v>0.31971194257694452</v>
      </c>
      <c r="AV10" s="17">
        <v>0.30679200296390707</v>
      </c>
      <c r="AX10" s="17">
        <v>0.37932260237543147</v>
      </c>
      <c r="AY10" s="17">
        <v>0.30153204143246859</v>
      </c>
      <c r="AZ10" s="17">
        <v>0.40062021809930548</v>
      </c>
      <c r="BA10" s="17">
        <v>0.31971194257694452</v>
      </c>
      <c r="BC10" s="17">
        <v>0.42606867547188532</v>
      </c>
      <c r="BD10" s="17">
        <v>0.47287498423953928</v>
      </c>
      <c r="BE10" s="17">
        <v>0.40187455419281781</v>
      </c>
      <c r="BF10" s="17">
        <v>0.38933909208482198</v>
      </c>
      <c r="BG10" s="17">
        <v>0.2891150317967297</v>
      </c>
      <c r="BH10" s="17">
        <v>0.37897980149284061</v>
      </c>
      <c r="BI10" s="17">
        <v>0.44161954697157602</v>
      </c>
      <c r="BJ10" s="17">
        <v>0.39134231825403182</v>
      </c>
      <c r="BK10" s="17">
        <v>0.40557039047483739</v>
      </c>
      <c r="BL10" s="17">
        <v>0.45405833811647672</v>
      </c>
      <c r="BM10" s="17">
        <v>0.38050647398874698</v>
      </c>
      <c r="BN10" s="17">
        <v>0.31306006000655939</v>
      </c>
      <c r="BP10" s="17">
        <v>0.38200792706147663</v>
      </c>
      <c r="BQ10" s="17">
        <v>0.43493137735863169</v>
      </c>
      <c r="BR10" s="17">
        <v>0.31506875354351671</v>
      </c>
      <c r="BS10" s="17">
        <v>0.38411534920052581</v>
      </c>
      <c r="BT10" s="17">
        <v>0.44276819126638561</v>
      </c>
      <c r="BU10" s="17">
        <v>0.30434952709415619</v>
      </c>
      <c r="BV10" s="17">
        <v>0.37887297046671647</v>
      </c>
      <c r="BW10" s="17">
        <v>0.3751537526830318</v>
      </c>
      <c r="BX10" s="17">
        <v>0.43364632477862802</v>
      </c>
      <c r="BY10" s="17">
        <v>0.39739439943221988</v>
      </c>
    </row>
    <row r="11" spans="2:79" ht="18.95" customHeight="1">
      <c r="B11" s="19" t="s">
        <v>138</v>
      </c>
      <c r="C11" s="17">
        <v>0.35073399716593129</v>
      </c>
      <c r="D11" s="17">
        <v>0.34048906652070221</v>
      </c>
      <c r="E11" s="17">
        <v>0.3627313813494622</v>
      </c>
      <c r="F11" s="17">
        <v>0.4527276491666779</v>
      </c>
      <c r="H11" s="17">
        <v>0.45770700588824681</v>
      </c>
      <c r="I11" s="17">
        <v>0.42169047586922248</v>
      </c>
      <c r="J11" s="17">
        <v>0.39841094049454462</v>
      </c>
      <c r="K11" s="17">
        <v>0.35288363279690022</v>
      </c>
      <c r="L11" s="17">
        <v>0.31113166038152951</v>
      </c>
      <c r="M11" s="17">
        <v>0.41254788488513289</v>
      </c>
      <c r="N11" s="17">
        <v>0.47399391099870131</v>
      </c>
      <c r="O11" s="17">
        <v>0.36815656592239232</v>
      </c>
      <c r="P11" s="17">
        <v>0.27415995130034732</v>
      </c>
      <c r="Q11" s="17">
        <v>0.2469901807015504</v>
      </c>
      <c r="R11" s="17">
        <v>0.25334916229996851</v>
      </c>
      <c r="S11" s="17">
        <v>0.31174859592770648</v>
      </c>
      <c r="U11" s="17">
        <v>0.53287915698881083</v>
      </c>
      <c r="V11" s="17">
        <v>0.4262880283608585</v>
      </c>
      <c r="W11" s="17">
        <v>0.3905395004775854</v>
      </c>
      <c r="X11" s="17">
        <v>0.35290755626235898</v>
      </c>
      <c r="Y11" s="17">
        <v>0.35884704663894812</v>
      </c>
      <c r="Z11" s="17">
        <v>0.26724021325754782</v>
      </c>
      <c r="AA11" s="17">
        <v>0.26875590545377709</v>
      </c>
      <c r="AB11" s="17">
        <v>0.27116387457291979</v>
      </c>
      <c r="AC11" s="17">
        <v>0.25614438358756841</v>
      </c>
      <c r="AD11" s="17">
        <v>0.38979998853653253</v>
      </c>
      <c r="AE11" s="17">
        <v>0.74065294310095853</v>
      </c>
      <c r="AG11" s="17">
        <v>0.28823594054784463</v>
      </c>
      <c r="AH11" s="17">
        <v>0.39955553883191369</v>
      </c>
      <c r="AJ11" s="17">
        <v>0.24427322217240291</v>
      </c>
      <c r="AK11" s="17">
        <v>0.29543502572292329</v>
      </c>
      <c r="AL11" s="17">
        <v>0.3636687060462776</v>
      </c>
      <c r="AM11" s="17">
        <v>0.3302093109607383</v>
      </c>
      <c r="AN11" s="17">
        <v>0.40138320538338113</v>
      </c>
      <c r="AO11" s="17">
        <v>0.35566636923867162</v>
      </c>
      <c r="AP11" s="17">
        <v>0.35710760984313711</v>
      </c>
      <c r="AQ11" s="17">
        <v>0.30102770243181992</v>
      </c>
      <c r="AR11" s="17">
        <v>0.33278185149055511</v>
      </c>
      <c r="AS11" s="17">
        <v>0.30770400378351631</v>
      </c>
      <c r="AT11" s="17">
        <v>0.29621255451513778</v>
      </c>
      <c r="AU11" s="17">
        <v>0.30229372400230758</v>
      </c>
      <c r="AV11" s="17">
        <v>0.31929450471360571</v>
      </c>
      <c r="AX11" s="17">
        <v>0.34948983982521847</v>
      </c>
      <c r="AY11" s="17">
        <v>0.30770400378351631</v>
      </c>
      <c r="AZ11" s="17">
        <v>0.29621255451513778</v>
      </c>
      <c r="BA11" s="17">
        <v>0.30229372400230758</v>
      </c>
      <c r="BC11" s="17">
        <v>0.220754475085848</v>
      </c>
      <c r="BD11" s="17">
        <v>0.23698869334362399</v>
      </c>
      <c r="BE11" s="17">
        <v>0.26780936227866581</v>
      </c>
      <c r="BF11" s="17">
        <v>0.25581951194107</v>
      </c>
      <c r="BG11" s="17">
        <v>0.31181294663564713</v>
      </c>
      <c r="BH11" s="17">
        <v>0.19373250530491121</v>
      </c>
      <c r="BI11" s="17">
        <v>0.1047657083165061</v>
      </c>
      <c r="BJ11" s="17">
        <v>0.37772653001790429</v>
      </c>
      <c r="BK11" s="17">
        <v>0.3158090583198771</v>
      </c>
      <c r="BL11" s="17">
        <v>0.25789269976330598</v>
      </c>
      <c r="BM11" s="17">
        <v>0.2928316017351788</v>
      </c>
      <c r="BN11" s="17">
        <v>0.47521618156864082</v>
      </c>
      <c r="BP11" s="17">
        <v>0.39595276335659241</v>
      </c>
      <c r="BQ11" s="17">
        <v>0.29397070467566871</v>
      </c>
      <c r="BR11" s="17">
        <v>0.4666507032736576</v>
      </c>
      <c r="BS11" s="17">
        <v>0.36812425706185231</v>
      </c>
      <c r="BT11" s="17">
        <v>0.1571859456239085</v>
      </c>
      <c r="BU11" s="17">
        <v>0.41153801370907478</v>
      </c>
      <c r="BV11" s="17">
        <v>0.30913946372052359</v>
      </c>
      <c r="BW11" s="17">
        <v>0.34618757576919318</v>
      </c>
      <c r="BX11" s="17">
        <v>0.24963558525066809</v>
      </c>
      <c r="BY11" s="17">
        <v>0.32025513816345319</v>
      </c>
    </row>
    <row r="12" spans="2:79" ht="18.95" customHeight="1">
      <c r="B12" s="19" t="s">
        <v>139</v>
      </c>
      <c r="C12" s="17">
        <v>4.0368822826574773E-2</v>
      </c>
      <c r="D12" s="17">
        <v>3.7757067544295198E-2</v>
      </c>
      <c r="E12" s="17">
        <v>4.5638776217947208E-2</v>
      </c>
      <c r="F12" s="17">
        <v>6.5123243072551448E-2</v>
      </c>
      <c r="H12" s="17">
        <v>3.2552034417929782E-2</v>
      </c>
      <c r="I12" s="17">
        <v>3.8516138498197662E-2</v>
      </c>
      <c r="J12" s="17">
        <v>7.4899932544818942E-2</v>
      </c>
      <c r="K12" s="17">
        <v>3.8616104065226337E-2</v>
      </c>
      <c r="L12" s="17">
        <v>3.7530276299161718E-2</v>
      </c>
      <c r="M12" s="17">
        <v>3.552532718729684E-2</v>
      </c>
      <c r="N12" s="17">
        <v>2.250249923645509E-2</v>
      </c>
      <c r="O12" s="17">
        <v>5.1332938511165091E-2</v>
      </c>
      <c r="P12" s="17">
        <v>2.5091490758791621E-2</v>
      </c>
      <c r="Q12" s="17">
        <v>5.1784728963754863E-2</v>
      </c>
      <c r="R12" s="17">
        <v>5.4293769211825743E-2</v>
      </c>
      <c r="S12" s="17">
        <v>3.1674130395929083E-2</v>
      </c>
      <c r="U12" s="17">
        <v>2.7605166229496721E-2</v>
      </c>
      <c r="V12" s="17">
        <v>4.4850269536869047E-2</v>
      </c>
      <c r="W12" s="17">
        <v>4.299929374512048E-2</v>
      </c>
      <c r="X12" s="17">
        <v>6.0718535950746097E-2</v>
      </c>
      <c r="Y12" s="17">
        <v>4.2740077577836488E-2</v>
      </c>
      <c r="Z12" s="17">
        <v>4.5699269728770878E-2</v>
      </c>
      <c r="AA12" s="17">
        <v>4.2541805465323698E-2</v>
      </c>
      <c r="AB12" s="17">
        <v>2.271916145105678E-2</v>
      </c>
      <c r="AC12" s="17">
        <v>4.2706368371551763E-2</v>
      </c>
      <c r="AD12" s="17">
        <v>4.1022266799197772E-2</v>
      </c>
      <c r="AE12" s="17">
        <v>0</v>
      </c>
      <c r="AG12" s="17">
        <v>4.0663530175335381E-2</v>
      </c>
      <c r="AH12" s="17">
        <v>4.0138606594497167E-2</v>
      </c>
      <c r="AJ12" s="17">
        <v>3.421908960304465E-2</v>
      </c>
      <c r="AK12" s="17">
        <v>6.7528559982884609E-2</v>
      </c>
      <c r="AL12" s="17">
        <v>4.2558756216536507E-2</v>
      </c>
      <c r="AM12" s="17">
        <v>2.8641449435760649E-2</v>
      </c>
      <c r="AN12" s="17">
        <v>4.6518537103266602E-2</v>
      </c>
      <c r="AO12" s="17">
        <v>2.578525936293153E-2</v>
      </c>
      <c r="AP12" s="17">
        <v>5.9694329343981341E-2</v>
      </c>
      <c r="AQ12" s="17">
        <v>6.3774335159427625E-2</v>
      </c>
      <c r="AR12" s="17">
        <v>4.8148298926361167E-2</v>
      </c>
      <c r="AS12" s="17">
        <v>1.7297222251509231E-2</v>
      </c>
      <c r="AT12" s="17">
        <v>2.1934518653607991E-2</v>
      </c>
      <c r="AU12" s="17">
        <v>4.3399207180495017E-2</v>
      </c>
      <c r="AV12" s="17">
        <v>2.5188359703316801E-2</v>
      </c>
      <c r="AX12" s="17">
        <v>4.3131652478551732E-2</v>
      </c>
      <c r="AY12" s="17">
        <v>1.7297222251509231E-2</v>
      </c>
      <c r="AZ12" s="17">
        <v>2.1934518653607991E-2</v>
      </c>
      <c r="BA12" s="17">
        <v>4.3399207180495017E-2</v>
      </c>
      <c r="BC12" s="17">
        <v>4.9070930655779443E-2</v>
      </c>
      <c r="BD12" s="17">
        <v>3.1302236911518772E-3</v>
      </c>
      <c r="BE12" s="17">
        <v>1.676026492049686E-2</v>
      </c>
      <c r="BF12" s="17">
        <v>1.356484616387546E-2</v>
      </c>
      <c r="BG12" s="17">
        <v>0.15105911738503719</v>
      </c>
      <c r="BH12" s="17">
        <v>4.5582913153317389E-2</v>
      </c>
      <c r="BI12" s="17">
        <v>3.6882543235976097E-2</v>
      </c>
      <c r="BJ12" s="17">
        <v>2.692149501870799E-2</v>
      </c>
      <c r="BK12" s="17">
        <v>2.738936976573635E-2</v>
      </c>
      <c r="BL12" s="17">
        <v>1.084488546861445E-2</v>
      </c>
      <c r="BM12" s="17">
        <v>3.5042966123721431E-2</v>
      </c>
      <c r="BN12" s="17">
        <v>4.222290174185199E-2</v>
      </c>
      <c r="BP12" s="17">
        <v>3.0282290459506998E-2</v>
      </c>
      <c r="BQ12" s="17">
        <v>3.7999139141876963E-2</v>
      </c>
      <c r="BR12" s="17">
        <v>2.3409435361501491E-2</v>
      </c>
      <c r="BS12" s="17">
        <v>5.3745471163052262E-2</v>
      </c>
      <c r="BT12" s="17">
        <v>1.8702606784646351E-2</v>
      </c>
      <c r="BU12" s="17">
        <v>6.0886826706306317E-2</v>
      </c>
      <c r="BV12" s="17">
        <v>2.481415714897045E-2</v>
      </c>
      <c r="BW12" s="17">
        <v>4.2202386329543137E-2</v>
      </c>
      <c r="BX12" s="17">
        <v>6.5850286539368655E-2</v>
      </c>
      <c r="BY12" s="17">
        <v>4.2263772186665743E-2</v>
      </c>
    </row>
    <row r="13" spans="2:79" ht="18.95" customHeight="1">
      <c r="B13" s="19" t="s">
        <v>140</v>
      </c>
      <c r="C13" s="17">
        <v>1.8509056728854219E-2</v>
      </c>
      <c r="D13" s="17">
        <v>1.517643677508509E-2</v>
      </c>
      <c r="E13" s="17">
        <v>2.3916413083240971E-2</v>
      </c>
      <c r="F13" s="17">
        <v>2.62112858513214E-2</v>
      </c>
      <c r="H13" s="17">
        <v>4.7263034008709078E-2</v>
      </c>
      <c r="I13" s="17">
        <v>2.3256588301862349E-2</v>
      </c>
      <c r="J13" s="17">
        <v>1.8557486996992379E-2</v>
      </c>
      <c r="K13" s="17">
        <v>0</v>
      </c>
      <c r="L13" s="17">
        <v>2.7540615520226169E-2</v>
      </c>
      <c r="M13" s="17">
        <v>4.4382093893055368E-3</v>
      </c>
      <c r="N13" s="17">
        <v>0</v>
      </c>
      <c r="O13" s="17">
        <v>8.4401922899483891E-3</v>
      </c>
      <c r="P13" s="17">
        <v>5.2723493097367033E-3</v>
      </c>
      <c r="Q13" s="17">
        <v>2.8913847215445911E-2</v>
      </c>
      <c r="R13" s="17">
        <v>2.04488662930935E-3</v>
      </c>
      <c r="S13" s="17">
        <v>2.8156589770201908E-2</v>
      </c>
      <c r="U13" s="17">
        <v>4.1891347241533233E-2</v>
      </c>
      <c r="V13" s="17">
        <v>1.0662558131583519E-2</v>
      </c>
      <c r="W13" s="17">
        <v>2.2131700829332669E-2</v>
      </c>
      <c r="X13" s="17">
        <v>2.367341925410562E-2</v>
      </c>
      <c r="Y13" s="17">
        <v>1.249707982093216E-2</v>
      </c>
      <c r="Z13" s="17">
        <v>0</v>
      </c>
      <c r="AA13" s="17">
        <v>9.9746563561881451E-3</v>
      </c>
      <c r="AB13" s="17">
        <v>1.610623215885499E-2</v>
      </c>
      <c r="AC13" s="17">
        <v>1.350855196242378E-2</v>
      </c>
      <c r="AD13" s="17">
        <v>2.7360502316836361E-2</v>
      </c>
      <c r="AE13" s="17">
        <v>0</v>
      </c>
      <c r="AG13" s="17">
        <v>1.7418478769781431E-2</v>
      </c>
      <c r="AH13" s="17">
        <v>1.9360982375026491E-2</v>
      </c>
      <c r="AJ13" s="17">
        <v>1.043336605466531E-2</v>
      </c>
      <c r="AK13" s="17">
        <v>1.3374172925444549E-2</v>
      </c>
      <c r="AL13" s="17">
        <v>0</v>
      </c>
      <c r="AM13" s="17">
        <v>9.101668331902674E-3</v>
      </c>
      <c r="AN13" s="17">
        <v>2.3283600351883749E-2</v>
      </c>
      <c r="AO13" s="17">
        <v>2.363156295874216E-2</v>
      </c>
      <c r="AP13" s="17">
        <v>1.0978862881196131E-2</v>
      </c>
      <c r="AQ13" s="17">
        <v>9.677511649451593E-3</v>
      </c>
      <c r="AR13" s="17">
        <v>1.8539743236391761E-2</v>
      </c>
      <c r="AS13" s="17">
        <v>0</v>
      </c>
      <c r="AT13" s="17">
        <v>6.6535316493375957E-3</v>
      </c>
      <c r="AU13" s="17">
        <v>3.4748095877973291E-2</v>
      </c>
      <c r="AV13" s="17">
        <v>4.9661662927747478E-2</v>
      </c>
      <c r="AX13" s="17">
        <v>1.8936105785294189E-2</v>
      </c>
      <c r="AY13" s="17">
        <v>0</v>
      </c>
      <c r="AZ13" s="17">
        <v>6.6535316493375957E-3</v>
      </c>
      <c r="BA13" s="17">
        <v>3.4748095877973291E-2</v>
      </c>
      <c r="BC13" s="17">
        <v>1.298373176757921E-2</v>
      </c>
      <c r="BD13" s="17">
        <v>2.7334903410245859E-2</v>
      </c>
      <c r="BE13" s="17">
        <v>2.1705510103624051E-2</v>
      </c>
      <c r="BF13" s="17">
        <v>5.8315559280700008E-2</v>
      </c>
      <c r="BG13" s="17">
        <v>0</v>
      </c>
      <c r="BH13" s="17">
        <v>1.4552827650542929E-2</v>
      </c>
      <c r="BI13" s="17">
        <v>1.9609356679235392E-2</v>
      </c>
      <c r="BJ13" s="17">
        <v>2.2418763038211279E-2</v>
      </c>
      <c r="BK13" s="17">
        <v>3.903484021099983E-2</v>
      </c>
      <c r="BL13" s="17">
        <v>1.4370946635872741E-2</v>
      </c>
      <c r="BM13" s="17">
        <v>1.0117425078113289E-2</v>
      </c>
      <c r="BN13" s="17">
        <v>1.93880903566119E-2</v>
      </c>
      <c r="BP13" s="17">
        <v>1.2544752164660739E-2</v>
      </c>
      <c r="BQ13" s="17">
        <v>0</v>
      </c>
      <c r="BR13" s="17">
        <v>3.6443720659224278E-2</v>
      </c>
      <c r="BS13" s="17">
        <v>1.1767551399372691E-2</v>
      </c>
      <c r="BT13" s="17">
        <v>6.9786540005540489E-3</v>
      </c>
      <c r="BU13" s="17">
        <v>1.221698272075954E-2</v>
      </c>
      <c r="BV13" s="17">
        <v>2.875542281578496E-2</v>
      </c>
      <c r="BW13" s="17">
        <v>1.7361746769265121E-2</v>
      </c>
      <c r="BX13" s="17">
        <v>0</v>
      </c>
      <c r="BY13" s="17">
        <v>2.5399176468403371E-2</v>
      </c>
    </row>
    <row r="14" spans="2:79" ht="18.95" customHeight="1">
      <c r="B14" s="19" t="s">
        <v>55</v>
      </c>
      <c r="C14" s="17">
        <v>2.7357571950627609E-2</v>
      </c>
      <c r="D14" s="17">
        <v>2.3261649256008189E-2</v>
      </c>
      <c r="E14" s="17">
        <v>4.5337348550021389E-2</v>
      </c>
      <c r="F14" s="17">
        <v>4.4802611093489242E-3</v>
      </c>
      <c r="H14" s="17">
        <v>6.8345518675755626E-2</v>
      </c>
      <c r="I14" s="17">
        <v>2.5815428463951691E-2</v>
      </c>
      <c r="J14" s="17">
        <v>4.6039867864057213E-2</v>
      </c>
      <c r="K14" s="17">
        <v>2.2017031343455361E-2</v>
      </c>
      <c r="L14" s="17">
        <v>3.2065808295637412E-2</v>
      </c>
      <c r="M14" s="17">
        <v>1.182372921439926E-2</v>
      </c>
      <c r="N14" s="17">
        <v>0</v>
      </c>
      <c r="O14" s="17">
        <v>1.365906409841193E-2</v>
      </c>
      <c r="P14" s="17">
        <v>9.6630099844730883E-3</v>
      </c>
      <c r="Q14" s="17">
        <v>2.247986044461207E-2</v>
      </c>
      <c r="R14" s="17">
        <v>8.7512197351923282E-3</v>
      </c>
      <c r="S14" s="17">
        <v>3.3694642344375733E-2</v>
      </c>
      <c r="U14" s="17">
        <v>6.6710414600238813E-2</v>
      </c>
      <c r="V14" s="17">
        <v>1.5636100180295841E-2</v>
      </c>
      <c r="W14" s="17">
        <v>1.8394145797131198E-2</v>
      </c>
      <c r="X14" s="17">
        <v>3.6338620000717088E-2</v>
      </c>
      <c r="Y14" s="17">
        <v>2.575847372359168E-2</v>
      </c>
      <c r="Z14" s="17">
        <v>0</v>
      </c>
      <c r="AA14" s="17">
        <v>1.6583814409826168E-2</v>
      </c>
      <c r="AB14" s="17">
        <v>0</v>
      </c>
      <c r="AC14" s="17">
        <v>2.7233311437648108E-2</v>
      </c>
      <c r="AD14" s="17">
        <v>5.9996033666108367E-2</v>
      </c>
      <c r="AE14" s="17">
        <v>0.25934705689904142</v>
      </c>
      <c r="AG14" s="17">
        <v>2.074126912910491E-2</v>
      </c>
      <c r="AH14" s="17">
        <v>3.2526022321006778E-2</v>
      </c>
      <c r="AJ14" s="17">
        <v>2.446939000148695E-2</v>
      </c>
      <c r="AK14" s="17">
        <v>3.6623282621315263E-2</v>
      </c>
      <c r="AL14" s="17">
        <v>5.1991859817347753E-2</v>
      </c>
      <c r="AM14" s="17">
        <v>3.7850774584624949E-2</v>
      </c>
      <c r="AN14" s="17">
        <v>4.3295100726383491E-2</v>
      </c>
      <c r="AO14" s="17">
        <v>5.6551795095911593E-2</v>
      </c>
      <c r="AP14" s="17">
        <v>5.296371187681094E-2</v>
      </c>
      <c r="AQ14" s="17">
        <v>4.009021227879235E-2</v>
      </c>
      <c r="AR14" s="17">
        <v>4.3711065604325292E-2</v>
      </c>
      <c r="AS14" s="17">
        <v>8.4917764405808158E-2</v>
      </c>
      <c r="AT14" s="17">
        <v>5.4218891382296318E-2</v>
      </c>
      <c r="AU14" s="17">
        <v>5.2677675719908702E-2</v>
      </c>
      <c r="AV14" s="17">
        <v>1.059990686084856E-2</v>
      </c>
      <c r="AX14" s="17">
        <v>2.572340865346906E-2</v>
      </c>
      <c r="AY14" s="17">
        <v>8.4917764405808158E-2</v>
      </c>
      <c r="AZ14" s="17">
        <v>5.4218891382296318E-2</v>
      </c>
      <c r="BA14" s="17">
        <v>5.2677675719908702E-2</v>
      </c>
      <c r="BC14" s="17">
        <v>1.494508905831494E-2</v>
      </c>
      <c r="BD14" s="17">
        <v>1.8266539815408239E-2</v>
      </c>
      <c r="BE14" s="17">
        <v>0</v>
      </c>
      <c r="BF14" s="17">
        <v>0</v>
      </c>
      <c r="BG14" s="17">
        <v>8.6319439226377314E-3</v>
      </c>
      <c r="BH14" s="17">
        <v>7.7532012475889584E-3</v>
      </c>
      <c r="BI14" s="17">
        <v>2.0815865871240041E-2</v>
      </c>
      <c r="BJ14" s="17">
        <v>2.9809872515351929E-2</v>
      </c>
      <c r="BK14" s="17">
        <v>1.294627441420758E-2</v>
      </c>
      <c r="BL14" s="17">
        <v>2.4363975141460239E-2</v>
      </c>
      <c r="BM14" s="17">
        <v>2.592029948647041E-2</v>
      </c>
      <c r="BN14" s="17">
        <v>5.8650316718055373E-2</v>
      </c>
      <c r="BP14" s="17">
        <v>4.6897379875449931E-2</v>
      </c>
      <c r="BQ14" s="17">
        <v>2.862247127802028E-2</v>
      </c>
      <c r="BR14" s="17">
        <v>4.8735333517267117E-2</v>
      </c>
      <c r="BS14" s="17">
        <v>1.4199997333207389E-2</v>
      </c>
      <c r="BT14" s="17">
        <v>1.158956502571936E-2</v>
      </c>
      <c r="BU14" s="17">
        <v>4.8709461365045052E-2</v>
      </c>
      <c r="BV14" s="17">
        <v>0</v>
      </c>
      <c r="BW14" s="17">
        <v>1.9717044863031372E-2</v>
      </c>
      <c r="BX14" s="17">
        <v>1.686955651736111E-2</v>
      </c>
      <c r="BY14" s="17">
        <v>2.696594998256626E-2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A19"/>
  <sheetViews>
    <sheetView showGridLines="0" workbookViewId="0">
      <pane xSplit="2" topLeftCell="AJ1" activePane="topRight" state="frozen"/>
      <selection pane="topRight" activeCell="D2" sqref="D2:CA2"/>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141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45.95" customHeight="1">
      <c r="B9" s="19" t="s">
        <v>142</v>
      </c>
      <c r="C9" s="17">
        <v>6.6731096711576995E-2</v>
      </c>
      <c r="D9" s="17">
        <v>7.1611094714151058E-2</v>
      </c>
      <c r="E9" s="17">
        <v>6.1343196593917217E-2</v>
      </c>
      <c r="F9" s="17">
        <v>1.4211391733558841E-2</v>
      </c>
      <c r="H9" s="17">
        <v>8.6902607803341789E-2</v>
      </c>
      <c r="I9" s="17">
        <v>5.9122167380757068E-2</v>
      </c>
      <c r="J9" s="17">
        <v>6.4470211803926286E-2</v>
      </c>
      <c r="K9" s="17">
        <v>8.3750559116998385E-2</v>
      </c>
      <c r="L9" s="17">
        <v>4.3472581023196837E-2</v>
      </c>
      <c r="M9" s="17">
        <v>3.9127973967481758E-2</v>
      </c>
      <c r="N9" s="17">
        <v>4.0405634202834682E-2</v>
      </c>
      <c r="O9" s="17">
        <v>0.10604311804445141</v>
      </c>
      <c r="P9" s="17">
        <v>4.6002915497356002E-2</v>
      </c>
      <c r="Q9" s="17">
        <v>7.9092522059830916E-2</v>
      </c>
      <c r="R9" s="17">
        <v>9.4607107330530876E-2</v>
      </c>
      <c r="S9" s="17">
        <v>6.3608579445158575E-2</v>
      </c>
      <c r="U9" s="17">
        <v>9.4944438884717985E-2</v>
      </c>
      <c r="V9" s="17">
        <v>5.7471539284355617E-2</v>
      </c>
      <c r="W9" s="17">
        <v>4.812758051495588E-2</v>
      </c>
      <c r="X9" s="17">
        <v>4.856901994138315E-2</v>
      </c>
      <c r="Y9" s="17">
        <v>8.4378811701631695E-2</v>
      </c>
      <c r="Z9" s="17">
        <v>4.9042573789289882E-2</v>
      </c>
      <c r="AA9" s="17">
        <v>4.3921713232313413E-2</v>
      </c>
      <c r="AB9" s="17">
        <v>6.0178661966430423E-2</v>
      </c>
      <c r="AC9" s="17">
        <v>9.0067529507788652E-2</v>
      </c>
      <c r="AD9" s="17">
        <v>8.6943258913663987E-2</v>
      </c>
      <c r="AE9" s="17">
        <v>0.17368618556254989</v>
      </c>
      <c r="AG9" s="17">
        <v>7.3878912111114858E-2</v>
      </c>
      <c r="AH9" s="17">
        <v>6.1147445215311083E-2</v>
      </c>
      <c r="AJ9" s="17">
        <v>8.0636464055320253E-2</v>
      </c>
      <c r="AK9" s="17">
        <v>6.5760238790197184E-2</v>
      </c>
      <c r="AL9" s="17">
        <v>5.6620898283775811E-2</v>
      </c>
      <c r="AM9" s="17">
        <v>4.6652148992202637E-2</v>
      </c>
      <c r="AN9" s="17">
        <v>5.1420977801982709E-2</v>
      </c>
      <c r="AO9" s="17">
        <v>5.8192778485906482E-2</v>
      </c>
      <c r="AP9" s="17">
        <v>7.4813916832242852E-2</v>
      </c>
      <c r="AQ9" s="17">
        <v>5.3893820376113469E-2</v>
      </c>
      <c r="AR9" s="17">
        <v>6.8054072135901408E-2</v>
      </c>
      <c r="AS9" s="17">
        <v>6.5548398624088886E-2</v>
      </c>
      <c r="AT9" s="17">
        <v>5.0515769158898181E-2</v>
      </c>
      <c r="AU9" s="17">
        <v>6.5859622408365653E-2</v>
      </c>
      <c r="AV9" s="17">
        <v>8.3194266924435101E-2</v>
      </c>
      <c r="AX9" s="17">
        <v>6.533091815800586E-2</v>
      </c>
      <c r="AY9" s="17">
        <v>6.5548398624088886E-2</v>
      </c>
      <c r="AZ9" s="17">
        <v>5.0515769158898181E-2</v>
      </c>
      <c r="BA9" s="17">
        <v>6.5859622408365653E-2</v>
      </c>
      <c r="BC9" s="17">
        <v>7.0193795185530761E-2</v>
      </c>
      <c r="BD9" s="17">
        <v>0.116158803895031</v>
      </c>
      <c r="BE9" s="17">
        <v>7.5095678661150161E-2</v>
      </c>
      <c r="BF9" s="17">
        <v>0.1084131387008523</v>
      </c>
      <c r="BG9" s="17">
        <v>9.5272655709103884E-2</v>
      </c>
      <c r="BH9" s="17">
        <v>0.1125068440948029</v>
      </c>
      <c r="BI9" s="17">
        <v>0.1157209590070119</v>
      </c>
      <c r="BJ9" s="17">
        <v>5.6068759648488731E-2</v>
      </c>
      <c r="BK9" s="17">
        <v>7.3822648552264641E-2</v>
      </c>
      <c r="BL9" s="17">
        <v>0.11590386666410581</v>
      </c>
      <c r="BM9" s="17">
        <v>8.1580810888225108E-2</v>
      </c>
      <c r="BN9" s="17">
        <v>5.4702069777506253E-2</v>
      </c>
      <c r="BP9" s="17">
        <v>5.6378912578826983E-2</v>
      </c>
      <c r="BQ9" s="17">
        <v>8.8472101008492496E-2</v>
      </c>
      <c r="BR9" s="17">
        <v>4.4455817579673138E-2</v>
      </c>
      <c r="BS9" s="17">
        <v>6.9486011532116518E-2</v>
      </c>
      <c r="BT9" s="17">
        <v>0.1099214927769121</v>
      </c>
      <c r="BU9" s="17">
        <v>6.0886826706306317E-2</v>
      </c>
      <c r="BV9" s="17">
        <v>7.2990742924100155E-2</v>
      </c>
      <c r="BW9" s="17">
        <v>6.7018694343084606E-2</v>
      </c>
      <c r="BX9" s="17">
        <v>9.4189786904404202E-2</v>
      </c>
      <c r="BY9" s="17">
        <v>6.5454457126998752E-2</v>
      </c>
    </row>
    <row r="10" spans="2:79" ht="45.95" customHeight="1">
      <c r="B10" s="19" t="s">
        <v>143</v>
      </c>
      <c r="C10" s="17">
        <v>0.1793983239104848</v>
      </c>
      <c r="D10" s="17">
        <v>0.18378993053834511</v>
      </c>
      <c r="E10" s="17">
        <v>0.1705941086557114</v>
      </c>
      <c r="F10" s="17">
        <v>0.1557262816633555</v>
      </c>
      <c r="H10" s="17">
        <v>0.11694434786046209</v>
      </c>
      <c r="I10" s="17">
        <v>0.23051298563079639</v>
      </c>
      <c r="J10" s="17">
        <v>0.16139591956696711</v>
      </c>
      <c r="K10" s="17">
        <v>0.1690032864594698</v>
      </c>
      <c r="L10" s="17">
        <v>0.23567160795640449</v>
      </c>
      <c r="M10" s="17">
        <v>0.22085354193019549</v>
      </c>
      <c r="N10" s="17">
        <v>0.20823294990311311</v>
      </c>
      <c r="O10" s="17">
        <v>0.17782810138124211</v>
      </c>
      <c r="P10" s="17">
        <v>0.18879920519891771</v>
      </c>
      <c r="Q10" s="17">
        <v>0.20546285071607531</v>
      </c>
      <c r="R10" s="17">
        <v>0.122386848426026</v>
      </c>
      <c r="S10" s="17">
        <v>0.16213257672169909</v>
      </c>
      <c r="U10" s="17">
        <v>0.12168345650695429</v>
      </c>
      <c r="V10" s="17">
        <v>0.14090155148459649</v>
      </c>
      <c r="W10" s="17">
        <v>0.15761490698853731</v>
      </c>
      <c r="X10" s="17">
        <v>0.2694780388030209</v>
      </c>
      <c r="Y10" s="17">
        <v>0.22768804913579271</v>
      </c>
      <c r="Z10" s="17">
        <v>0.17516011747925669</v>
      </c>
      <c r="AA10" s="17">
        <v>0.2013649640671096</v>
      </c>
      <c r="AB10" s="17">
        <v>0.25761367788284267</v>
      </c>
      <c r="AC10" s="17">
        <v>0.13486931000295671</v>
      </c>
      <c r="AD10" s="17">
        <v>0.112212460881275</v>
      </c>
      <c r="AE10" s="17">
        <v>9.080847130335315E-2</v>
      </c>
      <c r="AG10" s="17">
        <v>0.16865911774304329</v>
      </c>
      <c r="AH10" s="17">
        <v>0.18778745838497321</v>
      </c>
      <c r="AJ10" s="17">
        <v>0.21178584164596681</v>
      </c>
      <c r="AK10" s="17">
        <v>0.1725166897180308</v>
      </c>
      <c r="AL10" s="17">
        <v>0.15617293636975971</v>
      </c>
      <c r="AM10" s="17">
        <v>0.16913467323562259</v>
      </c>
      <c r="AN10" s="17">
        <v>0.16214713634386199</v>
      </c>
      <c r="AO10" s="17">
        <v>0.1475370442078924</v>
      </c>
      <c r="AP10" s="17">
        <v>0.1650844166654441</v>
      </c>
      <c r="AQ10" s="17">
        <v>0.17047030793376369</v>
      </c>
      <c r="AR10" s="17">
        <v>0.17812507712615541</v>
      </c>
      <c r="AS10" s="17">
        <v>0.1129665996032731</v>
      </c>
      <c r="AT10" s="17">
        <v>0.20218947055438849</v>
      </c>
      <c r="AU10" s="17">
        <v>0.15879754746095651</v>
      </c>
      <c r="AV10" s="17">
        <v>0.1087352377715199</v>
      </c>
      <c r="AX10" s="17">
        <v>0.18064588485108071</v>
      </c>
      <c r="AY10" s="17">
        <v>0.1129665996032731</v>
      </c>
      <c r="AZ10" s="17">
        <v>0.20218947055438849</v>
      </c>
      <c r="BA10" s="17">
        <v>0.15879754746095651</v>
      </c>
      <c r="BC10" s="17">
        <v>0.20279075149486339</v>
      </c>
      <c r="BD10" s="17">
        <v>0.27016434756976893</v>
      </c>
      <c r="BE10" s="17">
        <v>0.18150746216855501</v>
      </c>
      <c r="BF10" s="17">
        <v>0.18724003758118199</v>
      </c>
      <c r="BG10" s="17">
        <v>0.24820965755958019</v>
      </c>
      <c r="BH10" s="17">
        <v>0.23048126309069891</v>
      </c>
      <c r="BI10" s="17">
        <v>0.27048333641136951</v>
      </c>
      <c r="BJ10" s="17">
        <v>0.17864747629560851</v>
      </c>
      <c r="BK10" s="17">
        <v>0.16907322673606631</v>
      </c>
      <c r="BL10" s="17">
        <v>0.12658818519584381</v>
      </c>
      <c r="BM10" s="17">
        <v>0.1791665251574274</v>
      </c>
      <c r="BN10" s="17">
        <v>0.15887725001967651</v>
      </c>
      <c r="BP10" s="17">
        <v>0.1494988108875335</v>
      </c>
      <c r="BQ10" s="17">
        <v>0.22897354815704329</v>
      </c>
      <c r="BR10" s="17">
        <v>0.1381821772785928</v>
      </c>
      <c r="BS10" s="17">
        <v>0.1638855082579678</v>
      </c>
      <c r="BT10" s="17">
        <v>0.25748715963582869</v>
      </c>
      <c r="BU10" s="17">
        <v>0.1339906361333722</v>
      </c>
      <c r="BV10" s="17">
        <v>0.17936220381970691</v>
      </c>
      <c r="BW10" s="17">
        <v>0.19539412345775281</v>
      </c>
      <c r="BX10" s="17">
        <v>0.23270656271268331</v>
      </c>
      <c r="BY10" s="17">
        <v>0.20339630389729929</v>
      </c>
    </row>
    <row r="11" spans="2:79" ht="60" customHeight="1">
      <c r="B11" s="19" t="s">
        <v>144</v>
      </c>
      <c r="C11" s="17">
        <v>0.31737227624947328</v>
      </c>
      <c r="D11" s="17">
        <v>0.30994873009021529</v>
      </c>
      <c r="E11" s="17">
        <v>0.33268061967693963</v>
      </c>
      <c r="F11" s="17">
        <v>0.3935016215626076</v>
      </c>
      <c r="H11" s="17">
        <v>0.21793854053103071</v>
      </c>
      <c r="I11" s="17">
        <v>0.22690656596685291</v>
      </c>
      <c r="J11" s="17">
        <v>0.28508435520235148</v>
      </c>
      <c r="K11" s="17">
        <v>0.3524299397964672</v>
      </c>
      <c r="L11" s="17">
        <v>0.30908881315887521</v>
      </c>
      <c r="M11" s="17">
        <v>0.29563492955563442</v>
      </c>
      <c r="N11" s="17">
        <v>0.28705129124182011</v>
      </c>
      <c r="O11" s="17">
        <v>0.27296770259436082</v>
      </c>
      <c r="P11" s="17">
        <v>0.37434309557476608</v>
      </c>
      <c r="Q11" s="17">
        <v>0.35762431250293542</v>
      </c>
      <c r="R11" s="17">
        <v>0.3471067214750993</v>
      </c>
      <c r="S11" s="17">
        <v>0.39371938803384859</v>
      </c>
      <c r="U11" s="17">
        <v>0.20163044118354259</v>
      </c>
      <c r="V11" s="17">
        <v>0.25445427527719722</v>
      </c>
      <c r="W11" s="17">
        <v>0.33327299766387147</v>
      </c>
      <c r="X11" s="17">
        <v>0.24507959858827369</v>
      </c>
      <c r="Y11" s="17">
        <v>0.31956478351394518</v>
      </c>
      <c r="Z11" s="17">
        <v>0.3845678298773782</v>
      </c>
      <c r="AA11" s="17">
        <v>0.37065245103320238</v>
      </c>
      <c r="AB11" s="17">
        <v>0.34766309494009418</v>
      </c>
      <c r="AC11" s="17">
        <v>0.40378003379698513</v>
      </c>
      <c r="AD11" s="17">
        <v>0.30025115016537812</v>
      </c>
      <c r="AE11" s="17">
        <v>0.17365003877721391</v>
      </c>
      <c r="AG11" s="17">
        <v>0.36227706795258308</v>
      </c>
      <c r="AH11" s="17">
        <v>0.28229404697696198</v>
      </c>
      <c r="AJ11" s="17">
        <v>0.3529600234122004</v>
      </c>
      <c r="AK11" s="17">
        <v>0.27976194081562827</v>
      </c>
      <c r="AL11" s="17">
        <v>0.34992594976476521</v>
      </c>
      <c r="AM11" s="17">
        <v>0.33161701428148821</v>
      </c>
      <c r="AN11" s="17">
        <v>0.32647719172609557</v>
      </c>
      <c r="AO11" s="17">
        <v>0.27967989932753062</v>
      </c>
      <c r="AP11" s="17">
        <v>0.32160035567560757</v>
      </c>
      <c r="AQ11" s="17">
        <v>0.33426936668579998</v>
      </c>
      <c r="AR11" s="17">
        <v>0.26789245922817129</v>
      </c>
      <c r="AS11" s="17">
        <v>0.33246998089093821</v>
      </c>
      <c r="AT11" s="17">
        <v>0.29780597578803519</v>
      </c>
      <c r="AU11" s="17">
        <v>0.27780706970161129</v>
      </c>
      <c r="AV11" s="17">
        <v>0.31667378108429228</v>
      </c>
      <c r="AX11" s="17">
        <v>0.32245575475740512</v>
      </c>
      <c r="AY11" s="17">
        <v>0.33246998089093821</v>
      </c>
      <c r="AZ11" s="17">
        <v>0.29780597578803519</v>
      </c>
      <c r="BA11" s="17">
        <v>0.27780706970161129</v>
      </c>
      <c r="BC11" s="17">
        <v>0.36408529533099188</v>
      </c>
      <c r="BD11" s="17">
        <v>0.3483839821623268</v>
      </c>
      <c r="BE11" s="17">
        <v>0.38623499373841158</v>
      </c>
      <c r="BF11" s="17">
        <v>0.30445358243116311</v>
      </c>
      <c r="BG11" s="17">
        <v>0.29739906863027171</v>
      </c>
      <c r="BH11" s="17">
        <v>0.34022717670361308</v>
      </c>
      <c r="BI11" s="17">
        <v>0.31932853395969418</v>
      </c>
      <c r="BJ11" s="17">
        <v>0.30883631080945673</v>
      </c>
      <c r="BK11" s="17">
        <v>0.29012498486913502</v>
      </c>
      <c r="BL11" s="17">
        <v>0.42618079884329862</v>
      </c>
      <c r="BM11" s="17">
        <v>0.36769995469369171</v>
      </c>
      <c r="BN11" s="17">
        <v>0.29636492519214142</v>
      </c>
      <c r="BP11" s="17">
        <v>0.31247913451492171</v>
      </c>
      <c r="BQ11" s="17">
        <v>0.31648716295484558</v>
      </c>
      <c r="BR11" s="17">
        <v>0.30752500364995222</v>
      </c>
      <c r="BS11" s="17">
        <v>0.36982887839957901</v>
      </c>
      <c r="BT11" s="17">
        <v>0.32257226982377568</v>
      </c>
      <c r="BU11" s="17">
        <v>0.29937008298491868</v>
      </c>
      <c r="BV11" s="17">
        <v>0.38329676979270721</v>
      </c>
      <c r="BW11" s="17">
        <v>0.28778996791994099</v>
      </c>
      <c r="BX11" s="17">
        <v>0.3063856711028814</v>
      </c>
      <c r="BY11" s="17">
        <v>0.28170111101466211</v>
      </c>
    </row>
    <row r="12" spans="2:79" ht="45.95" customHeight="1">
      <c r="B12" s="19" t="s">
        <v>145</v>
      </c>
      <c r="C12" s="17">
        <v>0.29470207534580728</v>
      </c>
      <c r="D12" s="17">
        <v>0.29020045327641131</v>
      </c>
      <c r="E12" s="17">
        <v>0.31822641241696747</v>
      </c>
      <c r="F12" s="17">
        <v>0.27989121626661118</v>
      </c>
      <c r="H12" s="17">
        <v>0.20901793012356801</v>
      </c>
      <c r="I12" s="17">
        <v>0.2352853892465718</v>
      </c>
      <c r="J12" s="17">
        <v>0.27469901517385381</v>
      </c>
      <c r="K12" s="17">
        <v>0.25494626025167472</v>
      </c>
      <c r="L12" s="17">
        <v>0.28566772790574319</v>
      </c>
      <c r="M12" s="17">
        <v>0.34933413938428892</v>
      </c>
      <c r="N12" s="17">
        <v>0.36878349306002561</v>
      </c>
      <c r="O12" s="17">
        <v>0.35826375557125101</v>
      </c>
      <c r="P12" s="17">
        <v>0.2564508936541533</v>
      </c>
      <c r="Q12" s="17">
        <v>0.32668391155933552</v>
      </c>
      <c r="R12" s="17">
        <v>0.37212301960416938</v>
      </c>
      <c r="S12" s="17">
        <v>0.29697435435201108</v>
      </c>
      <c r="U12" s="17">
        <v>0.1783500890466011</v>
      </c>
      <c r="V12" s="17">
        <v>0.35496764236910983</v>
      </c>
      <c r="W12" s="17">
        <v>0.2904650242636328</v>
      </c>
      <c r="X12" s="17">
        <v>0.32079087903474213</v>
      </c>
      <c r="Y12" s="17">
        <v>0.27820502311223988</v>
      </c>
      <c r="Z12" s="17">
        <v>0.33054585227217298</v>
      </c>
      <c r="AA12" s="17">
        <v>0.31532863918688042</v>
      </c>
      <c r="AB12" s="17">
        <v>0.28130682818278541</v>
      </c>
      <c r="AC12" s="17">
        <v>0.29909880111249881</v>
      </c>
      <c r="AD12" s="17">
        <v>0.34810852057062319</v>
      </c>
      <c r="AE12" s="17">
        <v>0.30250824745784161</v>
      </c>
      <c r="AG12" s="17">
        <v>0.31643807050315459</v>
      </c>
      <c r="AH12" s="17">
        <v>0.27772259069221678</v>
      </c>
      <c r="AJ12" s="17">
        <v>0.27232001538476608</v>
      </c>
      <c r="AK12" s="17">
        <v>0.34446767413833312</v>
      </c>
      <c r="AL12" s="17">
        <v>0.27524181854164631</v>
      </c>
      <c r="AM12" s="17">
        <v>0.30897196014529932</v>
      </c>
      <c r="AN12" s="17">
        <v>0.34146677962713001</v>
      </c>
      <c r="AO12" s="17">
        <v>0.30533721902832173</v>
      </c>
      <c r="AP12" s="17">
        <v>0.26005903137726288</v>
      </c>
      <c r="AQ12" s="17">
        <v>0.30604201087935212</v>
      </c>
      <c r="AR12" s="17">
        <v>0.304777225499198</v>
      </c>
      <c r="AS12" s="17">
        <v>0.35011319525007872</v>
      </c>
      <c r="AT12" s="17">
        <v>0.30106804177912211</v>
      </c>
      <c r="AU12" s="17">
        <v>0.29438446467601481</v>
      </c>
      <c r="AV12" s="17">
        <v>0.33206559809695368</v>
      </c>
      <c r="AX12" s="17">
        <v>0.29630511792289932</v>
      </c>
      <c r="AY12" s="17">
        <v>0.35011319525007872</v>
      </c>
      <c r="AZ12" s="17">
        <v>0.30106804177912211</v>
      </c>
      <c r="BA12" s="17">
        <v>0.29438446467601481</v>
      </c>
      <c r="BC12" s="17">
        <v>0.30311282185309762</v>
      </c>
      <c r="BD12" s="17">
        <v>0.17468245999089449</v>
      </c>
      <c r="BE12" s="17">
        <v>0.2514228985539797</v>
      </c>
      <c r="BF12" s="17">
        <v>0.23761128287299049</v>
      </c>
      <c r="BG12" s="17">
        <v>0.25346481479181981</v>
      </c>
      <c r="BH12" s="17">
        <v>0.25359126020217498</v>
      </c>
      <c r="BI12" s="17">
        <v>0.22301369518957431</v>
      </c>
      <c r="BJ12" s="17">
        <v>0.30967028186531292</v>
      </c>
      <c r="BK12" s="17">
        <v>0.2974671700209775</v>
      </c>
      <c r="BL12" s="17">
        <v>0.26140362203932388</v>
      </c>
      <c r="BM12" s="17">
        <v>0.29211628779380078</v>
      </c>
      <c r="BN12" s="17">
        <v>0.28589259209847229</v>
      </c>
      <c r="BP12" s="17">
        <v>0.31045749900825309</v>
      </c>
      <c r="BQ12" s="17">
        <v>0.27016484318189721</v>
      </c>
      <c r="BR12" s="17">
        <v>0.34736141645610369</v>
      </c>
      <c r="BS12" s="17">
        <v>0.28307130770954558</v>
      </c>
      <c r="BT12" s="17">
        <v>0.24850429809821001</v>
      </c>
      <c r="BU12" s="17">
        <v>0.36788723121226391</v>
      </c>
      <c r="BV12" s="17">
        <v>0.23843369089759139</v>
      </c>
      <c r="BW12" s="17">
        <v>0.31534827185647057</v>
      </c>
      <c r="BX12" s="17">
        <v>0.28918639942276753</v>
      </c>
      <c r="BY12" s="17">
        <v>0.27911800760579458</v>
      </c>
    </row>
    <row r="13" spans="2:79" ht="32.1" customHeight="1">
      <c r="B13" s="19" t="s">
        <v>146</v>
      </c>
      <c r="C13" s="17">
        <v>9.5782261567077365E-2</v>
      </c>
      <c r="D13" s="17">
        <v>9.2997853590802329E-2</v>
      </c>
      <c r="E13" s="17">
        <v>9.2259584114261217E-2</v>
      </c>
      <c r="F13" s="17">
        <v>0.14256065731462911</v>
      </c>
      <c r="H13" s="17">
        <v>0.133409744537408</v>
      </c>
      <c r="I13" s="17">
        <v>0.113608472230414</v>
      </c>
      <c r="J13" s="17">
        <v>0.17283760335170001</v>
      </c>
      <c r="K13" s="17">
        <v>0.1182807056437022</v>
      </c>
      <c r="L13" s="17">
        <v>8.670920115087441E-2</v>
      </c>
      <c r="M13" s="17">
        <v>9.0611205773093881E-2</v>
      </c>
      <c r="N13" s="17">
        <v>9.5526631592206507E-2</v>
      </c>
      <c r="O13" s="17">
        <v>7.8267007393021462E-2</v>
      </c>
      <c r="P13" s="17">
        <v>0.1236788829467434</v>
      </c>
      <c r="Q13" s="17">
        <v>1.9400994007406479E-2</v>
      </c>
      <c r="R13" s="17">
        <v>5.8875208871942877E-2</v>
      </c>
      <c r="S13" s="17">
        <v>7.4105345771674755E-2</v>
      </c>
      <c r="U13" s="17">
        <v>0.15900421119131619</v>
      </c>
      <c r="V13" s="17">
        <v>0.14716924281572641</v>
      </c>
      <c r="W13" s="17">
        <v>0.1241001987568553</v>
      </c>
      <c r="X13" s="17">
        <v>0.1030652838303947</v>
      </c>
      <c r="Y13" s="17">
        <v>8.6035617499163636E-2</v>
      </c>
      <c r="Z13" s="17">
        <v>5.3504705404313908E-2</v>
      </c>
      <c r="AA13" s="17">
        <v>6.7290504250262798E-2</v>
      </c>
      <c r="AB13" s="17">
        <v>4.9976962908592243E-2</v>
      </c>
      <c r="AC13" s="17">
        <v>5.8272672030727217E-2</v>
      </c>
      <c r="AD13" s="17">
        <v>0.1184041131724802</v>
      </c>
      <c r="AE13" s="17">
        <v>0.17368618556254989</v>
      </c>
      <c r="AG13" s="17">
        <v>6.9820851740145504E-2</v>
      </c>
      <c r="AH13" s="17">
        <v>0.1160625089885052</v>
      </c>
      <c r="AJ13" s="17">
        <v>5.4184626097788222E-2</v>
      </c>
      <c r="AK13" s="17">
        <v>0.12402470074937701</v>
      </c>
      <c r="AL13" s="17">
        <v>0.11203907373620441</v>
      </c>
      <c r="AM13" s="17">
        <v>0.1187547934715914</v>
      </c>
      <c r="AN13" s="17">
        <v>8.5583222080045707E-2</v>
      </c>
      <c r="AO13" s="17">
        <v>0.14764113483937949</v>
      </c>
      <c r="AP13" s="17">
        <v>0.1224715180532624</v>
      </c>
      <c r="AQ13" s="17">
        <v>0.1196193597572351</v>
      </c>
      <c r="AR13" s="17">
        <v>0.1222397801230642</v>
      </c>
      <c r="AS13" s="17">
        <v>0.1130090589585144</v>
      </c>
      <c r="AT13" s="17">
        <v>0.1239464195156607</v>
      </c>
      <c r="AU13" s="17">
        <v>0.17460734287259949</v>
      </c>
      <c r="AV13" s="17">
        <v>0.15317104110739629</v>
      </c>
      <c r="AX13" s="17">
        <v>8.9316802919654922E-2</v>
      </c>
      <c r="AY13" s="17">
        <v>0.1130090589585144</v>
      </c>
      <c r="AZ13" s="17">
        <v>0.1239464195156607</v>
      </c>
      <c r="BA13" s="17">
        <v>0.17460734287259949</v>
      </c>
      <c r="BC13" s="17">
        <v>4.7455342825349377E-2</v>
      </c>
      <c r="BD13" s="17">
        <v>5.1459536864379291E-2</v>
      </c>
      <c r="BE13" s="17">
        <v>8.1764738663815673E-2</v>
      </c>
      <c r="BF13" s="17">
        <v>0.1217396522963059</v>
      </c>
      <c r="BG13" s="17">
        <v>0.1056538033092243</v>
      </c>
      <c r="BH13" s="17">
        <v>4.9336276574647918E-2</v>
      </c>
      <c r="BI13" s="17">
        <v>4.992459859136078E-2</v>
      </c>
      <c r="BJ13" s="17">
        <v>0.10434235584351</v>
      </c>
      <c r="BK13" s="17">
        <v>0.1147376531252093</v>
      </c>
      <c r="BL13" s="17">
        <v>4.7068505410887203E-2</v>
      </c>
      <c r="BM13" s="17">
        <v>4.5912646502582082E-2</v>
      </c>
      <c r="BN13" s="17">
        <v>0.10737144442732451</v>
      </c>
      <c r="BP13" s="17">
        <v>0.1202244025327643</v>
      </c>
      <c r="BQ13" s="17">
        <v>6.1502852418507788E-2</v>
      </c>
      <c r="BR13" s="17">
        <v>8.7643299385909937E-2</v>
      </c>
      <c r="BS13" s="17">
        <v>9.1618034941346557E-2</v>
      </c>
      <c r="BT13" s="17">
        <v>5.2315661703732197E-2</v>
      </c>
      <c r="BU13" s="17">
        <v>0.1256878576218777</v>
      </c>
      <c r="BV13" s="17">
        <v>8.352947218659583E-2</v>
      </c>
      <c r="BW13" s="17">
        <v>7.7653105927423152E-2</v>
      </c>
      <c r="BX13" s="17">
        <v>4.3792466822541558E-2</v>
      </c>
      <c r="BY13" s="17">
        <v>0.1041556863741928</v>
      </c>
    </row>
    <row r="14" spans="2:79" ht="18.95" customHeight="1">
      <c r="B14" s="19" t="s">
        <v>131</v>
      </c>
      <c r="C14" s="17">
        <v>4.6013966215580383E-2</v>
      </c>
      <c r="D14" s="17">
        <v>5.1451937790075043E-2</v>
      </c>
      <c r="E14" s="17">
        <v>2.4896078542203031E-2</v>
      </c>
      <c r="F14" s="17">
        <v>1.4108831459237711E-2</v>
      </c>
      <c r="H14" s="17">
        <v>0.23578682914418941</v>
      </c>
      <c r="I14" s="17">
        <v>0.13456441954460779</v>
      </c>
      <c r="J14" s="17">
        <v>4.1512894901201261E-2</v>
      </c>
      <c r="K14" s="17">
        <v>2.1589248731687809E-2</v>
      </c>
      <c r="L14" s="17">
        <v>3.9390068804905712E-2</v>
      </c>
      <c r="M14" s="17">
        <v>4.4382093893055368E-3</v>
      </c>
      <c r="N14" s="17">
        <v>0</v>
      </c>
      <c r="O14" s="17">
        <v>6.630315015673279E-3</v>
      </c>
      <c r="P14" s="17">
        <v>1.0725007128063331E-2</v>
      </c>
      <c r="Q14" s="17">
        <v>1.173540915441634E-2</v>
      </c>
      <c r="R14" s="17">
        <v>4.9010942922314334E-3</v>
      </c>
      <c r="S14" s="17">
        <v>9.4597556756078165E-3</v>
      </c>
      <c r="U14" s="17">
        <v>0.2443873631868678</v>
      </c>
      <c r="V14" s="17">
        <v>4.5035748769014353E-2</v>
      </c>
      <c r="W14" s="17">
        <v>4.6419291812147212E-2</v>
      </c>
      <c r="X14" s="17">
        <v>1.301717980218536E-2</v>
      </c>
      <c r="Y14" s="17">
        <v>4.1277150372269773E-3</v>
      </c>
      <c r="Z14" s="17">
        <v>7.1789211775883741E-3</v>
      </c>
      <c r="AA14" s="17">
        <v>1.4417282302314281E-3</v>
      </c>
      <c r="AB14" s="17">
        <v>3.260774119255073E-3</v>
      </c>
      <c r="AC14" s="17">
        <v>1.3911653549043839E-2</v>
      </c>
      <c r="AD14" s="17">
        <v>3.4080496296579457E-2</v>
      </c>
      <c r="AE14" s="17">
        <v>8.5660871336491431E-2</v>
      </c>
      <c r="AG14" s="17">
        <v>8.925979949958739E-3</v>
      </c>
      <c r="AH14" s="17">
        <v>7.4985949742031766E-2</v>
      </c>
      <c r="AJ14" s="17">
        <v>2.8113029403958122E-2</v>
      </c>
      <c r="AK14" s="17">
        <v>1.346875578843371E-2</v>
      </c>
      <c r="AL14" s="17">
        <v>4.9999323303848639E-2</v>
      </c>
      <c r="AM14" s="17">
        <v>2.4869409873795989E-2</v>
      </c>
      <c r="AN14" s="17">
        <v>3.2904692420883917E-2</v>
      </c>
      <c r="AO14" s="17">
        <v>6.1611924110969211E-2</v>
      </c>
      <c r="AP14" s="17">
        <v>5.5970761396180228E-2</v>
      </c>
      <c r="AQ14" s="17">
        <v>1.5705134367735862E-2</v>
      </c>
      <c r="AR14" s="17">
        <v>5.8911385887509958E-2</v>
      </c>
      <c r="AS14" s="17">
        <v>2.5892766673106509E-2</v>
      </c>
      <c r="AT14" s="17">
        <v>2.4474323203895351E-2</v>
      </c>
      <c r="AU14" s="17">
        <v>2.8543952880452229E-2</v>
      </c>
      <c r="AV14" s="17">
        <v>6.1600750154028388E-3</v>
      </c>
      <c r="AX14" s="17">
        <v>4.594552139095414E-2</v>
      </c>
      <c r="AY14" s="17">
        <v>2.5892766673106509E-2</v>
      </c>
      <c r="AZ14" s="17">
        <v>2.4474323203895351E-2</v>
      </c>
      <c r="BA14" s="17">
        <v>2.8543952880452229E-2</v>
      </c>
      <c r="BC14" s="17">
        <v>1.23619933101671E-2</v>
      </c>
      <c r="BD14" s="17">
        <v>3.9150869517599253E-2</v>
      </c>
      <c r="BE14" s="17">
        <v>2.3974228214087949E-2</v>
      </c>
      <c r="BF14" s="17">
        <v>4.0542306117506297E-2</v>
      </c>
      <c r="BG14" s="17">
        <v>0</v>
      </c>
      <c r="BH14" s="17">
        <v>1.38571793340622E-2</v>
      </c>
      <c r="BI14" s="17">
        <v>2.1528876840989291E-2</v>
      </c>
      <c r="BJ14" s="17">
        <v>4.2434815537623113E-2</v>
      </c>
      <c r="BK14" s="17">
        <v>5.4774316696347372E-2</v>
      </c>
      <c r="BL14" s="17">
        <v>2.2855021846540601E-2</v>
      </c>
      <c r="BM14" s="17">
        <v>3.3523774964273022E-2</v>
      </c>
      <c r="BN14" s="17">
        <v>9.6791718484879066E-2</v>
      </c>
      <c r="BP14" s="17">
        <v>5.0961240477700412E-2</v>
      </c>
      <c r="BQ14" s="17">
        <v>3.4399492279213607E-2</v>
      </c>
      <c r="BR14" s="17">
        <v>7.4832285649768196E-2</v>
      </c>
      <c r="BS14" s="17">
        <v>2.211025915944443E-2</v>
      </c>
      <c r="BT14" s="17">
        <v>9.1991179615413341E-3</v>
      </c>
      <c r="BU14" s="17">
        <v>1.217736534126126E-2</v>
      </c>
      <c r="BV14" s="17">
        <v>4.2387120379298739E-2</v>
      </c>
      <c r="BW14" s="17">
        <v>5.6795836495327857E-2</v>
      </c>
      <c r="BX14" s="17">
        <v>3.3739113034722219E-2</v>
      </c>
      <c r="BY14" s="17">
        <v>6.6174433981052577E-2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A22"/>
  <sheetViews>
    <sheetView showGridLines="0" zoomScale="65" workbookViewId="0">
      <pane xSplit="2" topLeftCell="C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147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1186</v>
      </c>
      <c r="D7" s="25">
        <v>905</v>
      </c>
      <c r="E7" s="25">
        <v>247</v>
      </c>
      <c r="F7" s="25">
        <v>32</v>
      </c>
      <c r="H7" s="25">
        <v>59</v>
      </c>
      <c r="I7" s="25">
        <v>48</v>
      </c>
      <c r="J7" s="25">
        <v>63</v>
      </c>
      <c r="K7" s="25">
        <v>86</v>
      </c>
      <c r="L7" s="25">
        <v>112</v>
      </c>
      <c r="M7" s="25">
        <v>113</v>
      </c>
      <c r="N7" s="25">
        <v>72</v>
      </c>
      <c r="O7" s="25">
        <v>62</v>
      </c>
      <c r="P7" s="25">
        <v>108</v>
      </c>
      <c r="Q7" s="25">
        <v>125</v>
      </c>
      <c r="R7" s="25">
        <v>130</v>
      </c>
      <c r="S7" s="25">
        <v>208</v>
      </c>
      <c r="U7" s="25">
        <v>45</v>
      </c>
      <c r="V7" s="25">
        <v>41</v>
      </c>
      <c r="W7" s="25">
        <v>106</v>
      </c>
      <c r="X7" s="25">
        <v>102</v>
      </c>
      <c r="Y7" s="25">
        <v>114</v>
      </c>
      <c r="Z7" s="25">
        <v>154</v>
      </c>
      <c r="AA7" s="25">
        <v>165</v>
      </c>
      <c r="AB7" s="25">
        <v>221</v>
      </c>
      <c r="AC7" s="25">
        <v>151</v>
      </c>
      <c r="AD7" s="25">
        <v>86</v>
      </c>
      <c r="AE7" s="25">
        <v>1</v>
      </c>
      <c r="AG7" s="25">
        <v>633</v>
      </c>
      <c r="AH7" s="25">
        <v>553</v>
      </c>
      <c r="AJ7" s="25">
        <v>435</v>
      </c>
      <c r="AK7" s="25">
        <v>142</v>
      </c>
      <c r="AL7" s="25">
        <v>95</v>
      </c>
      <c r="AM7" s="25">
        <v>234</v>
      </c>
      <c r="AN7" s="25">
        <v>196</v>
      </c>
      <c r="AO7" s="25">
        <v>150</v>
      </c>
      <c r="AP7" s="25">
        <v>173</v>
      </c>
      <c r="AQ7" s="25">
        <v>143</v>
      </c>
      <c r="AR7" s="25">
        <v>161</v>
      </c>
      <c r="AS7" s="25">
        <v>71</v>
      </c>
      <c r="AT7" s="25">
        <v>160</v>
      </c>
      <c r="AU7" s="25">
        <v>117</v>
      </c>
      <c r="AV7" s="25">
        <v>57</v>
      </c>
      <c r="AX7" s="25">
        <v>1072</v>
      </c>
      <c r="AY7" s="25">
        <v>71</v>
      </c>
      <c r="AZ7" s="25">
        <v>160</v>
      </c>
      <c r="BA7" s="25">
        <v>117</v>
      </c>
      <c r="BC7" s="25">
        <v>136</v>
      </c>
      <c r="BD7" s="25">
        <v>58</v>
      </c>
      <c r="BE7" s="25">
        <v>118</v>
      </c>
      <c r="BF7" s="25">
        <v>82</v>
      </c>
      <c r="BG7" s="25">
        <v>31</v>
      </c>
      <c r="BH7" s="25">
        <v>377</v>
      </c>
      <c r="BI7" s="25">
        <v>162</v>
      </c>
      <c r="BJ7" s="25">
        <v>282</v>
      </c>
      <c r="BK7" s="25">
        <v>96</v>
      </c>
      <c r="BL7" s="25">
        <v>68</v>
      </c>
      <c r="BM7" s="25">
        <v>248</v>
      </c>
      <c r="BN7" s="25">
        <v>165</v>
      </c>
      <c r="BP7" s="25">
        <v>185</v>
      </c>
      <c r="BQ7" s="25">
        <v>105</v>
      </c>
      <c r="BR7" s="25">
        <v>106</v>
      </c>
      <c r="BS7" s="25">
        <v>143</v>
      </c>
      <c r="BT7" s="25">
        <v>235</v>
      </c>
      <c r="BU7" s="25">
        <v>33</v>
      </c>
      <c r="BV7" s="25">
        <v>60</v>
      </c>
      <c r="BW7" s="25">
        <v>62</v>
      </c>
      <c r="BX7" s="25">
        <v>60</v>
      </c>
      <c r="BY7" s="25">
        <v>197</v>
      </c>
    </row>
    <row r="8" spans="2:79">
      <c r="B8" s="7" t="s">
        <v>94</v>
      </c>
      <c r="C8" s="13">
        <v>1109</v>
      </c>
      <c r="D8" s="13">
        <v>837</v>
      </c>
      <c r="E8" s="13">
        <v>235</v>
      </c>
      <c r="F8" s="13">
        <v>34</v>
      </c>
      <c r="H8" s="13">
        <v>76</v>
      </c>
      <c r="I8" s="13">
        <v>57</v>
      </c>
      <c r="J8" s="13">
        <v>66</v>
      </c>
      <c r="K8" s="13">
        <v>89</v>
      </c>
      <c r="L8" s="13">
        <v>116</v>
      </c>
      <c r="M8" s="13">
        <v>104</v>
      </c>
      <c r="N8" s="13">
        <v>72</v>
      </c>
      <c r="O8" s="13">
        <v>51</v>
      </c>
      <c r="P8" s="13">
        <v>92</v>
      </c>
      <c r="Q8" s="13">
        <v>97</v>
      </c>
      <c r="R8" s="13">
        <v>107</v>
      </c>
      <c r="S8" s="13">
        <v>181</v>
      </c>
      <c r="U8" s="13">
        <v>74</v>
      </c>
      <c r="V8" s="13">
        <v>64</v>
      </c>
      <c r="W8" s="13">
        <v>111</v>
      </c>
      <c r="X8" s="13">
        <v>105</v>
      </c>
      <c r="Y8" s="13">
        <v>87</v>
      </c>
      <c r="Z8" s="13">
        <v>118</v>
      </c>
      <c r="AA8" s="13">
        <v>153</v>
      </c>
      <c r="AB8" s="13">
        <v>177</v>
      </c>
      <c r="AC8" s="13">
        <v>133</v>
      </c>
      <c r="AD8" s="13">
        <v>87</v>
      </c>
      <c r="AE8" s="13">
        <v>0</v>
      </c>
      <c r="AG8" s="13">
        <v>528</v>
      </c>
      <c r="AH8" s="13">
        <v>581</v>
      </c>
      <c r="AJ8" s="13">
        <v>391</v>
      </c>
      <c r="AK8" s="13">
        <v>133</v>
      </c>
      <c r="AL8" s="13">
        <v>95</v>
      </c>
      <c r="AM8" s="13">
        <v>215</v>
      </c>
      <c r="AN8" s="13">
        <v>192</v>
      </c>
      <c r="AO8" s="13">
        <v>148</v>
      </c>
      <c r="AP8" s="13">
        <v>171</v>
      </c>
      <c r="AQ8" s="13">
        <v>142</v>
      </c>
      <c r="AR8" s="13">
        <v>142</v>
      </c>
      <c r="AS8" s="13">
        <v>67</v>
      </c>
      <c r="AT8" s="13">
        <v>141</v>
      </c>
      <c r="AU8" s="13">
        <v>103</v>
      </c>
      <c r="AV8" s="13">
        <v>48</v>
      </c>
      <c r="AX8" s="13">
        <v>1011</v>
      </c>
      <c r="AY8" s="13">
        <v>67</v>
      </c>
      <c r="AZ8" s="13">
        <v>141</v>
      </c>
      <c r="BA8" s="13">
        <v>103</v>
      </c>
      <c r="BC8" s="13">
        <v>168</v>
      </c>
      <c r="BD8" s="13">
        <v>64</v>
      </c>
      <c r="BE8" s="13">
        <v>156</v>
      </c>
      <c r="BF8" s="13">
        <v>87</v>
      </c>
      <c r="BG8" s="13">
        <v>37</v>
      </c>
      <c r="BH8" s="13">
        <v>256</v>
      </c>
      <c r="BI8" s="13">
        <v>123</v>
      </c>
      <c r="BJ8" s="13">
        <v>252</v>
      </c>
      <c r="BK8" s="13">
        <v>119</v>
      </c>
      <c r="BL8" s="13">
        <v>62</v>
      </c>
      <c r="BM8" s="13">
        <v>195</v>
      </c>
      <c r="BN8" s="13">
        <v>182</v>
      </c>
      <c r="BP8" s="13">
        <v>153</v>
      </c>
      <c r="BQ8" s="13">
        <v>35</v>
      </c>
      <c r="BR8" s="13">
        <v>78</v>
      </c>
      <c r="BS8" s="13">
        <v>216</v>
      </c>
      <c r="BT8" s="13">
        <v>78</v>
      </c>
      <c r="BU8" s="13">
        <v>53</v>
      </c>
      <c r="BV8" s="13">
        <v>92</v>
      </c>
      <c r="BW8" s="13">
        <v>78</v>
      </c>
      <c r="BX8" s="13">
        <v>19</v>
      </c>
      <c r="BY8" s="13">
        <v>308</v>
      </c>
    </row>
    <row r="9" spans="2:79" ht="60" customHeight="1">
      <c r="B9" s="19" t="s">
        <v>148</v>
      </c>
      <c r="C9" s="17">
        <v>0.44094581095679253</v>
      </c>
      <c r="D9" s="17">
        <v>0.46093774328288301</v>
      </c>
      <c r="E9" s="17">
        <v>0.38756902667866289</v>
      </c>
      <c r="F9" s="17">
        <v>0.35409607597846099</v>
      </c>
      <c r="H9" s="17">
        <v>0.37954885537343841</v>
      </c>
      <c r="I9" s="17">
        <v>0.320100957417364</v>
      </c>
      <c r="J9" s="17">
        <v>0.48775549400937679</v>
      </c>
      <c r="K9" s="17">
        <v>0.35439039137293021</v>
      </c>
      <c r="L9" s="17">
        <v>0.34117411816873722</v>
      </c>
      <c r="M9" s="17">
        <v>0.45746142890832098</v>
      </c>
      <c r="N9" s="17">
        <v>0.34018513254241112</v>
      </c>
      <c r="O9" s="17">
        <v>0.46542678032958729</v>
      </c>
      <c r="P9" s="17">
        <v>0.43642865451691581</v>
      </c>
      <c r="Q9" s="17">
        <v>0.5524848443226883</v>
      </c>
      <c r="R9" s="17">
        <v>0.52664365686889858</v>
      </c>
      <c r="S9" s="17">
        <v>0.50988699403558169</v>
      </c>
      <c r="U9" s="17">
        <v>0.45240542034628772</v>
      </c>
      <c r="V9" s="17">
        <v>0.32169466832394128</v>
      </c>
      <c r="W9" s="17">
        <v>0.43924291854009651</v>
      </c>
      <c r="X9" s="17">
        <v>0.34757863721864168</v>
      </c>
      <c r="Y9" s="17">
        <v>0.48984430824310338</v>
      </c>
      <c r="Z9" s="17">
        <v>0.45621071907939009</v>
      </c>
      <c r="AA9" s="17">
        <v>0.46614410916133692</v>
      </c>
      <c r="AB9" s="17">
        <v>0.50475419452383641</v>
      </c>
      <c r="AC9" s="17">
        <v>0.48288816039115312</v>
      </c>
      <c r="AD9" s="17">
        <v>0.32795849016791467</v>
      </c>
      <c r="AE9" s="17">
        <v>0</v>
      </c>
      <c r="AG9" s="17">
        <v>0.50407509806623918</v>
      </c>
      <c r="AH9" s="17">
        <v>0.38357180815673292</v>
      </c>
      <c r="AJ9" s="17">
        <v>0.49795552344496719</v>
      </c>
      <c r="AK9" s="17">
        <v>0.45036305915410191</v>
      </c>
      <c r="AL9" s="17">
        <v>0.54505968391922233</v>
      </c>
      <c r="AM9" s="17">
        <v>0.52084398591126513</v>
      </c>
      <c r="AN9" s="17">
        <v>0.47749051593392339</v>
      </c>
      <c r="AO9" s="17">
        <v>0.46367577669007359</v>
      </c>
      <c r="AP9" s="17">
        <v>0.44116516279422618</v>
      </c>
      <c r="AQ9" s="17">
        <v>0.49955841842271947</v>
      </c>
      <c r="AR9" s="17">
        <v>0.47505860065833511</v>
      </c>
      <c r="AS9" s="17">
        <v>0.5046936551096739</v>
      </c>
      <c r="AT9" s="17">
        <v>0.49631144442647201</v>
      </c>
      <c r="AU9" s="17">
        <v>0.47326256697143743</v>
      </c>
      <c r="AV9" s="17">
        <v>0.6063451080431782</v>
      </c>
      <c r="AX9" s="17">
        <v>0.44690657904858661</v>
      </c>
      <c r="AY9" s="17">
        <v>0.5046936551096739</v>
      </c>
      <c r="AZ9" s="17">
        <v>0.49631144442647201</v>
      </c>
      <c r="BA9" s="17">
        <v>0.47326256697143743</v>
      </c>
      <c r="BC9" s="17">
        <v>0.49980242787976692</v>
      </c>
      <c r="BD9" s="17">
        <v>0.48456057163695992</v>
      </c>
      <c r="BE9" s="17">
        <v>0.51698993827361595</v>
      </c>
      <c r="BF9" s="17">
        <v>0.54168043158846091</v>
      </c>
      <c r="BG9" s="17">
        <v>0.70099373926053044</v>
      </c>
      <c r="BH9" s="17">
        <v>0.50109636647428213</v>
      </c>
      <c r="BI9" s="17">
        <v>0.49888077042150147</v>
      </c>
      <c r="BJ9" s="17">
        <v>0.46794926035824352</v>
      </c>
      <c r="BK9" s="17">
        <v>0.43480833420707832</v>
      </c>
      <c r="BL9" s="17">
        <v>0.41396958587916127</v>
      </c>
      <c r="BM9" s="17">
        <v>0.46850182874965252</v>
      </c>
      <c r="BN9" s="17">
        <v>0.41245921114045381</v>
      </c>
      <c r="BP9" s="17">
        <v>0.47635845168447272</v>
      </c>
      <c r="BQ9" s="17">
        <v>0.45652162966044818</v>
      </c>
      <c r="BR9" s="17">
        <v>0.40712609485576717</v>
      </c>
      <c r="BS9" s="17">
        <v>0.45264209337857181</v>
      </c>
      <c r="BT9" s="17">
        <v>0.51982452203877128</v>
      </c>
      <c r="BU9" s="17">
        <v>0.45838810957291692</v>
      </c>
      <c r="BV9" s="17">
        <v>0.46111571204113683</v>
      </c>
      <c r="BW9" s="17">
        <v>0.3925126728511002</v>
      </c>
      <c r="BX9" s="17">
        <v>0.36925686102388761</v>
      </c>
      <c r="BY9" s="17">
        <v>0.40973062281867573</v>
      </c>
    </row>
    <row r="10" spans="2:79" ht="32.1" customHeight="1">
      <c r="B10" s="19" t="s">
        <v>149</v>
      </c>
      <c r="C10" s="17">
        <v>0.25213181890971842</v>
      </c>
      <c r="D10" s="17">
        <v>0.25125215098636899</v>
      </c>
      <c r="E10" s="17">
        <v>0.2537986336285985</v>
      </c>
      <c r="F10" s="17">
        <v>0.2832002195928992</v>
      </c>
      <c r="H10" s="17">
        <v>0.19297360531846419</v>
      </c>
      <c r="I10" s="17">
        <v>0.31620422987996849</v>
      </c>
      <c r="J10" s="17">
        <v>0.22672120992618319</v>
      </c>
      <c r="K10" s="17">
        <v>0.1885059626115943</v>
      </c>
      <c r="L10" s="17">
        <v>0.21843902590024319</v>
      </c>
      <c r="M10" s="17">
        <v>0.24252084695941409</v>
      </c>
      <c r="N10" s="17">
        <v>0.29041766117308848</v>
      </c>
      <c r="O10" s="17">
        <v>0.21881690156123501</v>
      </c>
      <c r="P10" s="17">
        <v>0.1854062594480653</v>
      </c>
      <c r="Q10" s="17">
        <v>0.33611964563009222</v>
      </c>
      <c r="R10" s="17">
        <v>0.33955601609142649</v>
      </c>
      <c r="S10" s="17">
        <v>0.25572886211700452</v>
      </c>
      <c r="U10" s="17">
        <v>0.18365649665426481</v>
      </c>
      <c r="V10" s="17">
        <v>0.19776412860012491</v>
      </c>
      <c r="W10" s="17">
        <v>0.22290351061430089</v>
      </c>
      <c r="X10" s="17">
        <v>0.30050868920874169</v>
      </c>
      <c r="Y10" s="17">
        <v>0.24016091516832419</v>
      </c>
      <c r="Z10" s="17">
        <v>0.26090891877536521</v>
      </c>
      <c r="AA10" s="17">
        <v>0.24500987422853501</v>
      </c>
      <c r="AB10" s="17">
        <v>0.30393897232810918</v>
      </c>
      <c r="AC10" s="17">
        <v>0.26420789631194769</v>
      </c>
      <c r="AD10" s="17">
        <v>0.21927299086453481</v>
      </c>
      <c r="AE10" s="17">
        <v>0</v>
      </c>
      <c r="AG10" s="17">
        <v>0.27176006468587621</v>
      </c>
      <c r="AH10" s="17">
        <v>0.23429301413802611</v>
      </c>
      <c r="AJ10" s="17">
        <v>0.29080135193730677</v>
      </c>
      <c r="AK10" s="17">
        <v>0.28325779834597709</v>
      </c>
      <c r="AL10" s="17">
        <v>0.425199621741012</v>
      </c>
      <c r="AM10" s="17">
        <v>0.3206768272655634</v>
      </c>
      <c r="AN10" s="17">
        <v>0.26889632740912572</v>
      </c>
      <c r="AO10" s="17">
        <v>0.28893150182920257</v>
      </c>
      <c r="AP10" s="17">
        <v>0.28215588633704403</v>
      </c>
      <c r="AQ10" s="17">
        <v>0.29416962212880737</v>
      </c>
      <c r="AR10" s="17">
        <v>0.28400079843799247</v>
      </c>
      <c r="AS10" s="17">
        <v>0.34558010301685083</v>
      </c>
      <c r="AT10" s="17">
        <v>0.30393616904741988</v>
      </c>
      <c r="AU10" s="17">
        <v>0.31212092827096011</v>
      </c>
      <c r="AV10" s="17">
        <v>0.29295232006399391</v>
      </c>
      <c r="AX10" s="17">
        <v>0.25070820453727982</v>
      </c>
      <c r="AY10" s="17">
        <v>0.34558010301685083</v>
      </c>
      <c r="AZ10" s="17">
        <v>0.30393616904741988</v>
      </c>
      <c r="BA10" s="17">
        <v>0.31212092827096011</v>
      </c>
      <c r="BC10" s="17">
        <v>0.34496779189959692</v>
      </c>
      <c r="BD10" s="17">
        <v>0.31196058381913427</v>
      </c>
      <c r="BE10" s="17">
        <v>0.30860094208182931</v>
      </c>
      <c r="BF10" s="17">
        <v>0.29452142585751101</v>
      </c>
      <c r="BG10" s="17">
        <v>0.29609363126600358</v>
      </c>
      <c r="BH10" s="17">
        <v>0.34879621089537649</v>
      </c>
      <c r="BI10" s="17">
        <v>0.3289929934044003</v>
      </c>
      <c r="BJ10" s="17">
        <v>0.29023099733769597</v>
      </c>
      <c r="BK10" s="17">
        <v>0.2261017346883904</v>
      </c>
      <c r="BL10" s="17">
        <v>0.34942331671825239</v>
      </c>
      <c r="BM10" s="17">
        <v>0.28537945846107132</v>
      </c>
      <c r="BN10" s="17">
        <v>0.21431248825114041</v>
      </c>
      <c r="BP10" s="17">
        <v>0.2646196544157926</v>
      </c>
      <c r="BQ10" s="17">
        <v>0.2754088532153301</v>
      </c>
      <c r="BR10" s="17">
        <v>0.25113835972688581</v>
      </c>
      <c r="BS10" s="17">
        <v>0.2780193021338529</v>
      </c>
      <c r="BT10" s="17">
        <v>0.2976997757905871</v>
      </c>
      <c r="BU10" s="17">
        <v>0.21909414647235059</v>
      </c>
      <c r="BV10" s="17">
        <v>0.34693762424553071</v>
      </c>
      <c r="BW10" s="17">
        <v>0.24385396884275581</v>
      </c>
      <c r="BX10" s="17">
        <v>0.34101849283587321</v>
      </c>
      <c r="BY10" s="17">
        <v>0.1877194378756602</v>
      </c>
    </row>
    <row r="11" spans="2:79" ht="45.95" customHeight="1">
      <c r="B11" s="19" t="s">
        <v>150</v>
      </c>
      <c r="C11" s="17">
        <v>0.30816418589936068</v>
      </c>
      <c r="D11" s="17">
        <v>0.30357049489749588</v>
      </c>
      <c r="E11" s="17">
        <v>0.33492875634360358</v>
      </c>
      <c r="F11" s="17">
        <v>0.26165085349890099</v>
      </c>
      <c r="H11" s="17">
        <v>0.22537470267159171</v>
      </c>
      <c r="I11" s="17">
        <v>0.35671370443467088</v>
      </c>
      <c r="J11" s="17">
        <v>0.18233350561130049</v>
      </c>
      <c r="K11" s="17">
        <v>0.2936925189833734</v>
      </c>
      <c r="L11" s="17">
        <v>0.35041665126747629</v>
      </c>
      <c r="M11" s="17">
        <v>0.2170129017580158</v>
      </c>
      <c r="N11" s="17">
        <v>0.35417546907402658</v>
      </c>
      <c r="O11" s="17">
        <v>0.34772997386405302</v>
      </c>
      <c r="P11" s="17">
        <v>0.2360256754355233</v>
      </c>
      <c r="Q11" s="17">
        <v>0.27781751917852171</v>
      </c>
      <c r="R11" s="17">
        <v>0.41719504313845901</v>
      </c>
      <c r="S11" s="17">
        <v>0.36492507166610821</v>
      </c>
      <c r="U11" s="17">
        <v>0.18320062032759921</v>
      </c>
      <c r="V11" s="17">
        <v>0.30562767877046798</v>
      </c>
      <c r="W11" s="17">
        <v>0.22974673011123509</v>
      </c>
      <c r="X11" s="17">
        <v>0.31545497070418371</v>
      </c>
      <c r="Y11" s="17">
        <v>0.26613619579729858</v>
      </c>
      <c r="Z11" s="17">
        <v>0.29882700869236839</v>
      </c>
      <c r="AA11" s="17">
        <v>0.36731391451855627</v>
      </c>
      <c r="AB11" s="17">
        <v>0.32001551812441259</v>
      </c>
      <c r="AC11" s="17">
        <v>0.38296868470172463</v>
      </c>
      <c r="AD11" s="17">
        <v>0.32081196941351431</v>
      </c>
      <c r="AE11" s="17">
        <v>0</v>
      </c>
      <c r="AG11" s="17">
        <v>0.33549258156157719</v>
      </c>
      <c r="AH11" s="17">
        <v>0.28332722795103449</v>
      </c>
      <c r="AJ11" s="17">
        <v>0.33960038108201068</v>
      </c>
      <c r="AK11" s="17">
        <v>0.28740903616723129</v>
      </c>
      <c r="AL11" s="17">
        <v>0.33349161265169502</v>
      </c>
      <c r="AM11" s="17">
        <v>0.30654561700715138</v>
      </c>
      <c r="AN11" s="17">
        <v>0.32020157456927528</v>
      </c>
      <c r="AO11" s="17">
        <v>0.31075217244894832</v>
      </c>
      <c r="AP11" s="17">
        <v>0.27996791269010007</v>
      </c>
      <c r="AQ11" s="17">
        <v>0.25550339066134808</v>
      </c>
      <c r="AR11" s="17">
        <v>0.3496386009395831</v>
      </c>
      <c r="AS11" s="17">
        <v>0.33266667644105141</v>
      </c>
      <c r="AT11" s="17">
        <v>0.34927357502985518</v>
      </c>
      <c r="AU11" s="17">
        <v>0.3153301771728334</v>
      </c>
      <c r="AV11" s="17">
        <v>0.2372194548084971</v>
      </c>
      <c r="AX11" s="17">
        <v>0.30641466068277268</v>
      </c>
      <c r="AY11" s="17">
        <v>0.33266667644105141</v>
      </c>
      <c r="AZ11" s="17">
        <v>0.34927357502985518</v>
      </c>
      <c r="BA11" s="17">
        <v>0.3153301771728334</v>
      </c>
      <c r="BC11" s="17">
        <v>0.32695602724131578</v>
      </c>
      <c r="BD11" s="17">
        <v>0.35210614167932169</v>
      </c>
      <c r="BE11" s="17">
        <v>0.29068723252450729</v>
      </c>
      <c r="BF11" s="17">
        <v>0.32857730302591109</v>
      </c>
      <c r="BG11" s="17">
        <v>0.30925708235552318</v>
      </c>
      <c r="BH11" s="17">
        <v>0.29912272319436628</v>
      </c>
      <c r="BI11" s="17">
        <v>0.3348577175566862</v>
      </c>
      <c r="BJ11" s="17">
        <v>0.34247261079389418</v>
      </c>
      <c r="BK11" s="17">
        <v>0.26780781253658947</v>
      </c>
      <c r="BL11" s="17">
        <v>0.32294618636481642</v>
      </c>
      <c r="BM11" s="17">
        <v>0.35834459365151528</v>
      </c>
      <c r="BN11" s="17">
        <v>0.24500777644152311</v>
      </c>
      <c r="BP11" s="17">
        <v>0.36589741043179341</v>
      </c>
      <c r="BQ11" s="17">
        <v>0.38377929866545019</v>
      </c>
      <c r="BR11" s="17">
        <v>0.34643486742539409</v>
      </c>
      <c r="BS11" s="17">
        <v>0.26186500981930649</v>
      </c>
      <c r="BT11" s="17">
        <v>0.35205054684637549</v>
      </c>
      <c r="BU11" s="17">
        <v>0.30873206889475341</v>
      </c>
      <c r="BV11" s="17">
        <v>0.35967317817249911</v>
      </c>
      <c r="BW11" s="17">
        <v>0.2415543161914154</v>
      </c>
      <c r="BX11" s="17">
        <v>0.34755994156021802</v>
      </c>
      <c r="BY11" s="17">
        <v>0.28157104140136041</v>
      </c>
    </row>
    <row r="12" spans="2:79" ht="45.95" customHeight="1">
      <c r="B12" s="19" t="s">
        <v>151</v>
      </c>
      <c r="C12" s="17">
        <v>0.29479866297139068</v>
      </c>
      <c r="D12" s="17">
        <v>0.28188882820237859</v>
      </c>
      <c r="E12" s="17">
        <v>0.35375507314118931</v>
      </c>
      <c r="F12" s="17">
        <v>0.19283698836971441</v>
      </c>
      <c r="H12" s="17">
        <v>0.25174831892458982</v>
      </c>
      <c r="I12" s="17">
        <v>5.5739249114338377E-2</v>
      </c>
      <c r="J12" s="17">
        <v>0.14001746690115441</v>
      </c>
      <c r="K12" s="17">
        <v>0.33349211593724798</v>
      </c>
      <c r="L12" s="17">
        <v>0.29463128447939452</v>
      </c>
      <c r="M12" s="17">
        <v>0.1893123684259469</v>
      </c>
      <c r="N12" s="17">
        <v>0.34778496247044388</v>
      </c>
      <c r="O12" s="17">
        <v>0.34901140697105942</v>
      </c>
      <c r="P12" s="17">
        <v>0.24213520675438779</v>
      </c>
      <c r="Q12" s="17">
        <v>0.42740934519623319</v>
      </c>
      <c r="R12" s="17">
        <v>0.29397127505786191</v>
      </c>
      <c r="S12" s="17">
        <v>0.40637705861109719</v>
      </c>
      <c r="U12" s="17">
        <v>0.12751315409255401</v>
      </c>
      <c r="V12" s="17">
        <v>0.14524410892491871</v>
      </c>
      <c r="W12" s="17">
        <v>0.1928550805833851</v>
      </c>
      <c r="X12" s="17">
        <v>0.1809382041890594</v>
      </c>
      <c r="Y12" s="17">
        <v>0.34079063181371239</v>
      </c>
      <c r="Z12" s="17">
        <v>0.27160722680381011</v>
      </c>
      <c r="AA12" s="17">
        <v>0.36820374581992837</v>
      </c>
      <c r="AB12" s="17">
        <v>0.36376645504460459</v>
      </c>
      <c r="AC12" s="17">
        <v>0.34865138241561572</v>
      </c>
      <c r="AD12" s="17">
        <v>0.44522453275414892</v>
      </c>
      <c r="AE12" s="17">
        <v>1</v>
      </c>
      <c r="AG12" s="17">
        <v>0.35339062487313277</v>
      </c>
      <c r="AH12" s="17">
        <v>0.241548332734278</v>
      </c>
      <c r="AJ12" s="17">
        <v>0.31954333735756268</v>
      </c>
      <c r="AK12" s="17">
        <v>0.38297951883949338</v>
      </c>
      <c r="AL12" s="17">
        <v>0.2935942744213057</v>
      </c>
      <c r="AM12" s="17">
        <v>0.33560691664885722</v>
      </c>
      <c r="AN12" s="17">
        <v>0.33335294702534313</v>
      </c>
      <c r="AO12" s="17">
        <v>0.36545554617829629</v>
      </c>
      <c r="AP12" s="17">
        <v>0.29461385202820811</v>
      </c>
      <c r="AQ12" s="17">
        <v>0.33455486325703748</v>
      </c>
      <c r="AR12" s="17">
        <v>0.3756073527253318</v>
      </c>
      <c r="AS12" s="17">
        <v>0.38658826090991599</v>
      </c>
      <c r="AT12" s="17">
        <v>0.30785825943710049</v>
      </c>
      <c r="AU12" s="17">
        <v>0.35309787973511048</v>
      </c>
      <c r="AV12" s="17">
        <v>0.35836371630090103</v>
      </c>
      <c r="AX12" s="17">
        <v>0.30106935172910959</v>
      </c>
      <c r="AY12" s="17">
        <v>0.38658826090991599</v>
      </c>
      <c r="AZ12" s="17">
        <v>0.30785825943710049</v>
      </c>
      <c r="BA12" s="17">
        <v>0.35309787973511048</v>
      </c>
      <c r="BC12" s="17">
        <v>0.30007745390738189</v>
      </c>
      <c r="BD12" s="17">
        <v>0.28357463820982809</v>
      </c>
      <c r="BE12" s="17">
        <v>0.28746324222438879</v>
      </c>
      <c r="BF12" s="17">
        <v>0.25771440314275151</v>
      </c>
      <c r="BG12" s="17">
        <v>0.65586844323799998</v>
      </c>
      <c r="BH12" s="17">
        <v>0.34294412853552342</v>
      </c>
      <c r="BI12" s="17">
        <v>0.25110008852779059</v>
      </c>
      <c r="BJ12" s="17">
        <v>0.29812981240174219</v>
      </c>
      <c r="BK12" s="17">
        <v>0.2365821844593155</v>
      </c>
      <c r="BL12" s="17">
        <v>0.32320119415201831</v>
      </c>
      <c r="BM12" s="17">
        <v>0.30550648474237019</v>
      </c>
      <c r="BN12" s="17">
        <v>0.30220416669438471</v>
      </c>
      <c r="BP12" s="17">
        <v>0.30430209487469811</v>
      </c>
      <c r="BQ12" s="17">
        <v>0.33949709892677649</v>
      </c>
      <c r="BR12" s="17">
        <v>0.35817643834162421</v>
      </c>
      <c r="BS12" s="17">
        <v>0.2881937893606813</v>
      </c>
      <c r="BT12" s="17">
        <v>0.38633669510321528</v>
      </c>
      <c r="BU12" s="17">
        <v>0.45819348209229771</v>
      </c>
      <c r="BV12" s="17">
        <v>0.2348610929008117</v>
      </c>
      <c r="BW12" s="17">
        <v>0.23220776943124841</v>
      </c>
      <c r="BX12" s="17">
        <v>0.21488574687820891</v>
      </c>
      <c r="BY12" s="17">
        <v>0.26129749746482012</v>
      </c>
    </row>
    <row r="13" spans="2:79" ht="45.95" customHeight="1">
      <c r="B13" s="19" t="s">
        <v>152</v>
      </c>
      <c r="C13" s="17">
        <v>0.22683087301076671</v>
      </c>
      <c r="D13" s="17">
        <v>0.24803518598912511</v>
      </c>
      <c r="E13" s="17">
        <v>0.16553004983292599</v>
      </c>
      <c r="F13" s="17">
        <v>0.14720130073829549</v>
      </c>
      <c r="H13" s="17">
        <v>0.1562865653221647</v>
      </c>
      <c r="I13" s="17">
        <v>0.1840773257480344</v>
      </c>
      <c r="J13" s="17">
        <v>0.22013772522040709</v>
      </c>
      <c r="K13" s="17">
        <v>0.25168819701463141</v>
      </c>
      <c r="L13" s="17">
        <v>0.1071590203811853</v>
      </c>
      <c r="M13" s="17">
        <v>0.2034843123465824</v>
      </c>
      <c r="N13" s="17">
        <v>0.23697843745954311</v>
      </c>
      <c r="O13" s="17">
        <v>0.20212455483154201</v>
      </c>
      <c r="P13" s="17">
        <v>0.23243162463414219</v>
      </c>
      <c r="Q13" s="17">
        <v>0.22806423985597049</v>
      </c>
      <c r="R13" s="17">
        <v>0.29523710821720311</v>
      </c>
      <c r="S13" s="17">
        <v>0.30944413782105618</v>
      </c>
      <c r="U13" s="17">
        <v>0.24432437375786389</v>
      </c>
      <c r="V13" s="17">
        <v>0.14048882074137331</v>
      </c>
      <c r="W13" s="17">
        <v>0.1317269703187893</v>
      </c>
      <c r="X13" s="17">
        <v>0.22917091837482409</v>
      </c>
      <c r="Y13" s="17">
        <v>0.17662863078053301</v>
      </c>
      <c r="Z13" s="17">
        <v>0.18900101032929981</v>
      </c>
      <c r="AA13" s="17">
        <v>0.24660881995747261</v>
      </c>
      <c r="AB13" s="17">
        <v>0.27234238242964992</v>
      </c>
      <c r="AC13" s="17">
        <v>0.31858363989712379</v>
      </c>
      <c r="AD13" s="17">
        <v>0.22835751147470021</v>
      </c>
      <c r="AE13" s="17">
        <v>0</v>
      </c>
      <c r="AG13" s="17">
        <v>0.26781861658818251</v>
      </c>
      <c r="AH13" s="17">
        <v>0.18957984385370069</v>
      </c>
      <c r="AJ13" s="17">
        <v>0.28205315713520501</v>
      </c>
      <c r="AK13" s="17">
        <v>0.25759385980755339</v>
      </c>
      <c r="AL13" s="17">
        <v>0.35495106820403438</v>
      </c>
      <c r="AM13" s="17">
        <v>0.27040670939255179</v>
      </c>
      <c r="AN13" s="17">
        <v>0.28338987320154913</v>
      </c>
      <c r="AO13" s="17">
        <v>0.25030510452030891</v>
      </c>
      <c r="AP13" s="17">
        <v>0.26761502795522052</v>
      </c>
      <c r="AQ13" s="17">
        <v>0.24398325004396279</v>
      </c>
      <c r="AR13" s="17">
        <v>0.32156028475425541</v>
      </c>
      <c r="AS13" s="17">
        <v>0.30158881645957653</v>
      </c>
      <c r="AT13" s="17">
        <v>0.37064484070997822</v>
      </c>
      <c r="AU13" s="17">
        <v>0.3901419321163489</v>
      </c>
      <c r="AV13" s="17">
        <v>0.32480929322079838</v>
      </c>
      <c r="AX13" s="17">
        <v>0.22475696891299651</v>
      </c>
      <c r="AY13" s="17">
        <v>0.30158881645957653</v>
      </c>
      <c r="AZ13" s="17">
        <v>0.37064484070997822</v>
      </c>
      <c r="BA13" s="17">
        <v>0.3901419321163489</v>
      </c>
      <c r="BC13" s="17">
        <v>0.29226086451262162</v>
      </c>
      <c r="BD13" s="17">
        <v>0.416089808961983</v>
      </c>
      <c r="BE13" s="17">
        <v>0.26884567058399073</v>
      </c>
      <c r="BF13" s="17">
        <v>0.33792313354239017</v>
      </c>
      <c r="BG13" s="17">
        <v>0.23032975565006639</v>
      </c>
      <c r="BH13" s="17">
        <v>0.34022603717428851</v>
      </c>
      <c r="BI13" s="17">
        <v>0.3046855153601471</v>
      </c>
      <c r="BJ13" s="17">
        <v>0.18460302596892131</v>
      </c>
      <c r="BK13" s="17">
        <v>0.20970871496818189</v>
      </c>
      <c r="BL13" s="17">
        <v>0.33238368796773959</v>
      </c>
      <c r="BM13" s="17">
        <v>0.34641112311683298</v>
      </c>
      <c r="BN13" s="17">
        <v>0.19589715051133261</v>
      </c>
      <c r="BP13" s="17">
        <v>0.1519923682981352</v>
      </c>
      <c r="BQ13" s="17">
        <v>0.28927912330044209</v>
      </c>
      <c r="BR13" s="17">
        <v>0.15129281770084221</v>
      </c>
      <c r="BS13" s="17">
        <v>0.25299090549513792</v>
      </c>
      <c r="BT13" s="17">
        <v>0.31040861331252789</v>
      </c>
      <c r="BU13" s="17">
        <v>0.14955872693785391</v>
      </c>
      <c r="BV13" s="17">
        <v>0.26299836222358541</v>
      </c>
      <c r="BW13" s="17">
        <v>0.35604215297041958</v>
      </c>
      <c r="BX13" s="17">
        <v>0.19687515388162399</v>
      </c>
      <c r="BY13" s="17">
        <v>0.20801465960793949</v>
      </c>
    </row>
    <row r="14" spans="2:79" ht="74.099999999999994" customHeight="1">
      <c r="B14" s="19" t="s">
        <v>153</v>
      </c>
      <c r="C14" s="17">
        <v>0.25237193989921008</v>
      </c>
      <c r="D14" s="17">
        <v>0.25120601920303143</v>
      </c>
      <c r="E14" s="17">
        <v>0.25485079862487181</v>
      </c>
      <c r="F14" s="17">
        <v>0.28489662154783257</v>
      </c>
      <c r="H14" s="17">
        <v>0.20384768255160429</v>
      </c>
      <c r="I14" s="17">
        <v>0.19676084356929779</v>
      </c>
      <c r="J14" s="17">
        <v>0.25080417476568873</v>
      </c>
      <c r="K14" s="17">
        <v>0.1562817115839954</v>
      </c>
      <c r="L14" s="17">
        <v>0.17284059864924939</v>
      </c>
      <c r="M14" s="17">
        <v>0.2183003345941317</v>
      </c>
      <c r="N14" s="17">
        <v>0.2151064080515869</v>
      </c>
      <c r="O14" s="17">
        <v>0.2422613537820581</v>
      </c>
      <c r="P14" s="17">
        <v>0.30448292781017189</v>
      </c>
      <c r="Q14" s="17">
        <v>0.38462618580607832</v>
      </c>
      <c r="R14" s="17">
        <v>0.36441591713120491</v>
      </c>
      <c r="S14" s="17">
        <v>0.26293180316980402</v>
      </c>
      <c r="U14" s="17">
        <v>0.18320062032759921</v>
      </c>
      <c r="V14" s="17">
        <v>8.2301244617237923E-2</v>
      </c>
      <c r="W14" s="17">
        <v>0.20641330439691369</v>
      </c>
      <c r="X14" s="17">
        <v>0.26977918644910948</v>
      </c>
      <c r="Y14" s="17">
        <v>0.3028015171377364</v>
      </c>
      <c r="Z14" s="17">
        <v>0.29757105377530702</v>
      </c>
      <c r="AA14" s="17">
        <v>0.26549306367458442</v>
      </c>
      <c r="AB14" s="17">
        <v>0.26689271876468129</v>
      </c>
      <c r="AC14" s="17">
        <v>0.23575882564322509</v>
      </c>
      <c r="AD14" s="17">
        <v>0.33621462314460282</v>
      </c>
      <c r="AE14" s="17">
        <v>0</v>
      </c>
      <c r="AG14" s="17">
        <v>0.311116962053404</v>
      </c>
      <c r="AH14" s="17">
        <v>0.19898250339692561</v>
      </c>
      <c r="AJ14" s="17">
        <v>0.32630003096801291</v>
      </c>
      <c r="AK14" s="17">
        <v>0.2049980339015002</v>
      </c>
      <c r="AL14" s="17">
        <v>0.25440618139593291</v>
      </c>
      <c r="AM14" s="17">
        <v>0.24804179050647129</v>
      </c>
      <c r="AN14" s="17">
        <v>0.2405243366899886</v>
      </c>
      <c r="AO14" s="17">
        <v>0.25410920575272772</v>
      </c>
      <c r="AP14" s="17">
        <v>0.27558269663692492</v>
      </c>
      <c r="AQ14" s="17">
        <v>0.2210016380160825</v>
      </c>
      <c r="AR14" s="17">
        <v>0.30280739427754871</v>
      </c>
      <c r="AS14" s="17">
        <v>0.2877401518053504</v>
      </c>
      <c r="AT14" s="17">
        <v>0.28718382778317753</v>
      </c>
      <c r="AU14" s="17">
        <v>0.23440968296202111</v>
      </c>
      <c r="AV14" s="17">
        <v>0.25829792555895459</v>
      </c>
      <c r="AX14" s="17">
        <v>0.2534957276443619</v>
      </c>
      <c r="AY14" s="17">
        <v>0.2877401518053504</v>
      </c>
      <c r="AZ14" s="17">
        <v>0.28718382778317753</v>
      </c>
      <c r="BA14" s="17">
        <v>0.23440968296202111</v>
      </c>
      <c r="BC14" s="17">
        <v>0.2245641721920483</v>
      </c>
      <c r="BD14" s="17">
        <v>0.3314078832013691</v>
      </c>
      <c r="BE14" s="17">
        <v>0.31015306408879822</v>
      </c>
      <c r="BF14" s="17">
        <v>0.31460969269737571</v>
      </c>
      <c r="BG14" s="17">
        <v>0.25705593655438552</v>
      </c>
      <c r="BH14" s="17">
        <v>0.36320218881693422</v>
      </c>
      <c r="BI14" s="17">
        <v>0.41394921720133332</v>
      </c>
      <c r="BJ14" s="17">
        <v>0.29103387859677188</v>
      </c>
      <c r="BK14" s="17">
        <v>0.27256559547047038</v>
      </c>
      <c r="BL14" s="17">
        <v>0.36907668735532251</v>
      </c>
      <c r="BM14" s="17">
        <v>0.34355897185294437</v>
      </c>
      <c r="BN14" s="17">
        <v>0.19889949588851441</v>
      </c>
      <c r="BP14" s="17">
        <v>0.204404398618552</v>
      </c>
      <c r="BQ14" s="17">
        <v>0.26165142019064402</v>
      </c>
      <c r="BR14" s="17">
        <v>0.26406610013991311</v>
      </c>
      <c r="BS14" s="17">
        <v>0.24755584274659209</v>
      </c>
      <c r="BT14" s="17">
        <v>0.37469313061279208</v>
      </c>
      <c r="BU14" s="17">
        <v>0.24890857811961181</v>
      </c>
      <c r="BV14" s="17">
        <v>0.26548985508074918</v>
      </c>
      <c r="BW14" s="17">
        <v>0.25066260619508751</v>
      </c>
      <c r="BX14" s="17">
        <v>0.1891509310580379</v>
      </c>
      <c r="BY14" s="17">
        <v>0.2457003216234657</v>
      </c>
    </row>
    <row r="15" spans="2:79" ht="45.95" customHeight="1">
      <c r="B15" s="19" t="s">
        <v>154</v>
      </c>
      <c r="C15" s="17">
        <v>0.18627841504726669</v>
      </c>
      <c r="D15" s="17">
        <v>0.16261973511950831</v>
      </c>
      <c r="E15" s="17">
        <v>0.24901460796507399</v>
      </c>
      <c r="F15" s="17">
        <v>0.31428236693225181</v>
      </c>
      <c r="H15" s="17">
        <v>0.109926903828026</v>
      </c>
      <c r="I15" s="17">
        <v>0.1227605302805161</v>
      </c>
      <c r="J15" s="17">
        <v>7.2169605656615107E-2</v>
      </c>
      <c r="K15" s="17">
        <v>0.21079144574613479</v>
      </c>
      <c r="L15" s="17">
        <v>0.26001937352517468</v>
      </c>
      <c r="M15" s="17">
        <v>0.1681637127272724</v>
      </c>
      <c r="N15" s="17">
        <v>0.25182101368573839</v>
      </c>
      <c r="O15" s="17">
        <v>0.23521931550051309</v>
      </c>
      <c r="P15" s="17">
        <v>0.1909034401664392</v>
      </c>
      <c r="Q15" s="17">
        <v>0.21479273714974481</v>
      </c>
      <c r="R15" s="17">
        <v>0.15354944178386881</v>
      </c>
      <c r="S15" s="17">
        <v>0.19314805530767101</v>
      </c>
      <c r="U15" s="17">
        <v>0.12830492043753769</v>
      </c>
      <c r="V15" s="17">
        <v>4.7381876860065703E-2</v>
      </c>
      <c r="W15" s="17">
        <v>0.2367807026770935</v>
      </c>
      <c r="X15" s="17">
        <v>0.15124605864424859</v>
      </c>
      <c r="Y15" s="17">
        <v>0.18465218820832391</v>
      </c>
      <c r="Z15" s="17">
        <v>0.1534222126535815</v>
      </c>
      <c r="AA15" s="17">
        <v>0.201807584909795</v>
      </c>
      <c r="AB15" s="17">
        <v>0.22408544082271539</v>
      </c>
      <c r="AC15" s="17">
        <v>0.16472483693582191</v>
      </c>
      <c r="AD15" s="17">
        <v>0.29062306874898608</v>
      </c>
      <c r="AE15" s="17">
        <v>0</v>
      </c>
      <c r="AG15" s="17">
        <v>0.19278819521015669</v>
      </c>
      <c r="AH15" s="17">
        <v>0.18036210959864191</v>
      </c>
      <c r="AJ15" s="17">
        <v>0.173955169232688</v>
      </c>
      <c r="AK15" s="17">
        <v>0.2394572483468641</v>
      </c>
      <c r="AL15" s="17">
        <v>0.25130545161475659</v>
      </c>
      <c r="AM15" s="17">
        <v>0.180802097017467</v>
      </c>
      <c r="AN15" s="17">
        <v>0.1950682811876201</v>
      </c>
      <c r="AO15" s="17">
        <v>0.1853614148004781</v>
      </c>
      <c r="AP15" s="17">
        <v>0.2182280598441895</v>
      </c>
      <c r="AQ15" s="17">
        <v>0.17253113926763611</v>
      </c>
      <c r="AR15" s="17">
        <v>0.15716627966434399</v>
      </c>
      <c r="AS15" s="17">
        <v>0.15472521064918421</v>
      </c>
      <c r="AT15" s="17">
        <v>0.1919227291521067</v>
      </c>
      <c r="AU15" s="17">
        <v>0.2275138167902046</v>
      </c>
      <c r="AV15" s="17">
        <v>7.6922082295597868E-2</v>
      </c>
      <c r="AX15" s="17">
        <v>0.18213535564748259</v>
      </c>
      <c r="AY15" s="17">
        <v>0.15472521064918421</v>
      </c>
      <c r="AZ15" s="17">
        <v>0.1919227291521067</v>
      </c>
      <c r="BA15" s="17">
        <v>0.2275138167902046</v>
      </c>
      <c r="BC15" s="17">
        <v>0.22737018157475469</v>
      </c>
      <c r="BD15" s="17">
        <v>0.35967973914101808</v>
      </c>
      <c r="BE15" s="17">
        <v>0.17411727897430859</v>
      </c>
      <c r="BF15" s="17">
        <v>0.21040750743218109</v>
      </c>
      <c r="BG15" s="17">
        <v>0.42219609362424382</v>
      </c>
      <c r="BH15" s="17">
        <v>0.166295884020875</v>
      </c>
      <c r="BI15" s="17">
        <v>0.23328145512707951</v>
      </c>
      <c r="BJ15" s="17">
        <v>0.24874989844699499</v>
      </c>
      <c r="BK15" s="17">
        <v>0.27280212799997922</v>
      </c>
      <c r="BL15" s="17">
        <v>0.35234717079464289</v>
      </c>
      <c r="BM15" s="17">
        <v>0.19287589234310321</v>
      </c>
      <c r="BN15" s="17">
        <v>0.16967073857587761</v>
      </c>
      <c r="BP15" s="17">
        <v>0.26768377872575527</v>
      </c>
      <c r="BQ15" s="17">
        <v>0.13743631402312559</v>
      </c>
      <c r="BR15" s="17">
        <v>0.24585268707432781</v>
      </c>
      <c r="BS15" s="17">
        <v>0.17569817303990379</v>
      </c>
      <c r="BT15" s="17">
        <v>0.12932551077041199</v>
      </c>
      <c r="BU15" s="17">
        <v>0.23297713527263941</v>
      </c>
      <c r="BV15" s="17">
        <v>0.1088972247465759</v>
      </c>
      <c r="BW15" s="17">
        <v>0.1384270680468507</v>
      </c>
      <c r="BX15" s="17">
        <v>0.222609969701795</v>
      </c>
      <c r="BY15" s="17">
        <v>0.18313417519970779</v>
      </c>
    </row>
    <row r="16" spans="2:79" ht="45.95" customHeight="1">
      <c r="B16" s="19" t="s">
        <v>155</v>
      </c>
      <c r="C16" s="17">
        <v>0.30904956330370159</v>
      </c>
      <c r="D16" s="17">
        <v>0.33289953496687041</v>
      </c>
      <c r="E16" s="17">
        <v>0.2182501672688103</v>
      </c>
      <c r="F16" s="17">
        <v>0.29235604766443563</v>
      </c>
      <c r="H16" s="17">
        <v>0.2077780367269364</v>
      </c>
      <c r="I16" s="17">
        <v>0.20725073603168301</v>
      </c>
      <c r="J16" s="17">
        <v>0.31530986489380569</v>
      </c>
      <c r="K16" s="17">
        <v>0.28582630084599592</v>
      </c>
      <c r="L16" s="17">
        <v>0.25797957673948552</v>
      </c>
      <c r="M16" s="17">
        <v>0.24193733031324369</v>
      </c>
      <c r="N16" s="17">
        <v>0.18179387511416331</v>
      </c>
      <c r="O16" s="17">
        <v>0.1778118395204818</v>
      </c>
      <c r="P16" s="17">
        <v>0.43538135874207501</v>
      </c>
      <c r="Q16" s="17">
        <v>0.42414164986682262</v>
      </c>
      <c r="R16" s="17">
        <v>0.49771275502420848</v>
      </c>
      <c r="S16" s="17">
        <v>0.31477707479331951</v>
      </c>
      <c r="U16" s="17">
        <v>0.23942238436351651</v>
      </c>
      <c r="V16" s="17">
        <v>0.24121188547574751</v>
      </c>
      <c r="W16" s="17">
        <v>0.23037577977414769</v>
      </c>
      <c r="X16" s="17">
        <v>0.28180338283692069</v>
      </c>
      <c r="Y16" s="17">
        <v>0.29149997525271992</v>
      </c>
      <c r="Z16" s="17">
        <v>0.36072255937790421</v>
      </c>
      <c r="AA16" s="17">
        <v>0.28690324114333898</v>
      </c>
      <c r="AB16" s="17">
        <v>0.38634031805010888</v>
      </c>
      <c r="AC16" s="17">
        <v>0.38996053630048633</v>
      </c>
      <c r="AD16" s="17">
        <v>0.25861820622037379</v>
      </c>
      <c r="AE16" s="17">
        <v>0</v>
      </c>
      <c r="AG16" s="17">
        <v>0.37964064256262731</v>
      </c>
      <c r="AH16" s="17">
        <v>0.2448940347922007</v>
      </c>
      <c r="AJ16" s="17">
        <v>0.38333162017389782</v>
      </c>
      <c r="AK16" s="17">
        <v>0.37036778386907238</v>
      </c>
      <c r="AL16" s="17">
        <v>0.36163776544012022</v>
      </c>
      <c r="AM16" s="17">
        <v>0.38239980028166798</v>
      </c>
      <c r="AN16" s="17">
        <v>0.30467993131359589</v>
      </c>
      <c r="AO16" s="17">
        <v>0.34586967977844751</v>
      </c>
      <c r="AP16" s="17">
        <v>0.3336133448171768</v>
      </c>
      <c r="AQ16" s="17">
        <v>0.30583840192942402</v>
      </c>
      <c r="AR16" s="17">
        <v>0.3796648811933177</v>
      </c>
      <c r="AS16" s="17">
        <v>0.38823166583840951</v>
      </c>
      <c r="AT16" s="17">
        <v>0.36224839956100069</v>
      </c>
      <c r="AU16" s="17">
        <v>0.34242488546249911</v>
      </c>
      <c r="AV16" s="17">
        <v>0.44099918719939968</v>
      </c>
      <c r="AX16" s="17">
        <v>0.31517696200939171</v>
      </c>
      <c r="AY16" s="17">
        <v>0.38823166583840951</v>
      </c>
      <c r="AZ16" s="17">
        <v>0.36224839956100069</v>
      </c>
      <c r="BA16" s="17">
        <v>0.34242488546249911</v>
      </c>
      <c r="BC16" s="17">
        <v>0.2983157560209943</v>
      </c>
      <c r="BD16" s="17">
        <v>0.34234247275848928</v>
      </c>
      <c r="BE16" s="17">
        <v>0.35897917512534422</v>
      </c>
      <c r="BF16" s="17">
        <v>0.36938297572731688</v>
      </c>
      <c r="BG16" s="17">
        <v>0.3092972049037005</v>
      </c>
      <c r="BH16" s="17">
        <v>0.45982900938849641</v>
      </c>
      <c r="BI16" s="17">
        <v>0.36328093459907201</v>
      </c>
      <c r="BJ16" s="17">
        <v>0.25506254264782791</v>
      </c>
      <c r="BK16" s="17">
        <v>0.33890982275954951</v>
      </c>
      <c r="BL16" s="17">
        <v>0.39312338770179017</v>
      </c>
      <c r="BM16" s="17">
        <v>0.42678791093258572</v>
      </c>
      <c r="BN16" s="17">
        <v>0.2724516912908081</v>
      </c>
      <c r="BP16" s="17">
        <v>0.24814356675689739</v>
      </c>
      <c r="BQ16" s="17">
        <v>0.43771559586607123</v>
      </c>
      <c r="BR16" s="17">
        <v>0.20629726999627121</v>
      </c>
      <c r="BS16" s="17">
        <v>0.25491057283149438</v>
      </c>
      <c r="BT16" s="17">
        <v>0.49108622861095541</v>
      </c>
      <c r="BU16" s="17">
        <v>0.17305633075718821</v>
      </c>
      <c r="BV16" s="17">
        <v>0.34421575757579698</v>
      </c>
      <c r="BW16" s="17">
        <v>0.35783749355993871</v>
      </c>
      <c r="BX16" s="17">
        <v>0.41574020213476492</v>
      </c>
      <c r="BY16" s="17">
        <v>0.33648641925868977</v>
      </c>
    </row>
    <row r="17" spans="2:77" ht="18.95" customHeight="1">
      <c r="B17" s="19" t="s">
        <v>55</v>
      </c>
      <c r="C17" s="17">
        <v>4.2924272964692846E-3</v>
      </c>
      <c r="D17" s="17">
        <v>2.8740702856564068E-3</v>
      </c>
      <c r="E17" s="17">
        <v>1.001459691454566E-2</v>
      </c>
      <c r="F17" s="17">
        <v>0</v>
      </c>
      <c r="H17" s="17">
        <v>0</v>
      </c>
      <c r="I17" s="17">
        <v>0</v>
      </c>
      <c r="J17" s="17">
        <v>3.5562915215999732E-2</v>
      </c>
      <c r="K17" s="17">
        <v>0</v>
      </c>
      <c r="L17" s="17">
        <v>0</v>
      </c>
      <c r="M17" s="17">
        <v>1.520388821574202E-2</v>
      </c>
      <c r="N17" s="17">
        <v>0</v>
      </c>
      <c r="O17" s="17">
        <v>0</v>
      </c>
      <c r="P17" s="17">
        <v>0</v>
      </c>
      <c r="Q17" s="17">
        <v>0</v>
      </c>
      <c r="R17" s="17">
        <v>7.6915716540291099E-3</v>
      </c>
      <c r="S17" s="17">
        <v>0</v>
      </c>
      <c r="U17" s="17">
        <v>0</v>
      </c>
      <c r="V17" s="17">
        <v>0</v>
      </c>
      <c r="W17" s="17">
        <v>0</v>
      </c>
      <c r="X17" s="17">
        <v>1.506226590128828E-2</v>
      </c>
      <c r="Y17" s="17">
        <v>0</v>
      </c>
      <c r="Z17" s="17">
        <v>0</v>
      </c>
      <c r="AA17" s="17">
        <v>1.0293568658345201E-2</v>
      </c>
      <c r="AB17" s="17">
        <v>4.4039701850004231E-3</v>
      </c>
      <c r="AC17" s="17">
        <v>6.1780195510095764E-3</v>
      </c>
      <c r="AD17" s="17">
        <v>0</v>
      </c>
      <c r="AE17" s="17">
        <v>0</v>
      </c>
      <c r="AG17" s="17">
        <v>1.561150491508778E-3</v>
      </c>
      <c r="AH17" s="17">
        <v>6.7747028017171966E-3</v>
      </c>
      <c r="AJ17" s="17">
        <v>4.0296262396856243E-3</v>
      </c>
      <c r="AK17" s="17">
        <v>6.1838722062042949E-3</v>
      </c>
      <c r="AL17" s="17">
        <v>0</v>
      </c>
      <c r="AM17" s="17">
        <v>0</v>
      </c>
      <c r="AN17" s="17">
        <v>0</v>
      </c>
      <c r="AO17" s="17">
        <v>1.0662308506800789E-2</v>
      </c>
      <c r="AP17" s="17">
        <v>4.558827019673921E-3</v>
      </c>
      <c r="AQ17" s="17">
        <v>1.1105818359985109E-2</v>
      </c>
      <c r="AR17" s="17">
        <v>0</v>
      </c>
      <c r="AS17" s="17">
        <v>0</v>
      </c>
      <c r="AT17" s="17">
        <v>0</v>
      </c>
      <c r="AU17" s="17">
        <v>0</v>
      </c>
      <c r="AV17" s="17">
        <v>0</v>
      </c>
      <c r="AX17" s="17">
        <v>4.7097093644022751E-3</v>
      </c>
      <c r="AY17" s="17">
        <v>0</v>
      </c>
      <c r="AZ17" s="17">
        <v>0</v>
      </c>
      <c r="BA17" s="17">
        <v>0</v>
      </c>
      <c r="BC17" s="17">
        <v>9.4228067600779317E-3</v>
      </c>
      <c r="BD17" s="17">
        <v>0</v>
      </c>
      <c r="BE17" s="17">
        <v>0</v>
      </c>
      <c r="BF17" s="17">
        <v>0</v>
      </c>
      <c r="BG17" s="17">
        <v>0</v>
      </c>
      <c r="BH17" s="17">
        <v>0</v>
      </c>
      <c r="BI17" s="17">
        <v>0</v>
      </c>
      <c r="BJ17" s="17">
        <v>9.5245187370153091E-3</v>
      </c>
      <c r="BK17" s="17">
        <v>0</v>
      </c>
      <c r="BL17" s="17">
        <v>0</v>
      </c>
      <c r="BM17" s="17">
        <v>0</v>
      </c>
      <c r="BN17" s="17">
        <v>1.296390903731681E-2</v>
      </c>
      <c r="BP17" s="17">
        <v>5.3865899874565868E-3</v>
      </c>
      <c r="BQ17" s="17">
        <v>0</v>
      </c>
      <c r="BR17" s="17">
        <v>9.9849946606051388E-3</v>
      </c>
      <c r="BS17" s="17">
        <v>7.3309571682290157E-3</v>
      </c>
      <c r="BT17" s="17">
        <v>0</v>
      </c>
      <c r="BU17" s="17">
        <v>0</v>
      </c>
      <c r="BV17" s="17">
        <v>0</v>
      </c>
      <c r="BW17" s="17">
        <v>0</v>
      </c>
      <c r="BX17" s="17">
        <v>0</v>
      </c>
      <c r="BY17" s="17">
        <v>5.1261113897889121E-3</v>
      </c>
    </row>
    <row r="19" spans="2:77">
      <c r="B19" s="21" t="s">
        <v>18</v>
      </c>
    </row>
    <row r="20" spans="2:77">
      <c r="B20" t="s">
        <v>418</v>
      </c>
    </row>
    <row r="21" spans="2:77">
      <c r="B21" t="s">
        <v>9</v>
      </c>
    </row>
    <row r="22" spans="2:77">
      <c r="B22"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A21"/>
  <sheetViews>
    <sheetView showGridLines="0" zoomScale="76" workbookViewId="0">
      <pane xSplit="2" topLeftCell="C1" activePane="topRight" state="frozen"/>
      <selection pane="topRight" activeCell="D2" sqref="D2:CA2"/>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156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212</v>
      </c>
      <c r="D7" s="25">
        <v>126</v>
      </c>
      <c r="E7" s="25">
        <v>71</v>
      </c>
      <c r="F7" s="25">
        <v>13</v>
      </c>
      <c r="H7" s="25">
        <v>13</v>
      </c>
      <c r="I7" s="25">
        <v>8</v>
      </c>
      <c r="J7" s="25">
        <v>11</v>
      </c>
      <c r="K7" s="25">
        <v>19</v>
      </c>
      <c r="L7" s="25">
        <v>23</v>
      </c>
      <c r="M7" s="25">
        <v>17</v>
      </c>
      <c r="N7" s="25">
        <v>10</v>
      </c>
      <c r="O7" s="25">
        <v>10</v>
      </c>
      <c r="P7" s="25">
        <v>15</v>
      </c>
      <c r="Q7" s="25">
        <v>23</v>
      </c>
      <c r="R7" s="25">
        <v>22</v>
      </c>
      <c r="S7" s="25">
        <v>41</v>
      </c>
      <c r="U7" s="25">
        <v>13</v>
      </c>
      <c r="V7" s="25">
        <v>14</v>
      </c>
      <c r="W7" s="25">
        <v>16</v>
      </c>
      <c r="X7" s="25">
        <v>27</v>
      </c>
      <c r="Y7" s="25">
        <v>19</v>
      </c>
      <c r="Z7" s="25">
        <v>23</v>
      </c>
      <c r="AA7" s="25">
        <v>26</v>
      </c>
      <c r="AB7" s="25">
        <v>18</v>
      </c>
      <c r="AC7" s="25">
        <v>31</v>
      </c>
      <c r="AD7" s="25">
        <v>23</v>
      </c>
      <c r="AE7" s="25">
        <v>2</v>
      </c>
      <c r="AG7" s="25">
        <v>111</v>
      </c>
      <c r="AH7" s="25">
        <v>101</v>
      </c>
      <c r="AJ7" s="25">
        <v>58</v>
      </c>
      <c r="AK7" s="25">
        <v>36</v>
      </c>
      <c r="AL7" s="25">
        <v>16</v>
      </c>
      <c r="AM7" s="25">
        <v>29</v>
      </c>
      <c r="AN7" s="25">
        <v>50</v>
      </c>
      <c r="AO7" s="25">
        <v>31</v>
      </c>
      <c r="AP7" s="25">
        <v>36</v>
      </c>
      <c r="AQ7" s="25">
        <v>21</v>
      </c>
      <c r="AR7" s="25">
        <v>37</v>
      </c>
      <c r="AS7" s="25">
        <v>11</v>
      </c>
      <c r="AT7" s="25">
        <v>23</v>
      </c>
      <c r="AU7" s="25">
        <v>15</v>
      </c>
      <c r="AV7" s="25">
        <v>10</v>
      </c>
      <c r="AX7" s="25">
        <v>197</v>
      </c>
      <c r="AY7" s="25">
        <v>11</v>
      </c>
      <c r="AZ7" s="25">
        <v>23</v>
      </c>
      <c r="BA7" s="25">
        <v>15</v>
      </c>
      <c r="BC7" s="25">
        <v>15</v>
      </c>
      <c r="BD7" s="25">
        <v>5</v>
      </c>
      <c r="BE7" s="25">
        <v>10</v>
      </c>
      <c r="BF7" s="25">
        <v>13</v>
      </c>
      <c r="BG7" s="25">
        <v>6</v>
      </c>
      <c r="BH7" s="25">
        <v>33</v>
      </c>
      <c r="BI7" s="25">
        <v>14</v>
      </c>
      <c r="BJ7" s="25">
        <v>51</v>
      </c>
      <c r="BK7" s="25">
        <v>12</v>
      </c>
      <c r="BL7" s="25">
        <v>19</v>
      </c>
      <c r="BM7" s="25">
        <v>39</v>
      </c>
      <c r="BN7" s="25">
        <v>60</v>
      </c>
      <c r="BP7" s="25">
        <v>39</v>
      </c>
      <c r="BQ7" s="25">
        <v>19</v>
      </c>
      <c r="BR7" s="25">
        <v>40</v>
      </c>
      <c r="BS7" s="25">
        <v>30</v>
      </c>
      <c r="BT7" s="25">
        <v>13</v>
      </c>
      <c r="BU7" s="25">
        <v>14</v>
      </c>
      <c r="BV7" s="25">
        <v>5</v>
      </c>
      <c r="BW7" s="25">
        <v>14</v>
      </c>
      <c r="BX7" s="25">
        <v>8</v>
      </c>
      <c r="BY7" s="25">
        <v>30</v>
      </c>
    </row>
    <row r="8" spans="2:79">
      <c r="B8" s="7" t="s">
        <v>94</v>
      </c>
      <c r="C8" s="13">
        <v>219</v>
      </c>
      <c r="D8" s="13">
        <v>134</v>
      </c>
      <c r="E8" s="13">
        <v>71</v>
      </c>
      <c r="F8" s="13">
        <v>12</v>
      </c>
      <c r="H8" s="13">
        <v>17</v>
      </c>
      <c r="I8" s="13">
        <v>7</v>
      </c>
      <c r="J8" s="13">
        <v>16</v>
      </c>
      <c r="K8" s="13">
        <v>20</v>
      </c>
      <c r="L8" s="13">
        <v>26</v>
      </c>
      <c r="M8" s="13">
        <v>16</v>
      </c>
      <c r="N8" s="13">
        <v>8</v>
      </c>
      <c r="O8" s="13">
        <v>10</v>
      </c>
      <c r="P8" s="13">
        <v>13</v>
      </c>
      <c r="Q8" s="13">
        <v>25</v>
      </c>
      <c r="R8" s="13">
        <v>17</v>
      </c>
      <c r="S8" s="13">
        <v>44</v>
      </c>
      <c r="U8" s="13">
        <v>22</v>
      </c>
      <c r="V8" s="13">
        <v>18</v>
      </c>
      <c r="W8" s="13">
        <v>19</v>
      </c>
      <c r="X8" s="13">
        <v>29</v>
      </c>
      <c r="Y8" s="13">
        <v>15</v>
      </c>
      <c r="Z8" s="13">
        <v>16</v>
      </c>
      <c r="AA8" s="13">
        <v>26</v>
      </c>
      <c r="AB8" s="13">
        <v>17</v>
      </c>
      <c r="AC8" s="13">
        <v>32</v>
      </c>
      <c r="AD8" s="13">
        <v>25</v>
      </c>
      <c r="AE8" s="13">
        <v>1</v>
      </c>
      <c r="AG8" s="13">
        <v>108</v>
      </c>
      <c r="AH8" s="13">
        <v>111</v>
      </c>
      <c r="AJ8" s="13">
        <v>54</v>
      </c>
      <c r="AK8" s="13">
        <v>36</v>
      </c>
      <c r="AL8" s="13">
        <v>18</v>
      </c>
      <c r="AM8" s="13">
        <v>30</v>
      </c>
      <c r="AN8" s="13">
        <v>56</v>
      </c>
      <c r="AO8" s="13">
        <v>38</v>
      </c>
      <c r="AP8" s="13">
        <v>42</v>
      </c>
      <c r="AQ8" s="13">
        <v>23</v>
      </c>
      <c r="AR8" s="13">
        <v>36</v>
      </c>
      <c r="AS8" s="13">
        <v>12</v>
      </c>
      <c r="AT8" s="13">
        <v>24</v>
      </c>
      <c r="AU8" s="13">
        <v>19</v>
      </c>
      <c r="AV8" s="13">
        <v>13</v>
      </c>
      <c r="AX8" s="13">
        <v>203</v>
      </c>
      <c r="AY8" s="13">
        <v>12</v>
      </c>
      <c r="AZ8" s="13">
        <v>24</v>
      </c>
      <c r="BA8" s="13">
        <v>19</v>
      </c>
      <c r="BC8" s="13">
        <v>22</v>
      </c>
      <c r="BD8" s="13">
        <v>4</v>
      </c>
      <c r="BE8" s="13">
        <v>14</v>
      </c>
      <c r="BF8" s="13">
        <v>15</v>
      </c>
      <c r="BG8" s="13">
        <v>8</v>
      </c>
      <c r="BH8" s="13">
        <v>21</v>
      </c>
      <c r="BI8" s="13">
        <v>9</v>
      </c>
      <c r="BJ8" s="13">
        <v>44</v>
      </c>
      <c r="BK8" s="13">
        <v>14</v>
      </c>
      <c r="BL8" s="13">
        <v>12</v>
      </c>
      <c r="BM8" s="13">
        <v>33</v>
      </c>
      <c r="BN8" s="13">
        <v>73</v>
      </c>
      <c r="BP8" s="13">
        <v>31</v>
      </c>
      <c r="BQ8" s="13">
        <v>6</v>
      </c>
      <c r="BR8" s="13">
        <v>31</v>
      </c>
      <c r="BS8" s="13">
        <v>47</v>
      </c>
      <c r="BT8" s="13">
        <v>4</v>
      </c>
      <c r="BU8" s="13">
        <v>21</v>
      </c>
      <c r="BV8" s="13">
        <v>8</v>
      </c>
      <c r="BW8" s="13">
        <v>18</v>
      </c>
      <c r="BX8" s="13">
        <v>2</v>
      </c>
      <c r="BY8" s="13">
        <v>49</v>
      </c>
    </row>
    <row r="9" spans="2:79" ht="45.95" customHeight="1">
      <c r="B9" s="19" t="s">
        <v>157</v>
      </c>
      <c r="C9" s="17">
        <v>0.18276445574709349</v>
      </c>
      <c r="D9" s="17">
        <v>0.2375679919425123</v>
      </c>
      <c r="E9" s="17">
        <v>6.7685747108512648E-2</v>
      </c>
      <c r="F9" s="17">
        <v>0.2882791478909531</v>
      </c>
      <c r="H9" s="17">
        <v>0.18800333898658031</v>
      </c>
      <c r="I9" s="17">
        <v>0.16577697764001509</v>
      </c>
      <c r="J9" s="17">
        <v>0</v>
      </c>
      <c r="K9" s="17">
        <v>0.28789003826042292</v>
      </c>
      <c r="L9" s="17">
        <v>0.13805808300411479</v>
      </c>
      <c r="M9" s="17">
        <v>6.1293649628717001E-2</v>
      </c>
      <c r="N9" s="17">
        <v>4.080125274744089E-2</v>
      </c>
      <c r="O9" s="17">
        <v>0.20462526949369331</v>
      </c>
      <c r="P9" s="17">
        <v>0.35338813169653338</v>
      </c>
      <c r="Q9" s="17">
        <v>0.2605438597481225</v>
      </c>
      <c r="R9" s="17">
        <v>0.19260188326808481</v>
      </c>
      <c r="S9" s="17">
        <v>0.1988828355489114</v>
      </c>
      <c r="U9" s="17">
        <v>9.2469114904358551E-2</v>
      </c>
      <c r="V9" s="17">
        <v>0.15013052971386509</v>
      </c>
      <c r="W9" s="17">
        <v>0</v>
      </c>
      <c r="X9" s="17">
        <v>0.190635790342703</v>
      </c>
      <c r="Y9" s="17">
        <v>0.42031106624347631</v>
      </c>
      <c r="Z9" s="17">
        <v>0.23602554003052309</v>
      </c>
      <c r="AA9" s="17">
        <v>0.27591782449310132</v>
      </c>
      <c r="AB9" s="17">
        <v>0.31125791165055139</v>
      </c>
      <c r="AC9" s="17">
        <v>0.1342109122497559</v>
      </c>
      <c r="AD9" s="17">
        <v>0.1064146866767888</v>
      </c>
      <c r="AE9" s="17">
        <v>0.82089244138698836</v>
      </c>
      <c r="AG9" s="17">
        <v>0.2310448913117594</v>
      </c>
      <c r="AH9" s="17">
        <v>0.13543668602625211</v>
      </c>
      <c r="AJ9" s="17">
        <v>0.27705252581406442</v>
      </c>
      <c r="AK9" s="17">
        <v>0.20851707975052461</v>
      </c>
      <c r="AL9" s="17">
        <v>5.926560308960916E-2</v>
      </c>
      <c r="AM9" s="17">
        <v>0.13468650087034831</v>
      </c>
      <c r="AN9" s="17">
        <v>8.4622263521783855E-2</v>
      </c>
      <c r="AO9" s="17">
        <v>0.16758499144942199</v>
      </c>
      <c r="AP9" s="17">
        <v>0.17255460617665719</v>
      </c>
      <c r="AQ9" s="17">
        <v>0.12866648089193841</v>
      </c>
      <c r="AR9" s="17">
        <v>0.16283417852787779</v>
      </c>
      <c r="AS9" s="17">
        <v>0.2230868161058237</v>
      </c>
      <c r="AT9" s="17">
        <v>0.1691363238709753</v>
      </c>
      <c r="AU9" s="17">
        <v>0.1566676868052832</v>
      </c>
      <c r="AV9" s="17">
        <v>0.32483780857441907</v>
      </c>
      <c r="AX9" s="17">
        <v>0.19184641596579499</v>
      </c>
      <c r="AY9" s="17">
        <v>0.2230868161058237</v>
      </c>
      <c r="AZ9" s="17">
        <v>0.1691363238709753</v>
      </c>
      <c r="BA9" s="17">
        <v>0.1566676868052832</v>
      </c>
      <c r="BC9" s="17">
        <v>0.43765517210929172</v>
      </c>
      <c r="BD9" s="17">
        <v>0.20729858029460399</v>
      </c>
      <c r="BE9" s="17">
        <v>0.25439875592080857</v>
      </c>
      <c r="BF9" s="17">
        <v>0.2502469167847533</v>
      </c>
      <c r="BG9" s="17">
        <v>0.23393975571855999</v>
      </c>
      <c r="BH9" s="17">
        <v>0.45342305515491221</v>
      </c>
      <c r="BI9" s="17">
        <v>0.48237222712419642</v>
      </c>
      <c r="BJ9" s="17">
        <v>7.3204944976853897E-2</v>
      </c>
      <c r="BK9" s="17">
        <v>0.34437828836691631</v>
      </c>
      <c r="BL9" s="17">
        <v>0.1149802595764447</v>
      </c>
      <c r="BM9" s="17">
        <v>0.2183604239267167</v>
      </c>
      <c r="BN9" s="17">
        <v>7.9370832656820073E-2</v>
      </c>
      <c r="BP9" s="17">
        <v>0.1094880816061212</v>
      </c>
      <c r="BQ9" s="17">
        <v>0.1591972152559693</v>
      </c>
      <c r="BR9" s="17">
        <v>0.15340860078723581</v>
      </c>
      <c r="BS9" s="17">
        <v>0.18629339368661341</v>
      </c>
      <c r="BT9" s="17">
        <v>0.79177055722404655</v>
      </c>
      <c r="BU9" s="17">
        <v>5.7871101239738897E-2</v>
      </c>
      <c r="BV9" s="17">
        <v>0.16045631744725211</v>
      </c>
      <c r="BW9" s="17">
        <v>0.141631854797068</v>
      </c>
      <c r="BX9" s="17">
        <v>0.64017565129274379</v>
      </c>
      <c r="BY9" s="17">
        <v>0.24519797953165129</v>
      </c>
    </row>
    <row r="10" spans="2:79" ht="45.95" customHeight="1">
      <c r="B10" s="19" t="s">
        <v>158</v>
      </c>
      <c r="C10" s="17">
        <v>0.13700002636505809</v>
      </c>
      <c r="D10" s="17">
        <v>0.1653183993936744</v>
      </c>
      <c r="E10" s="17">
        <v>5.6936594795169007E-2</v>
      </c>
      <c r="F10" s="17">
        <v>0.32569649519074739</v>
      </c>
      <c r="H10" s="17">
        <v>0</v>
      </c>
      <c r="I10" s="17">
        <v>0.12976102998363789</v>
      </c>
      <c r="J10" s="17">
        <v>0</v>
      </c>
      <c r="K10" s="17">
        <v>0.1193490494462173</v>
      </c>
      <c r="L10" s="17">
        <v>0.20856665599095289</v>
      </c>
      <c r="M10" s="17">
        <v>0.41220427214542638</v>
      </c>
      <c r="N10" s="17">
        <v>0</v>
      </c>
      <c r="O10" s="17">
        <v>0.16056861198972081</v>
      </c>
      <c r="P10" s="17">
        <v>0.2435279348481752</v>
      </c>
      <c r="Q10" s="17">
        <v>0.14568132672349199</v>
      </c>
      <c r="R10" s="17">
        <v>4.1037002897720873E-2</v>
      </c>
      <c r="S10" s="17">
        <v>0.13030825156494771</v>
      </c>
      <c r="U10" s="17">
        <v>0</v>
      </c>
      <c r="V10" s="17">
        <v>9.209257060125646E-2</v>
      </c>
      <c r="W10" s="17">
        <v>0.25080853758444033</v>
      </c>
      <c r="X10" s="17">
        <v>0.18173129176697561</v>
      </c>
      <c r="Y10" s="17">
        <v>0.127895726023812</v>
      </c>
      <c r="Z10" s="17">
        <v>0.13626743904612421</v>
      </c>
      <c r="AA10" s="17">
        <v>0.1509240226337161</v>
      </c>
      <c r="AB10" s="17">
        <v>0.14104262157207509</v>
      </c>
      <c r="AC10" s="17">
        <v>0.21823771548473531</v>
      </c>
      <c r="AD10" s="17">
        <v>4.4232397220839909E-2</v>
      </c>
      <c r="AE10" s="17">
        <v>0</v>
      </c>
      <c r="AG10" s="17">
        <v>0.13639810089741369</v>
      </c>
      <c r="AH10" s="17">
        <v>0.1375900746856378</v>
      </c>
      <c r="AJ10" s="17">
        <v>9.4233498518240894E-2</v>
      </c>
      <c r="AK10" s="17">
        <v>9.4427090188193719E-3</v>
      </c>
      <c r="AL10" s="17">
        <v>1.9453942977750129E-2</v>
      </c>
      <c r="AM10" s="17">
        <v>7.5568611727265408E-2</v>
      </c>
      <c r="AN10" s="17">
        <v>9.7858543710916471E-2</v>
      </c>
      <c r="AO10" s="17">
        <v>0.1246283770646012</v>
      </c>
      <c r="AP10" s="17">
        <v>0.15543698392749911</v>
      </c>
      <c r="AQ10" s="17">
        <v>4.2977134890826357E-2</v>
      </c>
      <c r="AR10" s="17">
        <v>7.0149710615794947E-2</v>
      </c>
      <c r="AS10" s="17">
        <v>0.1345183308486734</v>
      </c>
      <c r="AT10" s="17">
        <v>0.1437915102494372</v>
      </c>
      <c r="AU10" s="17">
        <v>0</v>
      </c>
      <c r="AV10" s="17">
        <v>2.6128056215897338E-2</v>
      </c>
      <c r="AX10" s="17">
        <v>0.12639426919407279</v>
      </c>
      <c r="AY10" s="17">
        <v>0.1345183308486734</v>
      </c>
      <c r="AZ10" s="17">
        <v>0.1437915102494372</v>
      </c>
      <c r="BA10" s="17">
        <v>0</v>
      </c>
      <c r="BC10" s="17">
        <v>0.12909692715560561</v>
      </c>
      <c r="BD10" s="17">
        <v>0.37101487720124171</v>
      </c>
      <c r="BE10" s="17">
        <v>0.19936924051915841</v>
      </c>
      <c r="BF10" s="17">
        <v>0.26925123183759408</v>
      </c>
      <c r="BG10" s="17">
        <v>0</v>
      </c>
      <c r="BH10" s="17">
        <v>0.219732793979416</v>
      </c>
      <c r="BI10" s="17">
        <v>0.25632434115365971</v>
      </c>
      <c r="BJ10" s="17">
        <v>0.1350800771705728</v>
      </c>
      <c r="BK10" s="17">
        <v>0</v>
      </c>
      <c r="BL10" s="17">
        <v>0.29324988808955899</v>
      </c>
      <c r="BM10" s="17">
        <v>0.14247163016107381</v>
      </c>
      <c r="BN10" s="17">
        <v>0.1187738367772494</v>
      </c>
      <c r="BP10" s="17">
        <v>6.7960031558996714E-2</v>
      </c>
      <c r="BQ10" s="17">
        <v>0.24257033050454641</v>
      </c>
      <c r="BR10" s="17">
        <v>0.1760164458331753</v>
      </c>
      <c r="BS10" s="17">
        <v>0.16024242444367051</v>
      </c>
      <c r="BT10" s="17">
        <v>8.0885207223552635E-2</v>
      </c>
      <c r="BU10" s="17">
        <v>7.366817735504945E-2</v>
      </c>
      <c r="BV10" s="17">
        <v>0.2049206018936518</v>
      </c>
      <c r="BW10" s="17">
        <v>0.276498316287696</v>
      </c>
      <c r="BX10" s="17">
        <v>0</v>
      </c>
      <c r="BY10" s="17">
        <v>9.6569806363416597E-2</v>
      </c>
    </row>
    <row r="11" spans="2:79" ht="18.95" customHeight="1">
      <c r="B11" s="19" t="s">
        <v>159</v>
      </c>
      <c r="C11" s="17">
        <v>0.36570423595246693</v>
      </c>
      <c r="D11" s="17">
        <v>0.33859328713619852</v>
      </c>
      <c r="E11" s="17">
        <v>0.41714687050754418</v>
      </c>
      <c r="F11" s="17">
        <v>0.44193955684563269</v>
      </c>
      <c r="H11" s="17">
        <v>0.36176742203182199</v>
      </c>
      <c r="I11" s="17">
        <v>0.16577697764001509</v>
      </c>
      <c r="J11" s="17">
        <v>0.656863958365689</v>
      </c>
      <c r="K11" s="17">
        <v>0.34531421819644509</v>
      </c>
      <c r="L11" s="17">
        <v>0.56046929776404608</v>
      </c>
      <c r="M11" s="17">
        <v>0.29156184925215012</v>
      </c>
      <c r="N11" s="17">
        <v>0.1488029090313929</v>
      </c>
      <c r="O11" s="17">
        <v>0.33852792117253983</v>
      </c>
      <c r="P11" s="17">
        <v>0.1425649540546787</v>
      </c>
      <c r="Q11" s="17">
        <v>0.2092476873830483</v>
      </c>
      <c r="R11" s="17">
        <v>0.30221857920065781</v>
      </c>
      <c r="S11" s="17">
        <v>0.44086935626534762</v>
      </c>
      <c r="U11" s="17">
        <v>0.58177784760313123</v>
      </c>
      <c r="V11" s="17">
        <v>0.70652119352731479</v>
      </c>
      <c r="W11" s="17">
        <v>0.4180142293074004</v>
      </c>
      <c r="X11" s="17">
        <v>0.19632625658014879</v>
      </c>
      <c r="Y11" s="17">
        <v>0.31302664663965918</v>
      </c>
      <c r="Z11" s="17">
        <v>0.1931182809488482</v>
      </c>
      <c r="AA11" s="17">
        <v>0.28794449326674432</v>
      </c>
      <c r="AB11" s="17">
        <v>0.30942000742935177</v>
      </c>
      <c r="AC11" s="17">
        <v>0.35617591329066101</v>
      </c>
      <c r="AD11" s="17">
        <v>0.36079662498702231</v>
      </c>
      <c r="AE11" s="17">
        <v>0.17910755861301161</v>
      </c>
      <c r="AG11" s="17">
        <v>0.32117744412038679</v>
      </c>
      <c r="AH11" s="17">
        <v>0.40935242855035592</v>
      </c>
      <c r="AJ11" s="17">
        <v>0.30342146655758068</v>
      </c>
      <c r="AK11" s="17">
        <v>0.29400715842933051</v>
      </c>
      <c r="AL11" s="17">
        <v>0.41155077144202651</v>
      </c>
      <c r="AM11" s="17">
        <v>0.42418379311530752</v>
      </c>
      <c r="AN11" s="17">
        <v>0.44874573683832553</v>
      </c>
      <c r="AO11" s="17">
        <v>0.36170134097762208</v>
      </c>
      <c r="AP11" s="17">
        <v>0.314587142196874</v>
      </c>
      <c r="AQ11" s="17">
        <v>0.39341481158627289</v>
      </c>
      <c r="AR11" s="17">
        <v>0.36296730483868472</v>
      </c>
      <c r="AS11" s="17">
        <v>0.42651519307405128</v>
      </c>
      <c r="AT11" s="17">
        <v>0.26796823774515272</v>
      </c>
      <c r="AU11" s="17">
        <v>0.2071486466598173</v>
      </c>
      <c r="AV11" s="17">
        <v>0.3037654054593803</v>
      </c>
      <c r="AX11" s="17">
        <v>0.37257594460007948</v>
      </c>
      <c r="AY11" s="17">
        <v>0.42651519307405128</v>
      </c>
      <c r="AZ11" s="17">
        <v>0.26796823774515272</v>
      </c>
      <c r="BA11" s="17">
        <v>0.2071486466598173</v>
      </c>
      <c r="BC11" s="17">
        <v>0.27343463026393439</v>
      </c>
      <c r="BD11" s="17">
        <v>0.79270141970539598</v>
      </c>
      <c r="BE11" s="17">
        <v>0.19936924051915841</v>
      </c>
      <c r="BF11" s="17">
        <v>0.48722574355100079</v>
      </c>
      <c r="BG11" s="17">
        <v>0.57452525251190167</v>
      </c>
      <c r="BH11" s="17">
        <v>0.30622096646577768</v>
      </c>
      <c r="BI11" s="17">
        <v>0.33235688378602568</v>
      </c>
      <c r="BJ11" s="17">
        <v>0.35377950022122528</v>
      </c>
      <c r="BK11" s="17">
        <v>0.38623574164685648</v>
      </c>
      <c r="BL11" s="17">
        <v>0.39748160040008668</v>
      </c>
      <c r="BM11" s="17">
        <v>0.28328100540876261</v>
      </c>
      <c r="BN11" s="17">
        <v>0.38465259402011898</v>
      </c>
      <c r="BP11" s="17">
        <v>0.42290004451648711</v>
      </c>
      <c r="BQ11" s="17">
        <v>0.3987018841856339</v>
      </c>
      <c r="BR11" s="17">
        <v>0.47091198965299652</v>
      </c>
      <c r="BS11" s="17">
        <v>0.38226490957157089</v>
      </c>
      <c r="BT11" s="17">
        <v>8.0885207223552635E-2</v>
      </c>
      <c r="BU11" s="17">
        <v>0.27887563330488718</v>
      </c>
      <c r="BV11" s="17">
        <v>0.2049206018936518</v>
      </c>
      <c r="BW11" s="17">
        <v>0.400881642371262</v>
      </c>
      <c r="BX11" s="17">
        <v>0.1099381740892581</v>
      </c>
      <c r="BY11" s="17">
        <v>0.33026714351410541</v>
      </c>
    </row>
    <row r="12" spans="2:79" ht="32.1" customHeight="1">
      <c r="B12" s="19" t="s">
        <v>160</v>
      </c>
      <c r="C12" s="17">
        <v>0.35037497169844772</v>
      </c>
      <c r="D12" s="17">
        <v>0.37142960220426752</v>
      </c>
      <c r="E12" s="17">
        <v>0.33477782678898038</v>
      </c>
      <c r="F12" s="17">
        <v>0.24556851283061079</v>
      </c>
      <c r="H12" s="17">
        <v>8.0322685761891111E-2</v>
      </c>
      <c r="I12" s="17">
        <v>0.34445272187269621</v>
      </c>
      <c r="J12" s="17">
        <v>0.36673340653912878</v>
      </c>
      <c r="K12" s="17">
        <v>0.40410857802302019</v>
      </c>
      <c r="L12" s="17">
        <v>0.15509806018766609</v>
      </c>
      <c r="M12" s="17">
        <v>0.70395569533806335</v>
      </c>
      <c r="N12" s="17">
        <v>0.58511724903429707</v>
      </c>
      <c r="O12" s="17">
        <v>0.56298765519581762</v>
      </c>
      <c r="P12" s="17">
        <v>0.55209727209281645</v>
      </c>
      <c r="Q12" s="17">
        <v>0.29866214152656168</v>
      </c>
      <c r="R12" s="17">
        <v>0.27587756553111648</v>
      </c>
      <c r="S12" s="17">
        <v>0.31567696167473269</v>
      </c>
      <c r="U12" s="17">
        <v>9.3950845133758648E-2</v>
      </c>
      <c r="V12" s="17">
        <v>0.44360933618655002</v>
      </c>
      <c r="W12" s="17">
        <v>0.54551135684805974</v>
      </c>
      <c r="X12" s="17">
        <v>0.36368734615996529</v>
      </c>
      <c r="Y12" s="17">
        <v>0.51765652847112764</v>
      </c>
      <c r="Z12" s="17">
        <v>0.42914382097937132</v>
      </c>
      <c r="AA12" s="17">
        <v>0.40238065496160019</v>
      </c>
      <c r="AB12" s="17">
        <v>0.24944305813921211</v>
      </c>
      <c r="AC12" s="17">
        <v>0.2957689659004516</v>
      </c>
      <c r="AD12" s="17">
        <v>0.29476565063532401</v>
      </c>
      <c r="AE12" s="17">
        <v>0</v>
      </c>
      <c r="AG12" s="17">
        <v>0.35702938496842562</v>
      </c>
      <c r="AH12" s="17">
        <v>0.3438518627996679</v>
      </c>
      <c r="AJ12" s="17">
        <v>0.33268037426566871</v>
      </c>
      <c r="AK12" s="17">
        <v>0.38231252556994871</v>
      </c>
      <c r="AL12" s="17">
        <v>0.20557949207497389</v>
      </c>
      <c r="AM12" s="17">
        <v>0.39566254769404557</v>
      </c>
      <c r="AN12" s="17">
        <v>0.26711548776287369</v>
      </c>
      <c r="AO12" s="17">
        <v>0.2169422300042772</v>
      </c>
      <c r="AP12" s="17">
        <v>0.48444270027067221</v>
      </c>
      <c r="AQ12" s="17">
        <v>0.2018629461958262</v>
      </c>
      <c r="AR12" s="17">
        <v>0.21749004475708239</v>
      </c>
      <c r="AS12" s="17">
        <v>0.26848151867324849</v>
      </c>
      <c r="AT12" s="17">
        <v>0.13695841373369019</v>
      </c>
      <c r="AU12" s="17">
        <v>0.24968616296757479</v>
      </c>
      <c r="AV12" s="17">
        <v>0.1197760087818254</v>
      </c>
      <c r="AX12" s="17">
        <v>0.35765998215141209</v>
      </c>
      <c r="AY12" s="17">
        <v>0.26848151867324849</v>
      </c>
      <c r="AZ12" s="17">
        <v>0.13695841373369019</v>
      </c>
      <c r="BA12" s="17">
        <v>0.24968616296757479</v>
      </c>
      <c r="BC12" s="17">
        <v>0.3456034818180988</v>
      </c>
      <c r="BD12" s="17">
        <v>0</v>
      </c>
      <c r="BE12" s="17">
        <v>0.39907147584020242</v>
      </c>
      <c r="BF12" s="17">
        <v>4.2070589600989021E-2</v>
      </c>
      <c r="BG12" s="17">
        <v>0</v>
      </c>
      <c r="BH12" s="17">
        <v>0.33178887753699371</v>
      </c>
      <c r="BI12" s="17">
        <v>0.25198863871473559</v>
      </c>
      <c r="BJ12" s="17">
        <v>0.31360068313307982</v>
      </c>
      <c r="BK12" s="17">
        <v>0.38821459017036181</v>
      </c>
      <c r="BL12" s="17">
        <v>0.24210282727053489</v>
      </c>
      <c r="BM12" s="17">
        <v>0.30762311652643032</v>
      </c>
      <c r="BN12" s="17">
        <v>0.44474059346898831</v>
      </c>
      <c r="BP12" s="17">
        <v>0.35621599134159249</v>
      </c>
      <c r="BQ12" s="17">
        <v>0.32407231673208109</v>
      </c>
      <c r="BR12" s="17">
        <v>0.44985560201204872</v>
      </c>
      <c r="BS12" s="17">
        <v>0.45760145540370972</v>
      </c>
      <c r="BT12" s="17">
        <v>0.36973670835131378</v>
      </c>
      <c r="BU12" s="17">
        <v>0.29491237868012637</v>
      </c>
      <c r="BV12" s="17">
        <v>0.36537691934090388</v>
      </c>
      <c r="BW12" s="17">
        <v>0.36524305272497809</v>
      </c>
      <c r="BX12" s="17">
        <v>0.60971052332525433</v>
      </c>
      <c r="BY12" s="17">
        <v>0.18604288732891949</v>
      </c>
    </row>
    <row r="13" spans="2:79" ht="32.1" customHeight="1">
      <c r="B13" s="19" t="s">
        <v>161</v>
      </c>
      <c r="C13" s="17">
        <v>0.253426925340204</v>
      </c>
      <c r="D13" s="17">
        <v>0.1720737479877949</v>
      </c>
      <c r="E13" s="17">
        <v>0.39547775074855251</v>
      </c>
      <c r="F13" s="17">
        <v>0.2024710957710473</v>
      </c>
      <c r="H13" s="17">
        <v>0.26386292037309189</v>
      </c>
      <c r="I13" s="17">
        <v>0</v>
      </c>
      <c r="J13" s="17">
        <v>0.20178479453032841</v>
      </c>
      <c r="K13" s="17">
        <v>0.2251756125186766</v>
      </c>
      <c r="L13" s="17">
        <v>0.30227074651911789</v>
      </c>
      <c r="M13" s="17">
        <v>6.7574386965801564E-2</v>
      </c>
      <c r="N13" s="17">
        <v>0</v>
      </c>
      <c r="O13" s="17">
        <v>0.32074191720126888</v>
      </c>
      <c r="P13" s="17">
        <v>8.4371560953962671E-2</v>
      </c>
      <c r="Q13" s="17">
        <v>0.34554349615863161</v>
      </c>
      <c r="R13" s="17">
        <v>0.36761997570208721</v>
      </c>
      <c r="S13" s="17">
        <v>0.35087804992138122</v>
      </c>
      <c r="U13" s="17">
        <v>0.21043890201130669</v>
      </c>
      <c r="V13" s="17">
        <v>0.20138623587142851</v>
      </c>
      <c r="W13" s="17">
        <v>1.8237206922269891E-2</v>
      </c>
      <c r="X13" s="17">
        <v>0.22448263369705329</v>
      </c>
      <c r="Y13" s="17">
        <v>0.2290586071841976</v>
      </c>
      <c r="Z13" s="17">
        <v>0.36896465690635077</v>
      </c>
      <c r="AA13" s="17">
        <v>0.21855698373623461</v>
      </c>
      <c r="AB13" s="17">
        <v>0.23827945934802169</v>
      </c>
      <c r="AC13" s="17">
        <v>0.2462484130519792</v>
      </c>
      <c r="AD13" s="17">
        <v>0.51581615431642702</v>
      </c>
      <c r="AE13" s="17">
        <v>1</v>
      </c>
      <c r="AG13" s="17">
        <v>0.31753903273991968</v>
      </c>
      <c r="AH13" s="17">
        <v>0.19057987311617161</v>
      </c>
      <c r="AJ13" s="17">
        <v>0.24233991804488489</v>
      </c>
      <c r="AK13" s="17">
        <v>0.34129979603486149</v>
      </c>
      <c r="AL13" s="17">
        <v>0.33086094570183072</v>
      </c>
      <c r="AM13" s="17">
        <v>0.22830395467460041</v>
      </c>
      <c r="AN13" s="17">
        <v>0.20645721651125359</v>
      </c>
      <c r="AO13" s="17">
        <v>0.12508172705074549</v>
      </c>
      <c r="AP13" s="17">
        <v>0.17215725306996521</v>
      </c>
      <c r="AQ13" s="17">
        <v>0.38568944412733919</v>
      </c>
      <c r="AR13" s="17">
        <v>0.37511208423463971</v>
      </c>
      <c r="AS13" s="17">
        <v>0.252322446284591</v>
      </c>
      <c r="AT13" s="17">
        <v>0.27025939968267598</v>
      </c>
      <c r="AU13" s="17">
        <v>0.42724106506800091</v>
      </c>
      <c r="AV13" s="17">
        <v>0.33673500725175132</v>
      </c>
      <c r="AX13" s="17">
        <v>0.25088952573203999</v>
      </c>
      <c r="AY13" s="17">
        <v>0.252322446284591</v>
      </c>
      <c r="AZ13" s="17">
        <v>0.27025939968267598</v>
      </c>
      <c r="BA13" s="17">
        <v>0.42724106506800091</v>
      </c>
      <c r="BC13" s="17">
        <v>0.21674134607260959</v>
      </c>
      <c r="BD13" s="17">
        <v>0.27932605751732442</v>
      </c>
      <c r="BE13" s="17">
        <v>0.199702235321044</v>
      </c>
      <c r="BF13" s="17">
        <v>0.34587210600046259</v>
      </c>
      <c r="BG13" s="17">
        <v>0.23393975571855999</v>
      </c>
      <c r="BH13" s="17">
        <v>0.48810527573596912</v>
      </c>
      <c r="BI13" s="17">
        <v>0.32015302220979419</v>
      </c>
      <c r="BJ13" s="17">
        <v>0.45513334364841063</v>
      </c>
      <c r="BK13" s="17">
        <v>0.16166524178999109</v>
      </c>
      <c r="BL13" s="17">
        <v>0.41800952370221728</v>
      </c>
      <c r="BM13" s="17">
        <v>0.36201491291478338</v>
      </c>
      <c r="BN13" s="17">
        <v>0.1724379000377454</v>
      </c>
      <c r="BP13" s="17">
        <v>0.32111591931754457</v>
      </c>
      <c r="BQ13" s="17">
        <v>0.28723780525793502</v>
      </c>
      <c r="BR13" s="17">
        <v>0.2008935788934354</v>
      </c>
      <c r="BS13" s="17">
        <v>0.1109568478544746</v>
      </c>
      <c r="BT13" s="17">
        <v>0.30645931388273068</v>
      </c>
      <c r="BU13" s="17">
        <v>0.42621198801498611</v>
      </c>
      <c r="BV13" s="17">
        <v>0.36537691934090388</v>
      </c>
      <c r="BW13" s="17">
        <v>0.15628748139820231</v>
      </c>
      <c r="BX13" s="17">
        <v>0.49977234923599623</v>
      </c>
      <c r="BY13" s="17">
        <v>0.30233510849149647</v>
      </c>
    </row>
    <row r="14" spans="2:79" ht="45.95" customHeight="1">
      <c r="B14" s="19" t="s">
        <v>162</v>
      </c>
      <c r="C14" s="17">
        <v>0.15327542684357501</v>
      </c>
      <c r="D14" s="17">
        <v>0.14763867545865059</v>
      </c>
      <c r="E14" s="17">
        <v>0.14304916331741499</v>
      </c>
      <c r="F14" s="17">
        <v>0.13375012380382439</v>
      </c>
      <c r="H14" s="17">
        <v>0.2166800834925513</v>
      </c>
      <c r="I14" s="17">
        <v>0.2475886072661079</v>
      </c>
      <c r="J14" s="17">
        <v>0.20178479453032841</v>
      </c>
      <c r="K14" s="17">
        <v>0.13172327640408479</v>
      </c>
      <c r="L14" s="17">
        <v>0.1095885213164295</v>
      </c>
      <c r="M14" s="17">
        <v>0.20970398020975581</v>
      </c>
      <c r="N14" s="17">
        <v>0</v>
      </c>
      <c r="O14" s="17">
        <v>7.6766840815554363E-2</v>
      </c>
      <c r="P14" s="17">
        <v>0.24993327236775451</v>
      </c>
      <c r="Q14" s="17">
        <v>8.2980314272201816E-2</v>
      </c>
      <c r="R14" s="17">
        <v>0.18960913186946929</v>
      </c>
      <c r="S14" s="17">
        <v>0.1541253384467326</v>
      </c>
      <c r="U14" s="17">
        <v>9.2469114904358551E-2</v>
      </c>
      <c r="V14" s="17">
        <v>0.29339376576805631</v>
      </c>
      <c r="W14" s="17">
        <v>0.16720569172296021</v>
      </c>
      <c r="X14" s="17">
        <v>0.15441032671503069</v>
      </c>
      <c r="Y14" s="17">
        <v>0.20939213515057689</v>
      </c>
      <c r="Z14" s="17">
        <v>0.13389211890064409</v>
      </c>
      <c r="AA14" s="17">
        <v>0.18468104991227041</v>
      </c>
      <c r="AB14" s="17">
        <v>0.14104262157207509</v>
      </c>
      <c r="AC14" s="17">
        <v>9.831573929372639E-2</v>
      </c>
      <c r="AD14" s="17">
        <v>0.12536099136934911</v>
      </c>
      <c r="AE14" s="17">
        <v>0</v>
      </c>
      <c r="AG14" s="17">
        <v>0.14757065211968201</v>
      </c>
      <c r="AH14" s="17">
        <v>0.15886763539107349</v>
      </c>
      <c r="AJ14" s="17">
        <v>0.13798064678839189</v>
      </c>
      <c r="AK14" s="17">
        <v>0.16387814090990471</v>
      </c>
      <c r="AL14" s="17">
        <v>0.15897169743883061</v>
      </c>
      <c r="AM14" s="17">
        <v>0.12936264859819649</v>
      </c>
      <c r="AN14" s="17">
        <v>0.20415596680611681</v>
      </c>
      <c r="AO14" s="17">
        <v>0.22140294365367619</v>
      </c>
      <c r="AP14" s="17">
        <v>0.19163492871865109</v>
      </c>
      <c r="AQ14" s="17">
        <v>0.12182436851500771</v>
      </c>
      <c r="AR14" s="17">
        <v>0.1088531282344546</v>
      </c>
      <c r="AS14" s="17">
        <v>0.34452858916438728</v>
      </c>
      <c r="AT14" s="17">
        <v>0.14834469034296091</v>
      </c>
      <c r="AU14" s="17">
        <v>0.25802812316325818</v>
      </c>
      <c r="AV14" s="17">
        <v>0.27766227648604852</v>
      </c>
      <c r="AX14" s="17">
        <v>0.14948773641344601</v>
      </c>
      <c r="AY14" s="17">
        <v>0.34452858916438728</v>
      </c>
      <c r="AZ14" s="17">
        <v>0.14834469034296091</v>
      </c>
      <c r="BA14" s="17">
        <v>0.25802812316325818</v>
      </c>
      <c r="BC14" s="17">
        <v>0.1644553332554736</v>
      </c>
      <c r="BD14" s="17">
        <v>0.41459716058920792</v>
      </c>
      <c r="BE14" s="17">
        <v>0.34212877083277998</v>
      </c>
      <c r="BF14" s="17">
        <v>0.41238894939290682</v>
      </c>
      <c r="BG14" s="17">
        <v>0.38306998353907667</v>
      </c>
      <c r="BH14" s="17">
        <v>0.30171101588784138</v>
      </c>
      <c r="BI14" s="17">
        <v>0.2534352725848365</v>
      </c>
      <c r="BJ14" s="17">
        <v>0.13700517365386389</v>
      </c>
      <c r="BK14" s="17">
        <v>0.1723765224743645</v>
      </c>
      <c r="BL14" s="17">
        <v>0.18820722316916999</v>
      </c>
      <c r="BM14" s="17">
        <v>0.29736566288143529</v>
      </c>
      <c r="BN14" s="17">
        <v>8.9181740577259583E-2</v>
      </c>
      <c r="BP14" s="17">
        <v>5.2863963023744541E-2</v>
      </c>
      <c r="BQ14" s="17">
        <v>5.3238380483534693E-2</v>
      </c>
      <c r="BR14" s="17">
        <v>0.17315260480128519</v>
      </c>
      <c r="BS14" s="17">
        <v>0.18130409502733319</v>
      </c>
      <c r="BT14" s="17">
        <v>6.3540543340327965E-2</v>
      </c>
      <c r="BU14" s="17">
        <v>7.366817735504945E-2</v>
      </c>
      <c r="BV14" s="17">
        <v>0.36537691934090388</v>
      </c>
      <c r="BW14" s="17">
        <v>0.26973292298125601</v>
      </c>
      <c r="BX14" s="17">
        <v>0</v>
      </c>
      <c r="BY14" s="17">
        <v>0.16414262596200771</v>
      </c>
    </row>
    <row r="15" spans="2:79" ht="18.95" customHeight="1">
      <c r="B15" s="19" t="s">
        <v>163</v>
      </c>
      <c r="C15" s="17">
        <v>5.4579849114458519E-2</v>
      </c>
      <c r="D15" s="17">
        <v>7.8089966767971114E-2</v>
      </c>
      <c r="E15" s="17">
        <v>2.0810008082531899E-2</v>
      </c>
      <c r="F15" s="17">
        <v>0</v>
      </c>
      <c r="H15" s="17">
        <v>0.1230374738189106</v>
      </c>
      <c r="I15" s="17">
        <v>0.27823214881586039</v>
      </c>
      <c r="J15" s="17">
        <v>0</v>
      </c>
      <c r="K15" s="17">
        <v>0</v>
      </c>
      <c r="L15" s="17">
        <v>6.1477419465949597E-2</v>
      </c>
      <c r="M15" s="17">
        <v>2.18198557090695E-2</v>
      </c>
      <c r="N15" s="17">
        <v>0.45065323862651208</v>
      </c>
      <c r="O15" s="17">
        <v>0</v>
      </c>
      <c r="P15" s="17">
        <v>0</v>
      </c>
      <c r="Q15" s="17">
        <v>0</v>
      </c>
      <c r="R15" s="17">
        <v>4.9177841399509217E-2</v>
      </c>
      <c r="S15" s="17">
        <v>2.820907666430068E-2</v>
      </c>
      <c r="U15" s="17">
        <v>0.1849382298087171</v>
      </c>
      <c r="V15" s="17">
        <v>0</v>
      </c>
      <c r="W15" s="17">
        <v>0.10184005278375</v>
      </c>
      <c r="X15" s="17">
        <v>0.1109546843376986</v>
      </c>
      <c r="Y15" s="17">
        <v>0</v>
      </c>
      <c r="Z15" s="17">
        <v>4.0905456073312189E-2</v>
      </c>
      <c r="AA15" s="17">
        <v>0</v>
      </c>
      <c r="AB15" s="17">
        <v>0</v>
      </c>
      <c r="AC15" s="17">
        <v>0</v>
      </c>
      <c r="AD15" s="17">
        <v>8.1173530585692585E-2</v>
      </c>
      <c r="AE15" s="17">
        <v>0</v>
      </c>
      <c r="AG15" s="17">
        <v>1.8985717199806729E-2</v>
      </c>
      <c r="AH15" s="17">
        <v>8.9471640353863902E-2</v>
      </c>
      <c r="AJ15" s="17">
        <v>2.26520173581625E-2</v>
      </c>
      <c r="AK15" s="17">
        <v>3.3875757566087482E-2</v>
      </c>
      <c r="AL15" s="17">
        <v>6.9791100700585904E-2</v>
      </c>
      <c r="AM15" s="17">
        <v>7.5093305418701475E-2</v>
      </c>
      <c r="AN15" s="17">
        <v>5.8783947276802161E-2</v>
      </c>
      <c r="AO15" s="17">
        <v>7.3635178829927206E-2</v>
      </c>
      <c r="AP15" s="17">
        <v>9.8698399189092303E-2</v>
      </c>
      <c r="AQ15" s="17">
        <v>5.3482833157063682E-2</v>
      </c>
      <c r="AR15" s="17">
        <v>3.4147994013952132E-2</v>
      </c>
      <c r="AS15" s="17">
        <v>0.1048829438939483</v>
      </c>
      <c r="AT15" s="17">
        <v>0.181804638333177</v>
      </c>
      <c r="AU15" s="17">
        <v>6.5122102480966018E-2</v>
      </c>
      <c r="AV15" s="17">
        <v>9.3734509480152245E-2</v>
      </c>
      <c r="AX15" s="17">
        <v>4.3344180409123079E-2</v>
      </c>
      <c r="AY15" s="17">
        <v>0.1048829438939483</v>
      </c>
      <c r="AZ15" s="17">
        <v>0.181804638333177</v>
      </c>
      <c r="BA15" s="17">
        <v>6.5122102480966018E-2</v>
      </c>
      <c r="BC15" s="17">
        <v>0</v>
      </c>
      <c r="BD15" s="17">
        <v>0</v>
      </c>
      <c r="BE15" s="17">
        <v>0.1471605277198306</v>
      </c>
      <c r="BF15" s="17">
        <v>2.3764432893223799E-2</v>
      </c>
      <c r="BG15" s="17">
        <v>0</v>
      </c>
      <c r="BH15" s="17">
        <v>0</v>
      </c>
      <c r="BI15" s="17">
        <v>0</v>
      </c>
      <c r="BJ15" s="17">
        <v>3.3162215229080028E-2</v>
      </c>
      <c r="BK15" s="17">
        <v>0</v>
      </c>
      <c r="BL15" s="17">
        <v>0</v>
      </c>
      <c r="BM15" s="17">
        <v>0</v>
      </c>
      <c r="BN15" s="17">
        <v>0.1100465553724687</v>
      </c>
      <c r="BP15" s="17">
        <v>4.7196006535434487E-2</v>
      </c>
      <c r="BQ15" s="17">
        <v>5.3238380483534693E-2</v>
      </c>
      <c r="BR15" s="17">
        <v>0</v>
      </c>
      <c r="BS15" s="17">
        <v>0.1006435914005457</v>
      </c>
      <c r="BT15" s="17">
        <v>0</v>
      </c>
      <c r="BU15" s="17">
        <v>0</v>
      </c>
      <c r="BV15" s="17">
        <v>0.26924616131819218</v>
      </c>
      <c r="BW15" s="17">
        <v>6.7323716529707853E-2</v>
      </c>
      <c r="BX15" s="17">
        <v>0</v>
      </c>
      <c r="BY15" s="17">
        <v>4.2340277716430182E-2</v>
      </c>
    </row>
    <row r="16" spans="2:79" ht="18.95" customHeight="1">
      <c r="B16" s="19" t="s">
        <v>55</v>
      </c>
      <c r="C16" s="17">
        <v>1.9896111356347581E-2</v>
      </c>
      <c r="D16" s="17">
        <v>2.0160415360382891E-2</v>
      </c>
      <c r="E16" s="17">
        <v>2.3347081452869359E-2</v>
      </c>
      <c r="F16" s="17">
        <v>0</v>
      </c>
      <c r="H16" s="17">
        <v>0.13982652184193611</v>
      </c>
      <c r="I16" s="17">
        <v>0</v>
      </c>
      <c r="J16" s="17">
        <v>0</v>
      </c>
      <c r="K16" s="17">
        <v>0</v>
      </c>
      <c r="L16" s="17">
        <v>3.2142282722694732E-2</v>
      </c>
      <c r="M16" s="17">
        <v>0</v>
      </c>
      <c r="N16" s="17">
        <v>0</v>
      </c>
      <c r="O16" s="17">
        <v>0</v>
      </c>
      <c r="P16" s="17">
        <v>0</v>
      </c>
      <c r="Q16" s="17">
        <v>3.3234445325147098E-2</v>
      </c>
      <c r="R16" s="17">
        <v>0</v>
      </c>
      <c r="S16" s="17">
        <v>7.8631482147935271E-3</v>
      </c>
      <c r="U16" s="17">
        <v>0</v>
      </c>
      <c r="V16" s="17">
        <v>0</v>
      </c>
      <c r="W16" s="17">
        <v>8.3602845861480077E-2</v>
      </c>
      <c r="X16" s="17">
        <v>5.6366314178837647E-2</v>
      </c>
      <c r="Y16" s="17">
        <v>0</v>
      </c>
      <c r="Z16" s="17">
        <v>0</v>
      </c>
      <c r="AA16" s="17">
        <v>0</v>
      </c>
      <c r="AB16" s="17">
        <v>0</v>
      </c>
      <c r="AC16" s="17">
        <v>2.5880093591397708E-2</v>
      </c>
      <c r="AD16" s="17">
        <v>1.356450570579343E-2</v>
      </c>
      <c r="AE16" s="17">
        <v>0</v>
      </c>
      <c r="AG16" s="17">
        <v>1.077657846262539E-2</v>
      </c>
      <c r="AH16" s="17">
        <v>2.883569832791984E-2</v>
      </c>
      <c r="AJ16" s="17">
        <v>1.513346230207336E-2</v>
      </c>
      <c r="AK16" s="17">
        <v>2.141840747156876E-2</v>
      </c>
      <c r="AL16" s="17">
        <v>4.4126370599336003E-2</v>
      </c>
      <c r="AM16" s="17">
        <v>2.6311666670586639E-2</v>
      </c>
      <c r="AN16" s="17">
        <v>1.384554058659535E-2</v>
      </c>
      <c r="AO16" s="17">
        <v>6.1769015163532462E-2</v>
      </c>
      <c r="AP16" s="17">
        <v>1.8614084479983611E-2</v>
      </c>
      <c r="AQ16" s="17">
        <v>3.3815247114611487E-2</v>
      </c>
      <c r="AR16" s="17">
        <v>5.3997094123701218E-2</v>
      </c>
      <c r="AS16" s="17">
        <v>0</v>
      </c>
      <c r="AT16" s="17">
        <v>0</v>
      </c>
      <c r="AU16" s="17">
        <v>0</v>
      </c>
      <c r="AV16" s="17">
        <v>0</v>
      </c>
      <c r="AX16" s="17">
        <v>2.1487491778033919E-2</v>
      </c>
      <c r="AY16" s="17">
        <v>0</v>
      </c>
      <c r="AZ16" s="17">
        <v>0</v>
      </c>
      <c r="BA16" s="17">
        <v>0</v>
      </c>
      <c r="BC16" s="17">
        <v>0</v>
      </c>
      <c r="BD16" s="17">
        <v>0</v>
      </c>
      <c r="BE16" s="17">
        <v>0</v>
      </c>
      <c r="BF16" s="17">
        <v>0</v>
      </c>
      <c r="BG16" s="17">
        <v>0</v>
      </c>
      <c r="BH16" s="17">
        <v>0</v>
      </c>
      <c r="BI16" s="17">
        <v>0</v>
      </c>
      <c r="BJ16" s="17">
        <v>3.7205220538132383E-2</v>
      </c>
      <c r="BK16" s="17">
        <v>0</v>
      </c>
      <c r="BL16" s="17">
        <v>2.774821728774762E-2</v>
      </c>
      <c r="BM16" s="17">
        <v>0</v>
      </c>
      <c r="BN16" s="17">
        <v>3.225803674272254E-2</v>
      </c>
      <c r="BP16" s="17">
        <v>5.2949955831967169E-2</v>
      </c>
      <c r="BQ16" s="17">
        <v>5.3065738418656437E-2</v>
      </c>
      <c r="BR16" s="17">
        <v>2.5215293799072461E-2</v>
      </c>
      <c r="BS16" s="17">
        <v>0</v>
      </c>
      <c r="BT16" s="17">
        <v>0</v>
      </c>
      <c r="BU16" s="17">
        <v>0</v>
      </c>
      <c r="BV16" s="17">
        <v>0</v>
      </c>
      <c r="BW16" s="17">
        <v>0</v>
      </c>
      <c r="BX16" s="17">
        <v>0</v>
      </c>
      <c r="BY16" s="17">
        <v>3.2224768410872809E-2</v>
      </c>
    </row>
    <row r="18" spans="2:2">
      <c r="B18" s="21" t="s">
        <v>19</v>
      </c>
    </row>
    <row r="19" spans="2:2">
      <c r="B19" t="s">
        <v>418</v>
      </c>
    </row>
    <row r="20" spans="2:2">
      <c r="B20" t="s">
        <v>9</v>
      </c>
    </row>
    <row r="21" spans="2:2">
      <c r="B21"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A24"/>
  <sheetViews>
    <sheetView showGridLines="0" topLeftCell="A13" workbookViewId="0">
      <pane xSplit="2" topLeftCell="AE1" activePane="topRight" state="frozen"/>
      <selection pane="topRight" activeCell="B24" sqref="B24"/>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164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165</v>
      </c>
      <c r="C9" s="17">
        <v>0.5364813138118919</v>
      </c>
      <c r="D9" s="17">
        <v>0.53834319829601462</v>
      </c>
      <c r="E9" s="17">
        <v>0.52495511769502823</v>
      </c>
      <c r="F9" s="17">
        <v>0.5344504925903264</v>
      </c>
      <c r="H9" s="17">
        <v>0.54451483618754348</v>
      </c>
      <c r="I9" s="17">
        <v>0.54900529505295337</v>
      </c>
      <c r="J9" s="17">
        <v>0.58252352993976253</v>
      </c>
      <c r="K9" s="17">
        <v>0.56051269598585429</v>
      </c>
      <c r="L9" s="17">
        <v>0.59048321731629205</v>
      </c>
      <c r="M9" s="17">
        <v>0.5044743391204729</v>
      </c>
      <c r="N9" s="17">
        <v>0.54063254565256291</v>
      </c>
      <c r="O9" s="17">
        <v>0.52210915373901168</v>
      </c>
      <c r="P9" s="17">
        <v>0.57682013858551207</v>
      </c>
      <c r="Q9" s="17">
        <v>0.47776193313117499</v>
      </c>
      <c r="R9" s="17">
        <v>0.58723297482638548</v>
      </c>
      <c r="S9" s="17">
        <v>0.46177754821514438</v>
      </c>
      <c r="U9" s="17">
        <v>0.58574218511743126</v>
      </c>
      <c r="V9" s="17">
        <v>0.6573976045329849</v>
      </c>
      <c r="W9" s="17">
        <v>0.56144427341055125</v>
      </c>
      <c r="X9" s="17">
        <v>0.54867266792191416</v>
      </c>
      <c r="Y9" s="17">
        <v>0.56954559525112136</v>
      </c>
      <c r="Z9" s="17">
        <v>0.513058936647251</v>
      </c>
      <c r="AA9" s="17">
        <v>0.50368530207704643</v>
      </c>
      <c r="AB9" s="17">
        <v>0.44266670449827988</v>
      </c>
      <c r="AC9" s="17">
        <v>0.53187844908888104</v>
      </c>
      <c r="AD9" s="17">
        <v>0.49402133979414908</v>
      </c>
      <c r="AE9" s="17">
        <v>0.34027080713935731</v>
      </c>
      <c r="AG9" s="17">
        <v>0.51425205121218331</v>
      </c>
      <c r="AH9" s="17">
        <v>0.55384612367866248</v>
      </c>
      <c r="AJ9" s="17">
        <v>0.48035886019135049</v>
      </c>
      <c r="AK9" s="17">
        <v>0.54206313159546837</v>
      </c>
      <c r="AL9" s="17">
        <v>0.49220848985416782</v>
      </c>
      <c r="AM9" s="17">
        <v>0.51020979989564375</v>
      </c>
      <c r="AN9" s="17">
        <v>0.56221189763325974</v>
      </c>
      <c r="AO9" s="17">
        <v>0.52976002817557477</v>
      </c>
      <c r="AP9" s="17">
        <v>0.53832446126902722</v>
      </c>
      <c r="AQ9" s="17">
        <v>0.52109270161217247</v>
      </c>
      <c r="AR9" s="17">
        <v>0.50133311962791871</v>
      </c>
      <c r="AS9" s="17">
        <v>0.46923332912242821</v>
      </c>
      <c r="AT9" s="17">
        <v>0.51620910989139701</v>
      </c>
      <c r="AU9" s="17">
        <v>0.47887678394864608</v>
      </c>
      <c r="AV9" s="17">
        <v>0.56662136939450702</v>
      </c>
      <c r="AX9" s="17">
        <v>0.53796436315250673</v>
      </c>
      <c r="AY9" s="17">
        <v>0.46923332912242821</v>
      </c>
      <c r="AZ9" s="17">
        <v>0.51620910989139701</v>
      </c>
      <c r="BA9" s="17">
        <v>0.47887678394864608</v>
      </c>
      <c r="BC9" s="17">
        <v>0.54373282507283371</v>
      </c>
      <c r="BD9" s="17">
        <v>0.44662276386918909</v>
      </c>
      <c r="BE9" s="17">
        <v>0.48410722090181729</v>
      </c>
      <c r="BF9" s="17">
        <v>0.62963218365544282</v>
      </c>
      <c r="BG9" s="17">
        <v>0.55588053769683365</v>
      </c>
      <c r="BH9" s="17">
        <v>0.47246434644605051</v>
      </c>
      <c r="BI9" s="17">
        <v>0.4487127677571161</v>
      </c>
      <c r="BJ9" s="17">
        <v>0.50607316692945692</v>
      </c>
      <c r="BK9" s="17">
        <v>0.54568795242064672</v>
      </c>
      <c r="BL9" s="17">
        <v>0.45354879803776432</v>
      </c>
      <c r="BM9" s="17">
        <v>0.52451212510582557</v>
      </c>
      <c r="BN9" s="17">
        <v>0.57335061784143881</v>
      </c>
      <c r="BP9" s="17">
        <v>0.54932902679439732</v>
      </c>
      <c r="BQ9" s="17">
        <v>0.51337963755415583</v>
      </c>
      <c r="BR9" s="17">
        <v>0.56497352748016783</v>
      </c>
      <c r="BS9" s="17">
        <v>0.54524213141847588</v>
      </c>
      <c r="BT9" s="17">
        <v>0.45995248759778901</v>
      </c>
      <c r="BU9" s="17">
        <v>0.49800328051586917</v>
      </c>
      <c r="BV9" s="17">
        <v>0.52332212946021306</v>
      </c>
      <c r="BW9" s="17">
        <v>0.52062577365309903</v>
      </c>
      <c r="BX9" s="17">
        <v>0.40120543611122872</v>
      </c>
      <c r="BY9" s="17">
        <v>0.55439755133647894</v>
      </c>
    </row>
    <row r="10" spans="2:79" ht="32.1" customHeight="1">
      <c r="B10" s="19" t="s">
        <v>166</v>
      </c>
      <c r="C10" s="17">
        <v>0.31150720506553542</v>
      </c>
      <c r="D10" s="17">
        <v>0.33027743097166079</v>
      </c>
      <c r="E10" s="17">
        <v>0.25957120651846638</v>
      </c>
      <c r="F10" s="17">
        <v>0.25622141666758169</v>
      </c>
      <c r="H10" s="17">
        <v>0.32502945343762663</v>
      </c>
      <c r="I10" s="17">
        <v>0.3416424169882466</v>
      </c>
      <c r="J10" s="17">
        <v>0.38768421866015862</v>
      </c>
      <c r="K10" s="17">
        <v>0.30297296223297893</v>
      </c>
      <c r="L10" s="17">
        <v>0.28232955005853422</v>
      </c>
      <c r="M10" s="17">
        <v>0.26768091470700067</v>
      </c>
      <c r="N10" s="17">
        <v>0.2965884825907163</v>
      </c>
      <c r="O10" s="17">
        <v>0.27168349840016381</v>
      </c>
      <c r="P10" s="17">
        <v>0.38813662210472261</v>
      </c>
      <c r="Q10" s="17">
        <v>0.29782992301957029</v>
      </c>
      <c r="R10" s="17">
        <v>0.29535598239168642</v>
      </c>
      <c r="S10" s="17">
        <v>0.29797239717422441</v>
      </c>
      <c r="U10" s="17">
        <v>0.39763703278835277</v>
      </c>
      <c r="V10" s="17">
        <v>0.37769021152831839</v>
      </c>
      <c r="W10" s="17">
        <v>0.28411503801258181</v>
      </c>
      <c r="X10" s="17">
        <v>0.2251335965580322</v>
      </c>
      <c r="Y10" s="17">
        <v>0.26960268886283839</v>
      </c>
      <c r="Z10" s="17">
        <v>0.37040034882666117</v>
      </c>
      <c r="AA10" s="17">
        <v>0.30042343773174041</v>
      </c>
      <c r="AB10" s="17">
        <v>0.28530898666350168</v>
      </c>
      <c r="AC10" s="17">
        <v>0.32865326445962562</v>
      </c>
      <c r="AD10" s="17">
        <v>0.2639203687560025</v>
      </c>
      <c r="AE10" s="17">
        <v>0.21157426069927701</v>
      </c>
      <c r="AG10" s="17">
        <v>0.3097918451867086</v>
      </c>
      <c r="AH10" s="17">
        <v>0.31284719095194552</v>
      </c>
      <c r="AJ10" s="17">
        <v>0.31862436737423339</v>
      </c>
      <c r="AK10" s="17">
        <v>0.39304149202313038</v>
      </c>
      <c r="AL10" s="17">
        <v>0.33268782164841448</v>
      </c>
      <c r="AM10" s="17">
        <v>0.30585897517203858</v>
      </c>
      <c r="AN10" s="17">
        <v>0.33130906303963381</v>
      </c>
      <c r="AO10" s="17">
        <v>0.27940981094538492</v>
      </c>
      <c r="AP10" s="17">
        <v>0.36712758966827369</v>
      </c>
      <c r="AQ10" s="17">
        <v>0.35076822200713342</v>
      </c>
      <c r="AR10" s="17">
        <v>0.32698804243300272</v>
      </c>
      <c r="AS10" s="17">
        <v>0.35626070469579352</v>
      </c>
      <c r="AT10" s="17">
        <v>0.38501876785646161</v>
      </c>
      <c r="AU10" s="17">
        <v>0.38052070819049072</v>
      </c>
      <c r="AV10" s="17">
        <v>0.42998028527674081</v>
      </c>
      <c r="AX10" s="17">
        <v>0.3076427543274759</v>
      </c>
      <c r="AY10" s="17">
        <v>0.35626070469579352</v>
      </c>
      <c r="AZ10" s="17">
        <v>0.38501876785646161</v>
      </c>
      <c r="BA10" s="17">
        <v>0.38052070819049072</v>
      </c>
      <c r="BC10" s="17">
        <v>0.33952847741672337</v>
      </c>
      <c r="BD10" s="17">
        <v>0.41019597352231563</v>
      </c>
      <c r="BE10" s="17">
        <v>0.28560033534404361</v>
      </c>
      <c r="BF10" s="17">
        <v>0.29101260629749121</v>
      </c>
      <c r="BG10" s="17">
        <v>0.22197059824115861</v>
      </c>
      <c r="BH10" s="17">
        <v>0.3233007161127579</v>
      </c>
      <c r="BI10" s="17">
        <v>0.33330183004532687</v>
      </c>
      <c r="BJ10" s="17">
        <v>0.29488756123702098</v>
      </c>
      <c r="BK10" s="17">
        <v>0.36735723482700749</v>
      </c>
      <c r="BL10" s="17">
        <v>0.3275321146252933</v>
      </c>
      <c r="BM10" s="17">
        <v>0.33717081787644021</v>
      </c>
      <c r="BN10" s="17">
        <v>0.35801033042606512</v>
      </c>
      <c r="BP10" s="17">
        <v>0.26653245458067831</v>
      </c>
      <c r="BQ10" s="17">
        <v>0.30124356870884378</v>
      </c>
      <c r="BR10" s="17">
        <v>0.35688750774474021</v>
      </c>
      <c r="BS10" s="17">
        <v>0.32003916089072321</v>
      </c>
      <c r="BT10" s="17">
        <v>0.29708032024455872</v>
      </c>
      <c r="BU10" s="17">
        <v>0.23144917624296049</v>
      </c>
      <c r="BV10" s="17">
        <v>0.25621361407872922</v>
      </c>
      <c r="BW10" s="17">
        <v>0.30019450394574709</v>
      </c>
      <c r="BX10" s="17">
        <v>0.31041597428310291</v>
      </c>
      <c r="BY10" s="17">
        <v>0.35355065195015428</v>
      </c>
    </row>
    <row r="11" spans="2:79" ht="32.1" customHeight="1">
      <c r="B11" s="19" t="s">
        <v>167</v>
      </c>
      <c r="C11" s="17">
        <v>0.2195416886570819</v>
      </c>
      <c r="D11" s="17">
        <v>0.20471944565529859</v>
      </c>
      <c r="E11" s="17">
        <v>0.27996230855223481</v>
      </c>
      <c r="F11" s="17">
        <v>0.18061277553858379</v>
      </c>
      <c r="H11" s="17">
        <v>0.14337433501510019</v>
      </c>
      <c r="I11" s="17">
        <v>0.11928482408124549</v>
      </c>
      <c r="J11" s="17">
        <v>0.1459143714330379</v>
      </c>
      <c r="K11" s="17">
        <v>0.19055138899375501</v>
      </c>
      <c r="L11" s="17">
        <v>0.22636221588290781</v>
      </c>
      <c r="M11" s="17">
        <v>0.21221719692861299</v>
      </c>
      <c r="N11" s="17">
        <v>0.20750643996045909</v>
      </c>
      <c r="O11" s="17">
        <v>0.34540637014202791</v>
      </c>
      <c r="P11" s="17">
        <v>0.23230252477340449</v>
      </c>
      <c r="Q11" s="17">
        <v>0.21164726859178051</v>
      </c>
      <c r="R11" s="17">
        <v>0.22940013198641951</v>
      </c>
      <c r="S11" s="17">
        <v>0.32052125479047161</v>
      </c>
      <c r="U11" s="17">
        <v>9.4383251918468081E-2</v>
      </c>
      <c r="V11" s="17">
        <v>0.14819801289295989</v>
      </c>
      <c r="W11" s="17">
        <v>0.2448279140811109</v>
      </c>
      <c r="X11" s="17">
        <v>0.24542281826240889</v>
      </c>
      <c r="Y11" s="17">
        <v>0.20551420321073779</v>
      </c>
      <c r="Z11" s="17">
        <v>0.20023162890613611</v>
      </c>
      <c r="AA11" s="17">
        <v>0.25343800071969719</v>
      </c>
      <c r="AB11" s="17">
        <v>0.19510706267812061</v>
      </c>
      <c r="AC11" s="17">
        <v>0.29061742049135858</v>
      </c>
      <c r="AD11" s="17">
        <v>0.32430592188603041</v>
      </c>
      <c r="AE11" s="17">
        <v>0.30234658521729418</v>
      </c>
      <c r="AG11" s="17">
        <v>0.2708348690996753</v>
      </c>
      <c r="AH11" s="17">
        <v>0.17947304841980879</v>
      </c>
      <c r="AJ11" s="17">
        <v>0.23636798078281679</v>
      </c>
      <c r="AK11" s="17">
        <v>0.26939133607834992</v>
      </c>
      <c r="AL11" s="17">
        <v>0.26991893286312352</v>
      </c>
      <c r="AM11" s="17">
        <v>0.23567818416381911</v>
      </c>
      <c r="AN11" s="17">
        <v>0.25941798922037329</v>
      </c>
      <c r="AO11" s="17">
        <v>0.24968904739944209</v>
      </c>
      <c r="AP11" s="17">
        <v>0.23973180800929961</v>
      </c>
      <c r="AQ11" s="17">
        <v>0.27917061708135699</v>
      </c>
      <c r="AR11" s="17">
        <v>0.24778398850813169</v>
      </c>
      <c r="AS11" s="17">
        <v>0.25407023941331119</v>
      </c>
      <c r="AT11" s="17">
        <v>0.22587939747165431</v>
      </c>
      <c r="AU11" s="17">
        <v>0.28545594783555872</v>
      </c>
      <c r="AV11" s="17">
        <v>0.21207318023403859</v>
      </c>
      <c r="AX11" s="17">
        <v>0.21931920370416941</v>
      </c>
      <c r="AY11" s="17">
        <v>0.25407023941331119</v>
      </c>
      <c r="AZ11" s="17">
        <v>0.22587939747165431</v>
      </c>
      <c r="BA11" s="17">
        <v>0.28545594783555872</v>
      </c>
      <c r="BC11" s="17">
        <v>0.20709754717429291</v>
      </c>
      <c r="BD11" s="17">
        <v>0.17228547442624409</v>
      </c>
      <c r="BE11" s="17">
        <v>0.17079361580659869</v>
      </c>
      <c r="BF11" s="17">
        <v>0.11078789659881839</v>
      </c>
      <c r="BG11" s="17">
        <v>0.34760642455617402</v>
      </c>
      <c r="BH11" s="17">
        <v>0.18631948328106041</v>
      </c>
      <c r="BI11" s="17">
        <v>0.22806136420528991</v>
      </c>
      <c r="BJ11" s="17">
        <v>0.26500376902656719</v>
      </c>
      <c r="BK11" s="17">
        <v>0.1868086260896189</v>
      </c>
      <c r="BL11" s="17">
        <v>0.19772828318247609</v>
      </c>
      <c r="BM11" s="17">
        <v>0.21578970531711619</v>
      </c>
      <c r="BN11" s="17">
        <v>0.21326098972329111</v>
      </c>
      <c r="BP11" s="17">
        <v>0.28795974510851657</v>
      </c>
      <c r="BQ11" s="17">
        <v>0.18418913426429079</v>
      </c>
      <c r="BR11" s="17">
        <v>0.26169736090641033</v>
      </c>
      <c r="BS11" s="17">
        <v>0.20808128841888479</v>
      </c>
      <c r="BT11" s="17">
        <v>0.18792976731023939</v>
      </c>
      <c r="BU11" s="17">
        <v>0.35322282965557322</v>
      </c>
      <c r="BV11" s="17">
        <v>0.21378619453348419</v>
      </c>
      <c r="BW11" s="17">
        <v>0.18366815039782339</v>
      </c>
      <c r="BX11" s="17">
        <v>0.2381534559527598</v>
      </c>
      <c r="BY11" s="17">
        <v>0.16787328283450489</v>
      </c>
    </row>
    <row r="12" spans="2:79" ht="18.95" customHeight="1">
      <c r="B12" s="19" t="s">
        <v>168</v>
      </c>
      <c r="C12" s="17">
        <v>0.2360556565772734</v>
      </c>
      <c r="D12" s="17">
        <v>0.20091170975049749</v>
      </c>
      <c r="E12" s="17">
        <v>0.36217461689667851</v>
      </c>
      <c r="F12" s="17">
        <v>0.2042537481800539</v>
      </c>
      <c r="H12" s="17">
        <v>0.14648696280367071</v>
      </c>
      <c r="I12" s="17">
        <v>0.13401515876118419</v>
      </c>
      <c r="J12" s="17">
        <v>0.13844919268289629</v>
      </c>
      <c r="K12" s="17">
        <v>0.26442075480163402</v>
      </c>
      <c r="L12" s="17">
        <v>0.27027019018169962</v>
      </c>
      <c r="M12" s="17">
        <v>0.26860129873836702</v>
      </c>
      <c r="N12" s="17">
        <v>0.2390554670943513</v>
      </c>
      <c r="O12" s="17">
        <v>0.28609980354620279</v>
      </c>
      <c r="P12" s="17">
        <v>0.23583016875403739</v>
      </c>
      <c r="Q12" s="17">
        <v>0.25727257486961419</v>
      </c>
      <c r="R12" s="17">
        <v>0.24660047830786441</v>
      </c>
      <c r="S12" s="17">
        <v>0.29587271024852602</v>
      </c>
      <c r="U12" s="17">
        <v>0.1009832955897374</v>
      </c>
      <c r="V12" s="17">
        <v>0.20808177113844789</v>
      </c>
      <c r="W12" s="17">
        <v>0.1701799473014762</v>
      </c>
      <c r="X12" s="17">
        <v>0.23005450933393609</v>
      </c>
      <c r="Y12" s="17">
        <v>0.2420322689081007</v>
      </c>
      <c r="Z12" s="17">
        <v>0.26335551156302628</v>
      </c>
      <c r="AA12" s="17">
        <v>0.2603984595083027</v>
      </c>
      <c r="AB12" s="17">
        <v>0.2495476414206276</v>
      </c>
      <c r="AC12" s="17">
        <v>0.24223778934086851</v>
      </c>
      <c r="AD12" s="17">
        <v>0.44807003434228859</v>
      </c>
      <c r="AE12" s="17">
        <v>0.31754056848774059</v>
      </c>
      <c r="AG12" s="17">
        <v>0.26825746949285839</v>
      </c>
      <c r="AH12" s="17">
        <v>0.21090059998750679</v>
      </c>
      <c r="AJ12" s="17">
        <v>0.21050849004262381</v>
      </c>
      <c r="AK12" s="17">
        <v>0.2907598297033222</v>
      </c>
      <c r="AL12" s="17">
        <v>0.28785636815673921</v>
      </c>
      <c r="AM12" s="17">
        <v>0.24278215147719551</v>
      </c>
      <c r="AN12" s="17">
        <v>0.26124341210105573</v>
      </c>
      <c r="AO12" s="17">
        <v>0.31402353799070221</v>
      </c>
      <c r="AP12" s="17">
        <v>0.24741138882250699</v>
      </c>
      <c r="AQ12" s="17">
        <v>0.25007355503634682</v>
      </c>
      <c r="AR12" s="17">
        <v>0.22007393847067319</v>
      </c>
      <c r="AS12" s="17">
        <v>0.24457700602605081</v>
      </c>
      <c r="AT12" s="17">
        <v>0.26114566782105098</v>
      </c>
      <c r="AU12" s="17">
        <v>0.27359517676035672</v>
      </c>
      <c r="AV12" s="17">
        <v>0.13925960839517401</v>
      </c>
      <c r="AX12" s="17">
        <v>0.2341761600310803</v>
      </c>
      <c r="AY12" s="17">
        <v>0.24457700602605081</v>
      </c>
      <c r="AZ12" s="17">
        <v>0.26114566782105098</v>
      </c>
      <c r="BA12" s="17">
        <v>0.27359517676035672</v>
      </c>
      <c r="BC12" s="17">
        <v>0.2013858106387641</v>
      </c>
      <c r="BD12" s="17">
        <v>0.28333368076829579</v>
      </c>
      <c r="BE12" s="17">
        <v>0.26702275688258459</v>
      </c>
      <c r="BF12" s="17">
        <v>0.2061648072936591</v>
      </c>
      <c r="BG12" s="17">
        <v>0.36520724199243643</v>
      </c>
      <c r="BH12" s="17">
        <v>0.16084832653234621</v>
      </c>
      <c r="BI12" s="17">
        <v>0.2348195458114436</v>
      </c>
      <c r="BJ12" s="17">
        <v>0.32259324807026379</v>
      </c>
      <c r="BK12" s="17">
        <v>0.20220824991326719</v>
      </c>
      <c r="BL12" s="17">
        <v>0.31840313877270721</v>
      </c>
      <c r="BM12" s="17">
        <v>0.2435916492162892</v>
      </c>
      <c r="BN12" s="17">
        <v>0.2373874780543081</v>
      </c>
      <c r="BP12" s="17">
        <v>0.32958419367776248</v>
      </c>
      <c r="BQ12" s="17">
        <v>0.17906375957748349</v>
      </c>
      <c r="BR12" s="17">
        <v>0.27228405534103223</v>
      </c>
      <c r="BS12" s="17">
        <v>0.19352572489618949</v>
      </c>
      <c r="BT12" s="17">
        <v>0.1652641536290422</v>
      </c>
      <c r="BU12" s="17">
        <v>0.45447672183593191</v>
      </c>
      <c r="BV12" s="17">
        <v>0.29071820312439889</v>
      </c>
      <c r="BW12" s="17">
        <v>0.19010547476152401</v>
      </c>
      <c r="BX12" s="17">
        <v>0.1883379385226204</v>
      </c>
      <c r="BY12" s="17">
        <v>0.17762938963524069</v>
      </c>
    </row>
    <row r="13" spans="2:79" ht="32.1" customHeight="1">
      <c r="B13" s="19" t="s">
        <v>169</v>
      </c>
      <c r="C13" s="17">
        <v>0.22597341956761571</v>
      </c>
      <c r="D13" s="17">
        <v>0.22894947848516431</v>
      </c>
      <c r="E13" s="17">
        <v>0.21987157915803349</v>
      </c>
      <c r="F13" s="17">
        <v>0.1945352490094503</v>
      </c>
      <c r="H13" s="17">
        <v>0.14476504712406379</v>
      </c>
      <c r="I13" s="17">
        <v>0.19239925360005289</v>
      </c>
      <c r="J13" s="17">
        <v>0.1387130447860816</v>
      </c>
      <c r="K13" s="17">
        <v>0.19033493899337381</v>
      </c>
      <c r="L13" s="17">
        <v>0.18258080777059241</v>
      </c>
      <c r="M13" s="17">
        <v>0.19724599598525511</v>
      </c>
      <c r="N13" s="17">
        <v>0.2390757252097499</v>
      </c>
      <c r="O13" s="17">
        <v>0.20149399468505061</v>
      </c>
      <c r="P13" s="17">
        <v>0.26080284095951428</v>
      </c>
      <c r="Q13" s="17">
        <v>0.28882805512812632</v>
      </c>
      <c r="R13" s="17">
        <v>0.31110134629165193</v>
      </c>
      <c r="S13" s="17">
        <v>0.30725800028708272</v>
      </c>
      <c r="U13" s="17">
        <v>0.1760773657913382</v>
      </c>
      <c r="V13" s="17">
        <v>0.13356674656647941</v>
      </c>
      <c r="W13" s="17">
        <v>0.1629481166556225</v>
      </c>
      <c r="X13" s="17">
        <v>0.18560969611159431</v>
      </c>
      <c r="Y13" s="17">
        <v>0.22989590763209819</v>
      </c>
      <c r="Z13" s="17">
        <v>0.22610573001911499</v>
      </c>
      <c r="AA13" s="17">
        <v>0.27734372935435181</v>
      </c>
      <c r="AB13" s="17">
        <v>0.29646892316470042</v>
      </c>
      <c r="AC13" s="17">
        <v>0.2816441417089221</v>
      </c>
      <c r="AD13" s="17">
        <v>0.25495495062925849</v>
      </c>
      <c r="AE13" s="17">
        <v>0.21157426069927701</v>
      </c>
      <c r="AG13" s="17">
        <v>0.28574765932798191</v>
      </c>
      <c r="AH13" s="17">
        <v>0.17927963907382979</v>
      </c>
      <c r="AJ13" s="17">
        <v>0.29863542385691411</v>
      </c>
      <c r="AK13" s="17">
        <v>0.2171991197116129</v>
      </c>
      <c r="AL13" s="17">
        <v>0.20281000040959909</v>
      </c>
      <c r="AM13" s="17">
        <v>0.24389734369825561</v>
      </c>
      <c r="AN13" s="17">
        <v>0.25526950931601888</v>
      </c>
      <c r="AO13" s="17">
        <v>0.23246482973443339</v>
      </c>
      <c r="AP13" s="17">
        <v>0.20978275392814391</v>
      </c>
      <c r="AQ13" s="17">
        <v>0.26039885752473652</v>
      </c>
      <c r="AR13" s="17">
        <v>0.30670383183899569</v>
      </c>
      <c r="AS13" s="17">
        <v>0.29029041454862231</v>
      </c>
      <c r="AT13" s="17">
        <v>0.20765688320636619</v>
      </c>
      <c r="AU13" s="17">
        <v>0.25411976029124428</v>
      </c>
      <c r="AV13" s="17">
        <v>0.28789442949126631</v>
      </c>
      <c r="AX13" s="17">
        <v>0.23498811524578059</v>
      </c>
      <c r="AY13" s="17">
        <v>0.29029041454862231</v>
      </c>
      <c r="AZ13" s="17">
        <v>0.20765688320636619</v>
      </c>
      <c r="BA13" s="17">
        <v>0.25411976029124428</v>
      </c>
      <c r="BC13" s="17">
        <v>0.2438362097630799</v>
      </c>
      <c r="BD13" s="17">
        <v>0.2807705591869461</v>
      </c>
      <c r="BE13" s="17">
        <v>0.1811296699878932</v>
      </c>
      <c r="BF13" s="17">
        <v>0.21070458232460229</v>
      </c>
      <c r="BG13" s="17">
        <v>0.18923898175093301</v>
      </c>
      <c r="BH13" s="17">
        <v>0.3334766948521623</v>
      </c>
      <c r="BI13" s="17">
        <v>0.2463986928039186</v>
      </c>
      <c r="BJ13" s="17">
        <v>0.19843589260744651</v>
      </c>
      <c r="BK13" s="17">
        <v>0.21720640463663701</v>
      </c>
      <c r="BL13" s="17">
        <v>0.31770359915693142</v>
      </c>
      <c r="BM13" s="17">
        <v>0.27262198437931923</v>
      </c>
      <c r="BN13" s="17">
        <v>0.18993227805074731</v>
      </c>
      <c r="BP13" s="17">
        <v>0.19649778547411231</v>
      </c>
      <c r="BQ13" s="17">
        <v>0.37511933711109952</v>
      </c>
      <c r="BR13" s="17">
        <v>0.1967488916396799</v>
      </c>
      <c r="BS13" s="17">
        <v>0.20934144489651271</v>
      </c>
      <c r="BT13" s="17">
        <v>0.37923717795117212</v>
      </c>
      <c r="BU13" s="17">
        <v>0.2909880697144277</v>
      </c>
      <c r="BV13" s="17">
        <v>0.19166853447932669</v>
      </c>
      <c r="BW13" s="17">
        <v>0.14721595954936939</v>
      </c>
      <c r="BX13" s="17">
        <v>0.1895497192782867</v>
      </c>
      <c r="BY13" s="17">
        <v>0.23712860601899161</v>
      </c>
    </row>
    <row r="14" spans="2:79" ht="45.95" customHeight="1">
      <c r="B14" s="19" t="s">
        <v>170</v>
      </c>
      <c r="C14" s="17">
        <v>0.16255769963444461</v>
      </c>
      <c r="D14" s="17">
        <v>0.14837678172117821</v>
      </c>
      <c r="E14" s="17">
        <v>0.20566672296275751</v>
      </c>
      <c r="F14" s="17">
        <v>0.2044946549913125</v>
      </c>
      <c r="H14" s="17">
        <v>0.10363913413620759</v>
      </c>
      <c r="I14" s="17">
        <v>0.16587180864730969</v>
      </c>
      <c r="J14" s="17">
        <v>0.18717449745773651</v>
      </c>
      <c r="K14" s="17">
        <v>0.1616433034023716</v>
      </c>
      <c r="L14" s="17">
        <v>0.14788797214302241</v>
      </c>
      <c r="M14" s="17">
        <v>0.16428419597235791</v>
      </c>
      <c r="N14" s="17">
        <v>0.17745498586488051</v>
      </c>
      <c r="O14" s="17">
        <v>0.22500226157904479</v>
      </c>
      <c r="P14" s="17">
        <v>0.12670031452783809</v>
      </c>
      <c r="Q14" s="17">
        <v>0.19450997230675651</v>
      </c>
      <c r="R14" s="17">
        <v>0.19496604274520571</v>
      </c>
      <c r="S14" s="17">
        <v>0.1578306357051821</v>
      </c>
      <c r="U14" s="17">
        <v>0.1094503361636157</v>
      </c>
      <c r="V14" s="17">
        <v>0.1098589496029994</v>
      </c>
      <c r="W14" s="17">
        <v>0.1441265008563454</v>
      </c>
      <c r="X14" s="17">
        <v>0.14650865765083751</v>
      </c>
      <c r="Y14" s="17">
        <v>0.2258781110564102</v>
      </c>
      <c r="Z14" s="17">
        <v>0.15786603935297189</v>
      </c>
      <c r="AA14" s="17">
        <v>0.1701604142208149</v>
      </c>
      <c r="AB14" s="17">
        <v>0.20426525529527109</v>
      </c>
      <c r="AC14" s="17">
        <v>0.14178026299973931</v>
      </c>
      <c r="AD14" s="17">
        <v>0.23824798910683709</v>
      </c>
      <c r="AE14" s="17">
        <v>0</v>
      </c>
      <c r="AG14" s="17">
        <v>0.17351297027855669</v>
      </c>
      <c r="AH14" s="17">
        <v>0.15399978229819811</v>
      </c>
      <c r="AJ14" s="17">
        <v>0.1742000418477429</v>
      </c>
      <c r="AK14" s="17">
        <v>0.1665363374092349</v>
      </c>
      <c r="AL14" s="17">
        <v>0.16068669528801011</v>
      </c>
      <c r="AM14" s="17">
        <v>0.1669814748626732</v>
      </c>
      <c r="AN14" s="17">
        <v>0.15327467356150731</v>
      </c>
      <c r="AO14" s="17">
        <v>0.1935898976152739</v>
      </c>
      <c r="AP14" s="17">
        <v>0.1684852031593142</v>
      </c>
      <c r="AQ14" s="17">
        <v>0.14685902634981979</v>
      </c>
      <c r="AR14" s="17">
        <v>0.1756172907011859</v>
      </c>
      <c r="AS14" s="17">
        <v>0.14372265243614951</v>
      </c>
      <c r="AT14" s="17">
        <v>0.16982472270476859</v>
      </c>
      <c r="AU14" s="17">
        <v>0.20657546458520651</v>
      </c>
      <c r="AV14" s="17">
        <v>0.19010524177519941</v>
      </c>
      <c r="AX14" s="17">
        <v>0.16115801278659109</v>
      </c>
      <c r="AY14" s="17">
        <v>0.14372265243614951</v>
      </c>
      <c r="AZ14" s="17">
        <v>0.16982472270476859</v>
      </c>
      <c r="BA14" s="17">
        <v>0.20657546458520651</v>
      </c>
      <c r="BC14" s="17">
        <v>0.14336293997900931</v>
      </c>
      <c r="BD14" s="17">
        <v>0.13006145614494211</v>
      </c>
      <c r="BE14" s="17">
        <v>0.17714511168027261</v>
      </c>
      <c r="BF14" s="17">
        <v>0.1216924464817855</v>
      </c>
      <c r="BG14" s="17">
        <v>0.19773708900799031</v>
      </c>
      <c r="BH14" s="17">
        <v>0.2261428365023514</v>
      </c>
      <c r="BI14" s="17">
        <v>0.1808099089442044</v>
      </c>
      <c r="BJ14" s="17">
        <v>0.21520333663121699</v>
      </c>
      <c r="BK14" s="17">
        <v>0.1650356695674067</v>
      </c>
      <c r="BL14" s="17">
        <v>0.18247414863408029</v>
      </c>
      <c r="BM14" s="17">
        <v>0.14757197779932171</v>
      </c>
      <c r="BN14" s="17">
        <v>0.1374692361423337</v>
      </c>
      <c r="BP14" s="17">
        <v>0.17852519722613891</v>
      </c>
      <c r="BQ14" s="17">
        <v>0.23467284183333709</v>
      </c>
      <c r="BR14" s="17">
        <v>0.14518643826118829</v>
      </c>
      <c r="BS14" s="17">
        <v>0.1555632909525832</v>
      </c>
      <c r="BT14" s="17">
        <v>0.24291197114731311</v>
      </c>
      <c r="BU14" s="17">
        <v>0.17052273215715599</v>
      </c>
      <c r="BV14" s="17">
        <v>0.1106285994367341</v>
      </c>
      <c r="BW14" s="17">
        <v>0.17895940852571959</v>
      </c>
      <c r="BX14" s="17">
        <v>0.19015849952104291</v>
      </c>
      <c r="BY14" s="17">
        <v>0.14634789658208069</v>
      </c>
    </row>
    <row r="15" spans="2:79" ht="32.1" customHeight="1">
      <c r="B15" s="19" t="s">
        <v>171</v>
      </c>
      <c r="C15" s="17">
        <v>0.1029701135992063</v>
      </c>
      <c r="D15" s="17">
        <v>0.1115259091393043</v>
      </c>
      <c r="E15" s="17">
        <v>6.9671773362277506E-2</v>
      </c>
      <c r="F15" s="17">
        <v>0.13207213963320891</v>
      </c>
      <c r="H15" s="17">
        <v>0.1282324631726724</v>
      </c>
      <c r="I15" s="17">
        <v>0.14439298151912761</v>
      </c>
      <c r="J15" s="17">
        <v>0.1888708649796951</v>
      </c>
      <c r="K15" s="17">
        <v>9.3106303365189963E-2</v>
      </c>
      <c r="L15" s="17">
        <v>0.1046014252154996</v>
      </c>
      <c r="M15" s="17">
        <v>0.12923942510497821</v>
      </c>
      <c r="N15" s="17">
        <v>8.4749061742658879E-2</v>
      </c>
      <c r="O15" s="17">
        <v>0.1395584136856402</v>
      </c>
      <c r="P15" s="17">
        <v>7.9677842877238628E-2</v>
      </c>
      <c r="Q15" s="17">
        <v>9.1009522752354077E-2</v>
      </c>
      <c r="R15" s="17">
        <v>3.8853672562150478E-2</v>
      </c>
      <c r="S15" s="17">
        <v>6.4919461964401126E-2</v>
      </c>
      <c r="U15" s="17">
        <v>0.14542110497780039</v>
      </c>
      <c r="V15" s="17">
        <v>9.6582703784937302E-2</v>
      </c>
      <c r="W15" s="17">
        <v>0.1290955490618915</v>
      </c>
      <c r="X15" s="17">
        <v>9.0409135706613297E-2</v>
      </c>
      <c r="Y15" s="17">
        <v>0.1397282687140802</v>
      </c>
      <c r="Z15" s="17">
        <v>7.3649409162392487E-2</v>
      </c>
      <c r="AA15" s="17">
        <v>0.10934015008284891</v>
      </c>
      <c r="AB15" s="17">
        <v>0.10586801468249681</v>
      </c>
      <c r="AC15" s="17">
        <v>4.7865144160610489E-2</v>
      </c>
      <c r="AD15" s="17">
        <v>8.6544968935921618E-2</v>
      </c>
      <c r="AE15" s="17">
        <v>0.17365003877721391</v>
      </c>
      <c r="AG15" s="17">
        <v>7.5041688923888669E-2</v>
      </c>
      <c r="AH15" s="17">
        <v>0.12478693195698989</v>
      </c>
      <c r="AJ15" s="17">
        <v>9.2257722267631473E-2</v>
      </c>
      <c r="AK15" s="17">
        <v>7.0004487031874604E-2</v>
      </c>
      <c r="AL15" s="17">
        <v>5.8345319087890472E-2</v>
      </c>
      <c r="AM15" s="17">
        <v>0.1006026973317061</v>
      </c>
      <c r="AN15" s="17">
        <v>5.785047226490285E-2</v>
      </c>
      <c r="AO15" s="17">
        <v>8.0000748573099564E-2</v>
      </c>
      <c r="AP15" s="17">
        <v>0.1151675413998412</v>
      </c>
      <c r="AQ15" s="17">
        <v>7.3079085871875962E-2</v>
      </c>
      <c r="AR15" s="17">
        <v>7.1833279823627819E-2</v>
      </c>
      <c r="AS15" s="17">
        <v>5.517164017179424E-2</v>
      </c>
      <c r="AT15" s="17">
        <v>9.3116714002899795E-2</v>
      </c>
      <c r="AU15" s="17">
        <v>7.8453771038754408E-2</v>
      </c>
      <c r="AV15" s="17">
        <v>6.049490686322264E-2</v>
      </c>
      <c r="AX15" s="17">
        <v>0.1025962895130519</v>
      </c>
      <c r="AY15" s="17">
        <v>5.517164017179424E-2</v>
      </c>
      <c r="AZ15" s="17">
        <v>9.3116714002899795E-2</v>
      </c>
      <c r="BA15" s="17">
        <v>7.8453771038754408E-2</v>
      </c>
      <c r="BC15" s="17">
        <v>0.11657014816027519</v>
      </c>
      <c r="BD15" s="17">
        <v>0.163965936889539</v>
      </c>
      <c r="BE15" s="17">
        <v>0.1061037395974061</v>
      </c>
      <c r="BF15" s="17">
        <v>0.13737066805495321</v>
      </c>
      <c r="BG15" s="17">
        <v>0.12568531125330171</v>
      </c>
      <c r="BH15" s="17">
        <v>0.1154093103947478</v>
      </c>
      <c r="BI15" s="17">
        <v>0.10168459803202599</v>
      </c>
      <c r="BJ15" s="17">
        <v>8.522941135978479E-2</v>
      </c>
      <c r="BK15" s="17">
        <v>0.11057419380774081</v>
      </c>
      <c r="BL15" s="17">
        <v>0.1088344829381199</v>
      </c>
      <c r="BM15" s="17">
        <v>8.828903040257112E-2</v>
      </c>
      <c r="BN15" s="17">
        <v>0.12345862897716819</v>
      </c>
      <c r="BP15" s="17">
        <v>7.0600491885622743E-2</v>
      </c>
      <c r="BQ15" s="17">
        <v>9.9705692704901441E-2</v>
      </c>
      <c r="BR15" s="17">
        <v>0.1069056429700663</v>
      </c>
      <c r="BS15" s="17">
        <v>0.11450477232007319</v>
      </c>
      <c r="BT15" s="17">
        <v>9.9586360322820089E-2</v>
      </c>
      <c r="BU15" s="17">
        <v>3.6532096023783787E-2</v>
      </c>
      <c r="BV15" s="17">
        <v>5.6662548265773507E-2</v>
      </c>
      <c r="BW15" s="17">
        <v>0.139036026561172</v>
      </c>
      <c r="BX15" s="17">
        <v>0.12705247724480651</v>
      </c>
      <c r="BY15" s="17">
        <v>0.12562337228097031</v>
      </c>
    </row>
    <row r="16" spans="2:79" ht="60" customHeight="1">
      <c r="B16" s="19" t="s">
        <v>172</v>
      </c>
      <c r="C16" s="17">
        <v>0.1566999762974931</v>
      </c>
      <c r="D16" s="17">
        <v>0.17154237294212779</v>
      </c>
      <c r="E16" s="17">
        <v>0.12593738181927469</v>
      </c>
      <c r="F16" s="17">
        <v>6.4305953913478639E-2</v>
      </c>
      <c r="H16" s="17">
        <v>9.5384466356948819E-2</v>
      </c>
      <c r="I16" s="17">
        <v>0.16843873697964259</v>
      </c>
      <c r="J16" s="17">
        <v>0.1585730044904167</v>
      </c>
      <c r="K16" s="17">
        <v>5.6973556167360738E-2</v>
      </c>
      <c r="L16" s="17">
        <v>0.15437144337631301</v>
      </c>
      <c r="M16" s="17">
        <v>0.21370185889934781</v>
      </c>
      <c r="N16" s="17">
        <v>0.16348069652443531</v>
      </c>
      <c r="O16" s="17">
        <v>0.1806872829323497</v>
      </c>
      <c r="P16" s="17">
        <v>0.14279899968255891</v>
      </c>
      <c r="Q16" s="17">
        <v>0.16531321313995401</v>
      </c>
      <c r="R16" s="17">
        <v>0.19761897160239661</v>
      </c>
      <c r="S16" s="17">
        <v>0.18694651912546481</v>
      </c>
      <c r="U16" s="17">
        <v>0.1196141345793069</v>
      </c>
      <c r="V16" s="17">
        <v>0.14595017248292191</v>
      </c>
      <c r="W16" s="17">
        <v>0.1255596843794691</v>
      </c>
      <c r="X16" s="17">
        <v>0.16312306146860139</v>
      </c>
      <c r="Y16" s="17">
        <v>0.18940539437080309</v>
      </c>
      <c r="Z16" s="17">
        <v>0.1818417178034083</v>
      </c>
      <c r="AA16" s="17">
        <v>0.19587232410335301</v>
      </c>
      <c r="AB16" s="17">
        <v>0.1580553989421081</v>
      </c>
      <c r="AC16" s="17">
        <v>0.15312805424933679</v>
      </c>
      <c r="AD16" s="17">
        <v>0.14957487185915941</v>
      </c>
      <c r="AE16" s="17">
        <v>0</v>
      </c>
      <c r="AG16" s="17">
        <v>0.1769401131975053</v>
      </c>
      <c r="AH16" s="17">
        <v>0.14088900967772189</v>
      </c>
      <c r="AJ16" s="17">
        <v>0.18869372208516449</v>
      </c>
      <c r="AK16" s="17">
        <v>0.1598467595389895</v>
      </c>
      <c r="AL16" s="17">
        <v>0.21081628677932629</v>
      </c>
      <c r="AM16" s="17">
        <v>0.16534729776114149</v>
      </c>
      <c r="AN16" s="17">
        <v>0.14273384350362081</v>
      </c>
      <c r="AO16" s="17">
        <v>0.15698221093166889</v>
      </c>
      <c r="AP16" s="17">
        <v>0.16090834699390741</v>
      </c>
      <c r="AQ16" s="17">
        <v>0.1671355447882093</v>
      </c>
      <c r="AR16" s="17">
        <v>0.16418511140883321</v>
      </c>
      <c r="AS16" s="17">
        <v>0.22409205739804419</v>
      </c>
      <c r="AT16" s="17">
        <v>0.2125228929987924</v>
      </c>
      <c r="AU16" s="17">
        <v>0.1707220836951594</v>
      </c>
      <c r="AV16" s="17">
        <v>0.20444407425625291</v>
      </c>
      <c r="AX16" s="17">
        <v>0.15444530661426509</v>
      </c>
      <c r="AY16" s="17">
        <v>0.22409205739804419</v>
      </c>
      <c r="AZ16" s="17">
        <v>0.2125228929987924</v>
      </c>
      <c r="BA16" s="17">
        <v>0.1707220836951594</v>
      </c>
      <c r="BC16" s="17">
        <v>0.2492618666985327</v>
      </c>
      <c r="BD16" s="17">
        <v>0.18100386564328849</v>
      </c>
      <c r="BE16" s="17">
        <v>0.20849627180968219</v>
      </c>
      <c r="BF16" s="17">
        <v>0.25697885624538419</v>
      </c>
      <c r="BG16" s="17">
        <v>0.19780473084096581</v>
      </c>
      <c r="BH16" s="17">
        <v>0.16237549455666719</v>
      </c>
      <c r="BI16" s="17">
        <v>0.19446559544528541</v>
      </c>
      <c r="BJ16" s="17">
        <v>0.1172854375041712</v>
      </c>
      <c r="BK16" s="17">
        <v>0.14900606370184419</v>
      </c>
      <c r="BL16" s="17">
        <v>0.20112545542839869</v>
      </c>
      <c r="BM16" s="17">
        <v>0.1816553783134113</v>
      </c>
      <c r="BN16" s="17">
        <v>0.118891555912766</v>
      </c>
      <c r="BP16" s="17">
        <v>0.1142667449630089</v>
      </c>
      <c r="BQ16" s="17">
        <v>0.1657091779669545</v>
      </c>
      <c r="BR16" s="17">
        <v>5.4906075496828639E-2</v>
      </c>
      <c r="BS16" s="17">
        <v>0.21834578248502301</v>
      </c>
      <c r="BT16" s="17">
        <v>0.1479632584304246</v>
      </c>
      <c r="BU16" s="17">
        <v>0.123116214969073</v>
      </c>
      <c r="BV16" s="17">
        <v>0.24108988882645799</v>
      </c>
      <c r="BW16" s="17">
        <v>0.19940182513267199</v>
      </c>
      <c r="BX16" s="17">
        <v>9.9678315430668768E-2</v>
      </c>
      <c r="BY16" s="17">
        <v>0.14430051781694009</v>
      </c>
    </row>
    <row r="17" spans="2:77" ht="32.1" customHeight="1">
      <c r="B17" s="19" t="s">
        <v>173</v>
      </c>
      <c r="C17" s="17">
        <v>0.25426904446064208</v>
      </c>
      <c r="D17" s="17">
        <v>0.28600469548390323</v>
      </c>
      <c r="E17" s="17">
        <v>0.15447866923321099</v>
      </c>
      <c r="F17" s="17">
        <v>0.23946018174478459</v>
      </c>
      <c r="H17" s="17">
        <v>0.28225697431124241</v>
      </c>
      <c r="I17" s="17">
        <v>0.30259891336656097</v>
      </c>
      <c r="J17" s="17">
        <v>0.24663649088847139</v>
      </c>
      <c r="K17" s="17">
        <v>0.31271656246458862</v>
      </c>
      <c r="L17" s="17">
        <v>0.15731689120783041</v>
      </c>
      <c r="M17" s="17">
        <v>0.25083990150041718</v>
      </c>
      <c r="N17" s="17">
        <v>0.28901358079536948</v>
      </c>
      <c r="O17" s="17">
        <v>0.2008145638225762</v>
      </c>
      <c r="P17" s="17">
        <v>0.26576159200555433</v>
      </c>
      <c r="Q17" s="17">
        <v>0.27784930642546962</v>
      </c>
      <c r="R17" s="17">
        <v>0.33496734926822419</v>
      </c>
      <c r="S17" s="17">
        <v>0.19483756910197969</v>
      </c>
      <c r="U17" s="17">
        <v>0.2975248975633572</v>
      </c>
      <c r="V17" s="17">
        <v>0.24320737081262031</v>
      </c>
      <c r="W17" s="17">
        <v>0.23921833928105021</v>
      </c>
      <c r="X17" s="17">
        <v>0.22840871721936751</v>
      </c>
      <c r="Y17" s="17">
        <v>0.23111194430311821</v>
      </c>
      <c r="Z17" s="17">
        <v>0.29306604306177791</v>
      </c>
      <c r="AA17" s="17">
        <v>0.29091278070832272</v>
      </c>
      <c r="AB17" s="17">
        <v>0.29597412165838488</v>
      </c>
      <c r="AC17" s="17">
        <v>0.2341979554517461</v>
      </c>
      <c r="AD17" s="17">
        <v>0.14957209205477001</v>
      </c>
      <c r="AE17" s="17">
        <v>0.21157426069927701</v>
      </c>
      <c r="AG17" s="17">
        <v>0.24943235725218879</v>
      </c>
      <c r="AH17" s="17">
        <v>0.25804731435974942</v>
      </c>
      <c r="AJ17" s="17">
        <v>0.32256072691544618</v>
      </c>
      <c r="AK17" s="17">
        <v>0.28322314676980992</v>
      </c>
      <c r="AL17" s="17">
        <v>0.28465633376523242</v>
      </c>
      <c r="AM17" s="17">
        <v>0.26439183137455607</v>
      </c>
      <c r="AN17" s="17">
        <v>0.25665950129598508</v>
      </c>
      <c r="AO17" s="17">
        <v>0.23476019000055029</v>
      </c>
      <c r="AP17" s="17">
        <v>0.24094416383367401</v>
      </c>
      <c r="AQ17" s="17">
        <v>0.20501893221071979</v>
      </c>
      <c r="AR17" s="17">
        <v>0.26804939061922911</v>
      </c>
      <c r="AS17" s="17">
        <v>0.22113394676407061</v>
      </c>
      <c r="AT17" s="17">
        <v>0.25981706960388018</v>
      </c>
      <c r="AU17" s="17">
        <v>0.18697443992040641</v>
      </c>
      <c r="AV17" s="17">
        <v>0.25815643174618852</v>
      </c>
      <c r="AX17" s="17">
        <v>0.26268652500856832</v>
      </c>
      <c r="AY17" s="17">
        <v>0.22113394676407061</v>
      </c>
      <c r="AZ17" s="17">
        <v>0.25981706960388018</v>
      </c>
      <c r="BA17" s="17">
        <v>0.18697443992040641</v>
      </c>
      <c r="BC17" s="17">
        <v>0.27903248486628629</v>
      </c>
      <c r="BD17" s="17">
        <v>0.26470743456887003</v>
      </c>
      <c r="BE17" s="17">
        <v>0.36575652276787141</v>
      </c>
      <c r="BF17" s="17">
        <v>0.2894001334406322</v>
      </c>
      <c r="BG17" s="17">
        <v>0.1538956884002482</v>
      </c>
      <c r="BH17" s="17">
        <v>0.34233068329373312</v>
      </c>
      <c r="BI17" s="17">
        <v>0.28189918929324509</v>
      </c>
      <c r="BJ17" s="17">
        <v>0.20686682588140759</v>
      </c>
      <c r="BK17" s="17">
        <v>0.2045551559688808</v>
      </c>
      <c r="BL17" s="17">
        <v>0.26136243845563012</v>
      </c>
      <c r="BM17" s="17">
        <v>0.29870498395982692</v>
      </c>
      <c r="BN17" s="17">
        <v>0.23271244382292081</v>
      </c>
      <c r="BP17" s="17">
        <v>0.21856056674417659</v>
      </c>
      <c r="BQ17" s="17">
        <v>0.29961321016557269</v>
      </c>
      <c r="BR17" s="17">
        <v>0.19296010892416221</v>
      </c>
      <c r="BS17" s="17">
        <v>0.28162096898094358</v>
      </c>
      <c r="BT17" s="17">
        <v>0.3686646241960021</v>
      </c>
      <c r="BU17" s="17">
        <v>0.1083275895955088</v>
      </c>
      <c r="BV17" s="17">
        <v>0.34497488379116598</v>
      </c>
      <c r="BW17" s="17">
        <v>0.22030961197366919</v>
      </c>
      <c r="BX17" s="17">
        <v>0.3339858400823949</v>
      </c>
      <c r="BY17" s="17">
        <v>0.26637518329738591</v>
      </c>
    </row>
    <row r="18" spans="2:77" ht="18.95" customHeight="1">
      <c r="B18" s="19" t="s">
        <v>174</v>
      </c>
      <c r="C18" s="17">
        <v>0.17138469864321279</v>
      </c>
      <c r="D18" s="17">
        <v>0.16817536942440389</v>
      </c>
      <c r="E18" s="17">
        <v>0.17542914116491001</v>
      </c>
      <c r="F18" s="17">
        <v>0.23291828398157791</v>
      </c>
      <c r="H18" s="17">
        <v>0.11900721810220299</v>
      </c>
      <c r="I18" s="17">
        <v>0.1119532875355316</v>
      </c>
      <c r="J18" s="17">
        <v>0.11883687951969971</v>
      </c>
      <c r="K18" s="17">
        <v>0.19232795969206479</v>
      </c>
      <c r="L18" s="17">
        <v>0.21480303023223471</v>
      </c>
      <c r="M18" s="17">
        <v>0.1453167055141297</v>
      </c>
      <c r="N18" s="17">
        <v>0.16639638873558371</v>
      </c>
      <c r="O18" s="17">
        <v>0.1132010945837555</v>
      </c>
      <c r="P18" s="17">
        <v>0.21678447265885201</v>
      </c>
      <c r="Q18" s="17">
        <v>0.22529151330934261</v>
      </c>
      <c r="R18" s="17">
        <v>0.19063839940042801</v>
      </c>
      <c r="S18" s="17">
        <v>0.19024411581231301</v>
      </c>
      <c r="U18" s="17">
        <v>0.10804487206727691</v>
      </c>
      <c r="V18" s="17">
        <v>0.16358358761290451</v>
      </c>
      <c r="W18" s="17">
        <v>0.1228557876666984</v>
      </c>
      <c r="X18" s="17">
        <v>0.18906255078176229</v>
      </c>
      <c r="Y18" s="17">
        <v>0.1785044047923709</v>
      </c>
      <c r="Z18" s="17">
        <v>0.15154370353611901</v>
      </c>
      <c r="AA18" s="17">
        <v>0.18411770312963849</v>
      </c>
      <c r="AB18" s="17">
        <v>0.18839903693043969</v>
      </c>
      <c r="AC18" s="17">
        <v>0.27952188059245009</v>
      </c>
      <c r="AD18" s="17">
        <v>0.13829402719045869</v>
      </c>
      <c r="AE18" s="17">
        <v>0.17365003877721391</v>
      </c>
      <c r="AG18" s="17">
        <v>0.1931835576588864</v>
      </c>
      <c r="AH18" s="17">
        <v>0.1543561066950177</v>
      </c>
      <c r="AJ18" s="17">
        <v>0.184242625501635</v>
      </c>
      <c r="AK18" s="17">
        <v>0.14090235045419669</v>
      </c>
      <c r="AL18" s="17">
        <v>0.16777592811124059</v>
      </c>
      <c r="AM18" s="17">
        <v>0.19350012675892181</v>
      </c>
      <c r="AN18" s="17">
        <v>0.16164286914279891</v>
      </c>
      <c r="AO18" s="17">
        <v>0.1724183582501452</v>
      </c>
      <c r="AP18" s="17">
        <v>0.17517975952618961</v>
      </c>
      <c r="AQ18" s="17">
        <v>0.17346545764346299</v>
      </c>
      <c r="AR18" s="17">
        <v>0.19007361366358819</v>
      </c>
      <c r="AS18" s="17">
        <v>0.1463398342736478</v>
      </c>
      <c r="AT18" s="17">
        <v>0.13328388652193621</v>
      </c>
      <c r="AU18" s="17">
        <v>0.163797492340166</v>
      </c>
      <c r="AV18" s="17">
        <v>0.14261240117785479</v>
      </c>
      <c r="AX18" s="17">
        <v>0.17260680223198929</v>
      </c>
      <c r="AY18" s="17">
        <v>0.1463398342736478</v>
      </c>
      <c r="AZ18" s="17">
        <v>0.13328388652193621</v>
      </c>
      <c r="BA18" s="17">
        <v>0.163797492340166</v>
      </c>
      <c r="BC18" s="17">
        <v>0.19762902119314449</v>
      </c>
      <c r="BD18" s="17">
        <v>0.1870926071586011</v>
      </c>
      <c r="BE18" s="17">
        <v>0.1093360926004231</v>
      </c>
      <c r="BF18" s="17">
        <v>0.1953674892879777</v>
      </c>
      <c r="BG18" s="17">
        <v>0.2172858630978321</v>
      </c>
      <c r="BH18" s="17">
        <v>0.1911913749493333</v>
      </c>
      <c r="BI18" s="17">
        <v>0.2454934727293136</v>
      </c>
      <c r="BJ18" s="17">
        <v>0.19519014705584231</v>
      </c>
      <c r="BK18" s="17">
        <v>0.2208973325955933</v>
      </c>
      <c r="BL18" s="17">
        <v>0.26392611686946033</v>
      </c>
      <c r="BM18" s="17">
        <v>0.17420987700227669</v>
      </c>
      <c r="BN18" s="17">
        <v>0.16370257985971021</v>
      </c>
      <c r="BP18" s="17">
        <v>0.19172077027510351</v>
      </c>
      <c r="BQ18" s="17">
        <v>0.224223486956349</v>
      </c>
      <c r="BR18" s="17">
        <v>0.16659830763318531</v>
      </c>
      <c r="BS18" s="17">
        <v>0.18856437136094431</v>
      </c>
      <c r="BT18" s="17">
        <v>0.21150802814481989</v>
      </c>
      <c r="BU18" s="17">
        <v>0.18961532539557421</v>
      </c>
      <c r="BV18" s="17">
        <v>8.1436406248797749E-2</v>
      </c>
      <c r="BW18" s="17">
        <v>0.14454828822139629</v>
      </c>
      <c r="BX18" s="17">
        <v>0.21077929413862209</v>
      </c>
      <c r="BY18" s="17">
        <v>0.1594037582871185</v>
      </c>
    </row>
    <row r="19" spans="2:77" ht="18.95" customHeight="1">
      <c r="B19" s="19" t="s">
        <v>55</v>
      </c>
      <c r="C19" s="17">
        <v>1.058465537990665E-2</v>
      </c>
      <c r="D19" s="17">
        <v>1.12693898641301E-2</v>
      </c>
      <c r="E19" s="17">
        <v>1.0408645852997819E-2</v>
      </c>
      <c r="F19" s="17">
        <v>0</v>
      </c>
      <c r="H19" s="17">
        <v>2.7085604658093339E-2</v>
      </c>
      <c r="I19" s="17">
        <v>2.5980205218234371E-2</v>
      </c>
      <c r="J19" s="17">
        <v>1.8798259493687481E-2</v>
      </c>
      <c r="K19" s="17">
        <v>1.6903870098385811E-2</v>
      </c>
      <c r="L19" s="17">
        <v>3.9756486967114802E-3</v>
      </c>
      <c r="M19" s="17">
        <v>8.9989238672148197E-3</v>
      </c>
      <c r="N19" s="17">
        <v>0</v>
      </c>
      <c r="O19" s="17">
        <v>0</v>
      </c>
      <c r="P19" s="17">
        <v>0</v>
      </c>
      <c r="Q19" s="17">
        <v>6.6730705186949209E-3</v>
      </c>
      <c r="R19" s="17">
        <v>4.9010942922314334E-3</v>
      </c>
      <c r="S19" s="17">
        <v>8.0634139543117617E-3</v>
      </c>
      <c r="U19" s="17">
        <v>2.688235401716986E-2</v>
      </c>
      <c r="V19" s="17">
        <v>7.1234901058311014E-3</v>
      </c>
      <c r="W19" s="17">
        <v>9.631000217884822E-3</v>
      </c>
      <c r="X19" s="17">
        <v>2.5510801462212931E-2</v>
      </c>
      <c r="Y19" s="17">
        <v>0</v>
      </c>
      <c r="Z19" s="17">
        <v>5.618092154027669E-3</v>
      </c>
      <c r="AA19" s="17">
        <v>6.6091580536380276E-3</v>
      </c>
      <c r="AB19" s="17">
        <v>3.260774119255073E-3</v>
      </c>
      <c r="AC19" s="17">
        <v>1.035610930545716E-2</v>
      </c>
      <c r="AD19" s="17">
        <v>3.9578244355853087E-3</v>
      </c>
      <c r="AE19" s="17">
        <v>8.5660871336491431E-2</v>
      </c>
      <c r="AG19" s="17">
        <v>5.0095420799202948E-3</v>
      </c>
      <c r="AH19" s="17">
        <v>1.49397608183226E-2</v>
      </c>
      <c r="AJ19" s="17">
        <v>8.0438942981925048E-3</v>
      </c>
      <c r="AK19" s="17">
        <v>0</v>
      </c>
      <c r="AL19" s="17">
        <v>0</v>
      </c>
      <c r="AM19" s="17">
        <v>4.7668685002945571E-3</v>
      </c>
      <c r="AN19" s="17">
        <v>1.1577120119450401E-2</v>
      </c>
      <c r="AO19" s="17">
        <v>1.1830041433791171E-2</v>
      </c>
      <c r="AP19" s="17">
        <v>1.2869458638493401E-2</v>
      </c>
      <c r="AQ19" s="17">
        <v>6.3756240604523626E-3</v>
      </c>
      <c r="AR19" s="17">
        <v>4.4225430929421099E-3</v>
      </c>
      <c r="AS19" s="17">
        <v>0</v>
      </c>
      <c r="AT19" s="17">
        <v>0</v>
      </c>
      <c r="AU19" s="17">
        <v>0</v>
      </c>
      <c r="AV19" s="17">
        <v>0</v>
      </c>
      <c r="AX19" s="17">
        <v>1.1715753261597661E-2</v>
      </c>
      <c r="AY19" s="17">
        <v>0</v>
      </c>
      <c r="AZ19" s="17">
        <v>0</v>
      </c>
      <c r="BA19" s="17">
        <v>0</v>
      </c>
      <c r="BC19" s="17">
        <v>1.946505460616358E-2</v>
      </c>
      <c r="BD19" s="17">
        <v>1.8266539815408239E-2</v>
      </c>
      <c r="BE19" s="17">
        <v>0</v>
      </c>
      <c r="BF19" s="17">
        <v>0</v>
      </c>
      <c r="BG19" s="17">
        <v>0</v>
      </c>
      <c r="BH19" s="17">
        <v>9.0090086711484465E-3</v>
      </c>
      <c r="BI19" s="17">
        <v>1.040901607435203E-2</v>
      </c>
      <c r="BJ19" s="17">
        <v>8.1099565413971317E-3</v>
      </c>
      <c r="BK19" s="17">
        <v>0</v>
      </c>
      <c r="BL19" s="17">
        <v>7.1196705174049338E-3</v>
      </c>
      <c r="BM19" s="17">
        <v>9.6655894178182995E-3</v>
      </c>
      <c r="BN19" s="17">
        <v>1.8482385004149879E-2</v>
      </c>
      <c r="BP19" s="17">
        <v>1.25541963985771E-2</v>
      </c>
      <c r="BQ19" s="17">
        <v>1.155404200238665E-2</v>
      </c>
      <c r="BR19" s="17">
        <v>1.038029878320515E-2</v>
      </c>
      <c r="BS19" s="17">
        <v>7.8492834477986335E-3</v>
      </c>
      <c r="BT19" s="17">
        <v>4.5995589807706671E-3</v>
      </c>
      <c r="BU19" s="17">
        <v>1.221698272075954E-2</v>
      </c>
      <c r="BV19" s="17">
        <v>0</v>
      </c>
      <c r="BW19" s="17">
        <v>2.3236899072598079E-2</v>
      </c>
      <c r="BX19" s="17">
        <v>1.686955651736111E-2</v>
      </c>
      <c r="BY19" s="17">
        <v>1.056376033019385E-2</v>
      </c>
    </row>
    <row r="21" spans="2:77">
      <c r="B21" t="s">
        <v>418</v>
      </c>
    </row>
    <row r="22" spans="2:77">
      <c r="B22" t="s">
        <v>9</v>
      </c>
    </row>
    <row r="24" spans="2:77">
      <c r="B24"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A20"/>
  <sheetViews>
    <sheetView showGridLines="0" workbookViewId="0">
      <pane xSplit="2" topLeftCell="C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175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176</v>
      </c>
      <c r="C9" s="17">
        <v>0.42982577540744338</v>
      </c>
      <c r="D9" s="17">
        <v>0.41048594890346718</v>
      </c>
      <c r="E9" s="17">
        <v>0.485695877895158</v>
      </c>
      <c r="F9" s="17">
        <v>0.49473658706989099</v>
      </c>
      <c r="H9" s="17">
        <v>0.36987086090664339</v>
      </c>
      <c r="I9" s="17">
        <v>0.2854433555470457</v>
      </c>
      <c r="J9" s="17">
        <v>0.43021254114834628</v>
      </c>
      <c r="K9" s="17">
        <v>0.43222336233448638</v>
      </c>
      <c r="L9" s="17">
        <v>0.38508729121180119</v>
      </c>
      <c r="M9" s="17">
        <v>0.4739403105403881</v>
      </c>
      <c r="N9" s="17">
        <v>0.39574269049937111</v>
      </c>
      <c r="O9" s="17">
        <v>0.40545351526597723</v>
      </c>
      <c r="P9" s="17">
        <v>0.43906114149500408</v>
      </c>
      <c r="Q9" s="17">
        <v>0.47185835664604492</v>
      </c>
      <c r="R9" s="17">
        <v>0.47826179562642601</v>
      </c>
      <c r="S9" s="17">
        <v>0.49321092797359201</v>
      </c>
      <c r="U9" s="17">
        <v>0.35024766153744979</v>
      </c>
      <c r="V9" s="17">
        <v>0.42626266510224409</v>
      </c>
      <c r="W9" s="17">
        <v>0.38741250052481452</v>
      </c>
      <c r="X9" s="17">
        <v>0.32817302633346179</v>
      </c>
      <c r="Y9" s="17">
        <v>0.43455932494726729</v>
      </c>
      <c r="Z9" s="17">
        <v>0.42092478705813519</v>
      </c>
      <c r="AA9" s="17">
        <v>0.48939152839106143</v>
      </c>
      <c r="AB9" s="17">
        <v>0.45617944154442802</v>
      </c>
      <c r="AC9" s="17">
        <v>0.46447545368187859</v>
      </c>
      <c r="AD9" s="17">
        <v>0.54489279660751044</v>
      </c>
      <c r="AE9" s="17">
        <v>0.70276486796423154</v>
      </c>
      <c r="AG9" s="17">
        <v>0.46816753237530723</v>
      </c>
      <c r="AH9" s="17">
        <v>0.39987438512994439</v>
      </c>
      <c r="AJ9" s="17">
        <v>0.4196166976564169</v>
      </c>
      <c r="AK9" s="17">
        <v>0.45694690020452761</v>
      </c>
      <c r="AL9" s="17">
        <v>0.41859211751906428</v>
      </c>
      <c r="AM9" s="17">
        <v>0.50334522873799137</v>
      </c>
      <c r="AN9" s="17">
        <v>0.42608021306579169</v>
      </c>
      <c r="AO9" s="17">
        <v>0.47427168473800158</v>
      </c>
      <c r="AP9" s="17">
        <v>0.42069338721318378</v>
      </c>
      <c r="AQ9" s="17">
        <v>0.48362560006386501</v>
      </c>
      <c r="AR9" s="17">
        <v>0.48182474556857019</v>
      </c>
      <c r="AS9" s="17">
        <v>0.4552758896192089</v>
      </c>
      <c r="AT9" s="17">
        <v>0.4678336792165127</v>
      </c>
      <c r="AU9" s="17">
        <v>0.4761055506669819</v>
      </c>
      <c r="AV9" s="17">
        <v>0.3319590567013318</v>
      </c>
      <c r="AX9" s="17">
        <v>0.42868744627778449</v>
      </c>
      <c r="AY9" s="17">
        <v>0.4552758896192089</v>
      </c>
      <c r="AZ9" s="17">
        <v>0.4678336792165127</v>
      </c>
      <c r="BA9" s="17">
        <v>0.4761055506669819</v>
      </c>
      <c r="BC9" s="17">
        <v>0.457237097925345</v>
      </c>
      <c r="BD9" s="17">
        <v>0.45986175919961059</v>
      </c>
      <c r="BE9" s="17">
        <v>0.44526016231343118</v>
      </c>
      <c r="BF9" s="17">
        <v>0.46674467507225498</v>
      </c>
      <c r="BG9" s="17">
        <v>0.43896760955859782</v>
      </c>
      <c r="BH9" s="17">
        <v>0.45274811775638019</v>
      </c>
      <c r="BI9" s="17">
        <v>0.44041978669253451</v>
      </c>
      <c r="BJ9" s="17">
        <v>0.49668469073448401</v>
      </c>
      <c r="BK9" s="17">
        <v>0.42920192583132549</v>
      </c>
      <c r="BL9" s="17">
        <v>0.49081468744027068</v>
      </c>
      <c r="BM9" s="17">
        <v>0.4101352699104478</v>
      </c>
      <c r="BN9" s="17">
        <v>0.39986672287174779</v>
      </c>
      <c r="BP9" s="17">
        <v>0.49488620490145763</v>
      </c>
      <c r="BQ9" s="17">
        <v>0.4340546867992392</v>
      </c>
      <c r="BR9" s="17">
        <v>0.45142848116395812</v>
      </c>
      <c r="BS9" s="17">
        <v>0.42110842275314431</v>
      </c>
      <c r="BT9" s="17">
        <v>0.50522051789144584</v>
      </c>
      <c r="BU9" s="17">
        <v>0.60637048749087619</v>
      </c>
      <c r="BV9" s="17">
        <v>0.31673682967942479</v>
      </c>
      <c r="BW9" s="17">
        <v>0.33431375911341582</v>
      </c>
      <c r="BX9" s="17">
        <v>0.40314753584146401</v>
      </c>
      <c r="BY9" s="17">
        <v>0.39597572616517651</v>
      </c>
    </row>
    <row r="10" spans="2:79" ht="32.1" customHeight="1">
      <c r="B10" s="19" t="s">
        <v>177</v>
      </c>
      <c r="C10" s="17">
        <v>0.30052805878855482</v>
      </c>
      <c r="D10" s="17">
        <v>0.27028284367642719</v>
      </c>
      <c r="E10" s="17">
        <v>0.40563307251304631</v>
      </c>
      <c r="F10" s="17">
        <v>0.29065417148970052</v>
      </c>
      <c r="H10" s="17">
        <v>0.26343198312250271</v>
      </c>
      <c r="I10" s="17">
        <v>0.20683616292987581</v>
      </c>
      <c r="J10" s="17">
        <v>0.17484424680355351</v>
      </c>
      <c r="K10" s="17">
        <v>0.3168070610552714</v>
      </c>
      <c r="L10" s="17">
        <v>0.31256606585728552</v>
      </c>
      <c r="M10" s="17">
        <v>0.31146024406043549</v>
      </c>
      <c r="N10" s="17">
        <v>0.33339289201404432</v>
      </c>
      <c r="O10" s="17">
        <v>0.34798658081679501</v>
      </c>
      <c r="P10" s="17">
        <v>0.29941106769659981</v>
      </c>
      <c r="Q10" s="17">
        <v>0.3534013737026529</v>
      </c>
      <c r="R10" s="17">
        <v>0.28635948248216581</v>
      </c>
      <c r="S10" s="17">
        <v>0.3551112476365656</v>
      </c>
      <c r="U10" s="17">
        <v>0.18129148837952061</v>
      </c>
      <c r="V10" s="17">
        <v>0.22284048101344031</v>
      </c>
      <c r="W10" s="17">
        <v>0.25637924865626538</v>
      </c>
      <c r="X10" s="17">
        <v>0.34052091493130138</v>
      </c>
      <c r="Y10" s="17">
        <v>0.35934871819131747</v>
      </c>
      <c r="Z10" s="17">
        <v>0.33510267925722748</v>
      </c>
      <c r="AA10" s="17">
        <v>0.2769558699507938</v>
      </c>
      <c r="AB10" s="17">
        <v>0.27825567772140292</v>
      </c>
      <c r="AC10" s="17">
        <v>0.36740038509163758</v>
      </c>
      <c r="AD10" s="17">
        <v>0.43877754171048938</v>
      </c>
      <c r="AE10" s="17">
        <v>0.38816911879433308</v>
      </c>
      <c r="AG10" s="17">
        <v>0.33159955128126839</v>
      </c>
      <c r="AH10" s="17">
        <v>0.27625597342393099</v>
      </c>
      <c r="AJ10" s="17">
        <v>0.29707140798327891</v>
      </c>
      <c r="AK10" s="17">
        <v>0.32186626780445499</v>
      </c>
      <c r="AL10" s="17">
        <v>0.3314267279102564</v>
      </c>
      <c r="AM10" s="17">
        <v>0.30943253783372332</v>
      </c>
      <c r="AN10" s="17">
        <v>0.32962677849296829</v>
      </c>
      <c r="AO10" s="17">
        <v>0.35466176669082389</v>
      </c>
      <c r="AP10" s="17">
        <v>0.27802481185853301</v>
      </c>
      <c r="AQ10" s="17">
        <v>0.34574644150898842</v>
      </c>
      <c r="AR10" s="17">
        <v>0.3494208902288779</v>
      </c>
      <c r="AS10" s="17">
        <v>0.2849795174435546</v>
      </c>
      <c r="AT10" s="17">
        <v>0.34275896460777527</v>
      </c>
      <c r="AU10" s="17">
        <v>0.27937881643952539</v>
      </c>
      <c r="AV10" s="17">
        <v>0.255576836554675</v>
      </c>
      <c r="AX10" s="17">
        <v>0.30393322461125061</v>
      </c>
      <c r="AY10" s="17">
        <v>0.2849795174435546</v>
      </c>
      <c r="AZ10" s="17">
        <v>0.34275896460777527</v>
      </c>
      <c r="BA10" s="17">
        <v>0.27937881643952539</v>
      </c>
      <c r="BC10" s="17">
        <v>0.27933006037441838</v>
      </c>
      <c r="BD10" s="17">
        <v>0.38336776053420962</v>
      </c>
      <c r="BE10" s="17">
        <v>0.26903142390170159</v>
      </c>
      <c r="BF10" s="17">
        <v>0.22122568653989669</v>
      </c>
      <c r="BG10" s="17">
        <v>0.29540884559854819</v>
      </c>
      <c r="BH10" s="17">
        <v>0.27889793648733557</v>
      </c>
      <c r="BI10" s="17">
        <v>0.2486328358071043</v>
      </c>
      <c r="BJ10" s="17">
        <v>0.38365975188399909</v>
      </c>
      <c r="BK10" s="17">
        <v>0.23757955390657179</v>
      </c>
      <c r="BL10" s="17">
        <v>0.38188783987489838</v>
      </c>
      <c r="BM10" s="17">
        <v>0.28954419284008459</v>
      </c>
      <c r="BN10" s="17">
        <v>0.264043032387692</v>
      </c>
      <c r="BP10" s="17">
        <v>0.40536062807411621</v>
      </c>
      <c r="BQ10" s="17">
        <v>0.2391399535203404</v>
      </c>
      <c r="BR10" s="17">
        <v>0.30070421984084189</v>
      </c>
      <c r="BS10" s="17">
        <v>0.27654143069178289</v>
      </c>
      <c r="BT10" s="17">
        <v>0.25887194747385212</v>
      </c>
      <c r="BU10" s="17">
        <v>0.35326244703507148</v>
      </c>
      <c r="BV10" s="17">
        <v>0.26903731344239279</v>
      </c>
      <c r="BW10" s="17">
        <v>0.34130480443907601</v>
      </c>
      <c r="BX10" s="17">
        <v>0.37190624247949722</v>
      </c>
      <c r="BY10" s="17">
        <v>0.25658313815848138</v>
      </c>
    </row>
    <row r="11" spans="2:79" ht="32.1" customHeight="1">
      <c r="B11" s="19" t="s">
        <v>178</v>
      </c>
      <c r="C11" s="17">
        <v>0.36015747550402039</v>
      </c>
      <c r="D11" s="17">
        <v>0.3724431879308806</v>
      </c>
      <c r="E11" s="17">
        <v>0.33941136547813261</v>
      </c>
      <c r="F11" s="17">
        <v>0.28047633322235688</v>
      </c>
      <c r="H11" s="17">
        <v>0.33639017759649548</v>
      </c>
      <c r="I11" s="17">
        <v>0.35942320386316168</v>
      </c>
      <c r="J11" s="17">
        <v>0.3166942805613161</v>
      </c>
      <c r="K11" s="17">
        <v>0.39353173358921578</v>
      </c>
      <c r="L11" s="17">
        <v>0.27827513563270412</v>
      </c>
      <c r="M11" s="17">
        <v>0.25570314469449212</v>
      </c>
      <c r="N11" s="17">
        <v>0.42500641599827232</v>
      </c>
      <c r="O11" s="17">
        <v>0.42739003312031032</v>
      </c>
      <c r="P11" s="17">
        <v>0.47020348167618758</v>
      </c>
      <c r="Q11" s="17">
        <v>0.36511097419817201</v>
      </c>
      <c r="R11" s="17">
        <v>0.46829274481846661</v>
      </c>
      <c r="S11" s="17">
        <v>0.33532509900749069</v>
      </c>
      <c r="U11" s="17">
        <v>0.31170476436491751</v>
      </c>
      <c r="V11" s="17">
        <v>0.28450322885175661</v>
      </c>
      <c r="W11" s="17">
        <v>0.34599998486458572</v>
      </c>
      <c r="X11" s="17">
        <v>0.4160797413216113</v>
      </c>
      <c r="Y11" s="17">
        <v>0.30395362203319798</v>
      </c>
      <c r="Z11" s="17">
        <v>0.38297313275573702</v>
      </c>
      <c r="AA11" s="17">
        <v>0.3864857464092441</v>
      </c>
      <c r="AB11" s="17">
        <v>0.46729471689557628</v>
      </c>
      <c r="AC11" s="17">
        <v>0.3354119174539949</v>
      </c>
      <c r="AD11" s="17">
        <v>0.32629611591358509</v>
      </c>
      <c r="AE11" s="17">
        <v>0.48607915408342878</v>
      </c>
      <c r="AG11" s="17">
        <v>0.3984240961631435</v>
      </c>
      <c r="AH11" s="17">
        <v>0.33026477937840898</v>
      </c>
      <c r="AJ11" s="17">
        <v>0.39585841359987811</v>
      </c>
      <c r="AK11" s="17">
        <v>0.39172160533698341</v>
      </c>
      <c r="AL11" s="17">
        <v>0.41671747346103671</v>
      </c>
      <c r="AM11" s="17">
        <v>0.41837802020572129</v>
      </c>
      <c r="AN11" s="17">
        <v>0.32678207327942171</v>
      </c>
      <c r="AO11" s="17">
        <v>0.34989213267226932</v>
      </c>
      <c r="AP11" s="17">
        <v>0.38994833631352149</v>
      </c>
      <c r="AQ11" s="17">
        <v>0.37656022179500759</v>
      </c>
      <c r="AR11" s="17">
        <v>0.39747487361202721</v>
      </c>
      <c r="AS11" s="17">
        <v>0.37921579403955641</v>
      </c>
      <c r="AT11" s="17">
        <v>0.35055590330188707</v>
      </c>
      <c r="AU11" s="17">
        <v>0.37070413789199907</v>
      </c>
      <c r="AV11" s="17">
        <v>0.23080167787233871</v>
      </c>
      <c r="AX11" s="17">
        <v>0.36468463871930468</v>
      </c>
      <c r="AY11" s="17">
        <v>0.37921579403955641</v>
      </c>
      <c r="AZ11" s="17">
        <v>0.35055590330188707</v>
      </c>
      <c r="BA11" s="17">
        <v>0.37070413789199907</v>
      </c>
      <c r="BC11" s="17">
        <v>0.36236682069832232</v>
      </c>
      <c r="BD11" s="17">
        <v>0.34294435933097289</v>
      </c>
      <c r="BE11" s="17">
        <v>0.35565473722918273</v>
      </c>
      <c r="BF11" s="17">
        <v>0.36335405214658317</v>
      </c>
      <c r="BG11" s="17">
        <v>0.45788387533570529</v>
      </c>
      <c r="BH11" s="17">
        <v>0.45504891329093428</v>
      </c>
      <c r="BI11" s="17">
        <v>0.38236106226817879</v>
      </c>
      <c r="BJ11" s="17">
        <v>0.36820284631444788</v>
      </c>
      <c r="BK11" s="17">
        <v>0.43064379446854412</v>
      </c>
      <c r="BL11" s="17">
        <v>0.33120777581361271</v>
      </c>
      <c r="BM11" s="17">
        <v>0.38134326948183822</v>
      </c>
      <c r="BN11" s="17">
        <v>0.31827488231407591</v>
      </c>
      <c r="BP11" s="17">
        <v>0.38809807257025419</v>
      </c>
      <c r="BQ11" s="17">
        <v>0.347454236038371</v>
      </c>
      <c r="BR11" s="17">
        <v>0.30056454857469178</v>
      </c>
      <c r="BS11" s="17">
        <v>0.3144684415007401</v>
      </c>
      <c r="BT11" s="17">
        <v>0.48628319172323758</v>
      </c>
      <c r="BU11" s="17">
        <v>0.33661727263258429</v>
      </c>
      <c r="BV11" s="17">
        <v>0.42572418933795209</v>
      </c>
      <c r="BW11" s="17">
        <v>0.37656480853643193</v>
      </c>
      <c r="BX11" s="17">
        <v>0.36528920376994239</v>
      </c>
      <c r="BY11" s="17">
        <v>0.3618895384569355</v>
      </c>
    </row>
    <row r="12" spans="2:79" ht="18.95" customHeight="1">
      <c r="B12" s="19" t="s">
        <v>179</v>
      </c>
      <c r="C12" s="17">
        <v>0.42729192095119239</v>
      </c>
      <c r="D12" s="17">
        <v>0.43378419848556288</v>
      </c>
      <c r="E12" s="17">
        <v>0.40880515240003579</v>
      </c>
      <c r="F12" s="17">
        <v>0.39686131105779382</v>
      </c>
      <c r="H12" s="17">
        <v>0.35120527282743319</v>
      </c>
      <c r="I12" s="17">
        <v>0.3660131028751285</v>
      </c>
      <c r="J12" s="17">
        <v>0.33816619004129822</v>
      </c>
      <c r="K12" s="17">
        <v>0.3863617650443758</v>
      </c>
      <c r="L12" s="17">
        <v>0.39046057608328671</v>
      </c>
      <c r="M12" s="17">
        <v>0.38169601680243159</v>
      </c>
      <c r="N12" s="17">
        <v>0.3829228351337095</v>
      </c>
      <c r="O12" s="17">
        <v>0.39522422544563568</v>
      </c>
      <c r="P12" s="17">
        <v>0.48681109276639323</v>
      </c>
      <c r="Q12" s="17">
        <v>0.44201336342382841</v>
      </c>
      <c r="R12" s="17">
        <v>0.50408825273142899</v>
      </c>
      <c r="S12" s="17">
        <v>0.56464481081496054</v>
      </c>
      <c r="U12" s="17">
        <v>0.39564542489561028</v>
      </c>
      <c r="V12" s="17">
        <v>0.32442256242723072</v>
      </c>
      <c r="W12" s="17">
        <v>0.31442000265034897</v>
      </c>
      <c r="X12" s="17">
        <v>0.34905217163987751</v>
      </c>
      <c r="Y12" s="17">
        <v>0.43823358354623182</v>
      </c>
      <c r="Z12" s="17">
        <v>0.48974899133684768</v>
      </c>
      <c r="AA12" s="17">
        <v>0.46527237288660922</v>
      </c>
      <c r="AB12" s="17">
        <v>0.48260662760703088</v>
      </c>
      <c r="AC12" s="17">
        <v>0.5646636318983741</v>
      </c>
      <c r="AD12" s="17">
        <v>0.4071610025080441</v>
      </c>
      <c r="AE12" s="17">
        <v>0.21157426069927701</v>
      </c>
      <c r="AG12" s="17">
        <v>0.49966944944484282</v>
      </c>
      <c r="AH12" s="17">
        <v>0.37075284255029711</v>
      </c>
      <c r="AJ12" s="17">
        <v>0.52052641624357276</v>
      </c>
      <c r="AK12" s="17">
        <v>0.37633001117877951</v>
      </c>
      <c r="AL12" s="17">
        <v>0.42362430434530368</v>
      </c>
      <c r="AM12" s="17">
        <v>0.44533317085785329</v>
      </c>
      <c r="AN12" s="17">
        <v>0.40391719686206379</v>
      </c>
      <c r="AO12" s="17">
        <v>0.39818377922427761</v>
      </c>
      <c r="AP12" s="17">
        <v>0.42430415813103678</v>
      </c>
      <c r="AQ12" s="17">
        <v>0.42592148586899892</v>
      </c>
      <c r="AR12" s="17">
        <v>0.43741000174162459</v>
      </c>
      <c r="AS12" s="17">
        <v>0.41726512440389207</v>
      </c>
      <c r="AT12" s="17">
        <v>0.43596397952785132</v>
      </c>
      <c r="AU12" s="17">
        <v>0.49088554325106182</v>
      </c>
      <c r="AV12" s="17">
        <v>0.52702932979883677</v>
      </c>
      <c r="AX12" s="17">
        <v>0.43144179739188621</v>
      </c>
      <c r="AY12" s="17">
        <v>0.41726512440389207</v>
      </c>
      <c r="AZ12" s="17">
        <v>0.43596397952785132</v>
      </c>
      <c r="BA12" s="17">
        <v>0.49088554325106182</v>
      </c>
      <c r="BC12" s="17">
        <v>0.48474488073374622</v>
      </c>
      <c r="BD12" s="17">
        <v>0.45166408601787478</v>
      </c>
      <c r="BE12" s="17">
        <v>0.44725733320677008</v>
      </c>
      <c r="BF12" s="17">
        <v>0.43000320114293872</v>
      </c>
      <c r="BG12" s="17">
        <v>0.38192355030104941</v>
      </c>
      <c r="BH12" s="17">
        <v>0.5561815178283257</v>
      </c>
      <c r="BI12" s="17">
        <v>0.53505781492628846</v>
      </c>
      <c r="BJ12" s="17">
        <v>0.33898744929772789</v>
      </c>
      <c r="BK12" s="17">
        <v>0.40117134476962191</v>
      </c>
      <c r="BL12" s="17">
        <v>0.41075271246602818</v>
      </c>
      <c r="BM12" s="17">
        <v>0.47794696762024452</v>
      </c>
      <c r="BN12" s="17">
        <v>0.37292194339003948</v>
      </c>
      <c r="BP12" s="17">
        <v>0.32161453429479031</v>
      </c>
      <c r="BQ12" s="17">
        <v>0.5219233890649595</v>
      </c>
      <c r="BR12" s="17">
        <v>0.38011636287778638</v>
      </c>
      <c r="BS12" s="17">
        <v>0.40558971576674169</v>
      </c>
      <c r="BT12" s="17">
        <v>0.61285613635851899</v>
      </c>
      <c r="BU12" s="17">
        <v>0.46459106031847208</v>
      </c>
      <c r="BV12" s="17">
        <v>0.42298739307719302</v>
      </c>
      <c r="BW12" s="17">
        <v>0.48383502370827303</v>
      </c>
      <c r="BX12" s="17">
        <v>0.48716807551043789</v>
      </c>
      <c r="BY12" s="17">
        <v>0.44158853882076188</v>
      </c>
    </row>
    <row r="13" spans="2:79" ht="32.1" customHeight="1">
      <c r="B13" s="19" t="s">
        <v>180</v>
      </c>
      <c r="C13" s="17">
        <v>0.37341980045647127</v>
      </c>
      <c r="D13" s="17">
        <v>0.41585082460702238</v>
      </c>
      <c r="E13" s="17">
        <v>0.2311537196480356</v>
      </c>
      <c r="F13" s="17">
        <v>0.39741460009305463</v>
      </c>
      <c r="H13" s="17">
        <v>0.48136201809155882</v>
      </c>
      <c r="I13" s="17">
        <v>0.44926709099200601</v>
      </c>
      <c r="J13" s="17">
        <v>0.49915276130790392</v>
      </c>
      <c r="K13" s="17">
        <v>0.44580001487386139</v>
      </c>
      <c r="L13" s="17">
        <v>0.39085384660563471</v>
      </c>
      <c r="M13" s="17">
        <v>0.45779344862921029</v>
      </c>
      <c r="N13" s="17">
        <v>0.43087129492182258</v>
      </c>
      <c r="O13" s="17">
        <v>0.37476870130752471</v>
      </c>
      <c r="P13" s="17">
        <v>0.30927970491032569</v>
      </c>
      <c r="Q13" s="17">
        <v>0.27013460205140349</v>
      </c>
      <c r="R13" s="17">
        <v>0.30630540535226219</v>
      </c>
      <c r="S13" s="17">
        <v>0.21214057763208591</v>
      </c>
      <c r="U13" s="17">
        <v>0.59723251911074693</v>
      </c>
      <c r="V13" s="17">
        <v>0.54567284094388169</v>
      </c>
      <c r="W13" s="17">
        <v>0.4316752709338596</v>
      </c>
      <c r="X13" s="17">
        <v>0.43458805926989219</v>
      </c>
      <c r="Y13" s="17">
        <v>0.35424165073713082</v>
      </c>
      <c r="Z13" s="17">
        <v>0.28811268091933911</v>
      </c>
      <c r="AA13" s="17">
        <v>0.35050022914168077</v>
      </c>
      <c r="AB13" s="17">
        <v>0.32151473718553092</v>
      </c>
      <c r="AC13" s="17">
        <v>0.23512639844945371</v>
      </c>
      <c r="AD13" s="17">
        <v>0.15686138720174031</v>
      </c>
      <c r="AE13" s="17">
        <v>8.5660871336491431E-2</v>
      </c>
      <c r="AG13" s="17">
        <v>0.27410667789358922</v>
      </c>
      <c r="AH13" s="17">
        <v>0.45100012876670231</v>
      </c>
      <c r="AJ13" s="17">
        <v>0.34442850555355958</v>
      </c>
      <c r="AK13" s="17">
        <v>0.33646318228084532</v>
      </c>
      <c r="AL13" s="17">
        <v>0.35779904884440711</v>
      </c>
      <c r="AM13" s="17">
        <v>0.31913030068576898</v>
      </c>
      <c r="AN13" s="17">
        <v>0.38604952341910792</v>
      </c>
      <c r="AO13" s="17">
        <v>0.37295927824605751</v>
      </c>
      <c r="AP13" s="17">
        <v>0.35238264415906312</v>
      </c>
      <c r="AQ13" s="17">
        <v>0.31005716509004422</v>
      </c>
      <c r="AR13" s="17">
        <v>0.35258636766886609</v>
      </c>
      <c r="AS13" s="17">
        <v>0.3413557381813852</v>
      </c>
      <c r="AT13" s="17">
        <v>0.31454585177506428</v>
      </c>
      <c r="AU13" s="17">
        <v>0.3192924223475655</v>
      </c>
      <c r="AV13" s="17">
        <v>0.36307407614743398</v>
      </c>
      <c r="AX13" s="17">
        <v>0.37504744453907229</v>
      </c>
      <c r="AY13" s="17">
        <v>0.3413557381813852</v>
      </c>
      <c r="AZ13" s="17">
        <v>0.31454585177506428</v>
      </c>
      <c r="BA13" s="17">
        <v>0.3192924223475655</v>
      </c>
      <c r="BC13" s="17">
        <v>0.29418243120535981</v>
      </c>
      <c r="BD13" s="17">
        <v>0.47159706224604592</v>
      </c>
      <c r="BE13" s="17">
        <v>0.35151908117553998</v>
      </c>
      <c r="BF13" s="17">
        <v>0.47635802505967428</v>
      </c>
      <c r="BG13" s="17">
        <v>0.30135248234829692</v>
      </c>
      <c r="BH13" s="17">
        <v>0.36050567548607709</v>
      </c>
      <c r="BI13" s="17">
        <v>0.3217072097476471</v>
      </c>
      <c r="BJ13" s="17">
        <v>0.33161714190183328</v>
      </c>
      <c r="BK13" s="17">
        <v>0.43167288078901822</v>
      </c>
      <c r="BL13" s="17">
        <v>0.32853071560745672</v>
      </c>
      <c r="BM13" s="17">
        <v>0.36748085821920368</v>
      </c>
      <c r="BN13" s="17">
        <v>0.42411396330133028</v>
      </c>
      <c r="BP13" s="17">
        <v>0.32786262668753202</v>
      </c>
      <c r="BQ13" s="17">
        <v>0.35960953346338642</v>
      </c>
      <c r="BR13" s="17">
        <v>0.36679029842441702</v>
      </c>
      <c r="BS13" s="17">
        <v>0.35628228296254982</v>
      </c>
      <c r="BT13" s="17">
        <v>0.28687246463359478</v>
      </c>
      <c r="BU13" s="17">
        <v>0.1230369802100764</v>
      </c>
      <c r="BV13" s="17">
        <v>0.42126009084601518</v>
      </c>
      <c r="BW13" s="17">
        <v>0.45616218318166307</v>
      </c>
      <c r="BX13" s="17">
        <v>0.36005930528428842</v>
      </c>
      <c r="BY13" s="17">
        <v>0.45331669465993119</v>
      </c>
    </row>
    <row r="14" spans="2:79" ht="18.95" customHeight="1">
      <c r="B14" s="19" t="s">
        <v>181</v>
      </c>
      <c r="C14" s="17">
        <v>0.43353383683881092</v>
      </c>
      <c r="D14" s="17">
        <v>0.4238115070751694</v>
      </c>
      <c r="E14" s="17">
        <v>0.43661161354466999</v>
      </c>
      <c r="F14" s="17">
        <v>0.52708375342083658</v>
      </c>
      <c r="H14" s="17">
        <v>0.51976225251852171</v>
      </c>
      <c r="I14" s="17">
        <v>0.42674303490089199</v>
      </c>
      <c r="J14" s="17">
        <v>0.52336843749881923</v>
      </c>
      <c r="K14" s="17">
        <v>0.3973555012421558</v>
      </c>
      <c r="L14" s="17">
        <v>0.46958262535065592</v>
      </c>
      <c r="M14" s="17">
        <v>0.42949366561305558</v>
      </c>
      <c r="N14" s="17">
        <v>0.42897738773933308</v>
      </c>
      <c r="O14" s="17">
        <v>0.38010804379286639</v>
      </c>
      <c r="P14" s="17">
        <v>0.34321284321088952</v>
      </c>
      <c r="Q14" s="17">
        <v>0.45052403690965298</v>
      </c>
      <c r="R14" s="17">
        <v>0.40086398059872758</v>
      </c>
      <c r="S14" s="17">
        <v>0.40051682704495722</v>
      </c>
      <c r="U14" s="17">
        <v>0.48178668113903172</v>
      </c>
      <c r="V14" s="17">
        <v>0.51004554432778626</v>
      </c>
      <c r="W14" s="17">
        <v>0.48694261863910832</v>
      </c>
      <c r="X14" s="17">
        <v>0.44046833284266351</v>
      </c>
      <c r="Y14" s="17">
        <v>0.50749474954879503</v>
      </c>
      <c r="Z14" s="17">
        <v>0.34397367919138377</v>
      </c>
      <c r="AA14" s="17">
        <v>0.36438589316932968</v>
      </c>
      <c r="AB14" s="17">
        <v>0.35472117277348791</v>
      </c>
      <c r="AC14" s="17">
        <v>0.36951905165201099</v>
      </c>
      <c r="AD14" s="17">
        <v>0.53908633160052877</v>
      </c>
      <c r="AE14" s="17">
        <v>0.38538596171703848</v>
      </c>
      <c r="AG14" s="17">
        <v>0.39809850536980579</v>
      </c>
      <c r="AH14" s="17">
        <v>0.46121481774248391</v>
      </c>
      <c r="AJ14" s="17">
        <v>0.36724787031499778</v>
      </c>
      <c r="AK14" s="17">
        <v>0.44107577660506869</v>
      </c>
      <c r="AL14" s="17">
        <v>0.45317964578802789</v>
      </c>
      <c r="AM14" s="17">
        <v>0.40087782777575698</v>
      </c>
      <c r="AN14" s="17">
        <v>0.45556997517169739</v>
      </c>
      <c r="AO14" s="17">
        <v>0.45420364662408191</v>
      </c>
      <c r="AP14" s="17">
        <v>0.45599247632847628</v>
      </c>
      <c r="AQ14" s="17">
        <v>0.35843094566220102</v>
      </c>
      <c r="AR14" s="17">
        <v>0.36598286349457282</v>
      </c>
      <c r="AS14" s="17">
        <v>0.43570038130046118</v>
      </c>
      <c r="AT14" s="17">
        <v>0.41164949828288061</v>
      </c>
      <c r="AU14" s="17">
        <v>0.41344137277843762</v>
      </c>
      <c r="AV14" s="17">
        <v>0.46843996767003099</v>
      </c>
      <c r="AX14" s="17">
        <v>0.4318881397920441</v>
      </c>
      <c r="AY14" s="17">
        <v>0.43570038130046118</v>
      </c>
      <c r="AZ14" s="17">
        <v>0.41164949828288061</v>
      </c>
      <c r="BA14" s="17">
        <v>0.41344137277843762</v>
      </c>
      <c r="BC14" s="17">
        <v>0.41111198907249608</v>
      </c>
      <c r="BD14" s="17">
        <v>0.27538480760525058</v>
      </c>
      <c r="BE14" s="17">
        <v>0.41784266198921022</v>
      </c>
      <c r="BF14" s="17">
        <v>0.35412190291435802</v>
      </c>
      <c r="BG14" s="17">
        <v>0.48773739156315082</v>
      </c>
      <c r="BH14" s="17">
        <v>0.33139427373285668</v>
      </c>
      <c r="BI14" s="17">
        <v>0.32578321680911421</v>
      </c>
      <c r="BJ14" s="17">
        <v>0.39468783097568538</v>
      </c>
      <c r="BK14" s="17">
        <v>0.39497976989878841</v>
      </c>
      <c r="BL14" s="17">
        <v>0.42815779784215319</v>
      </c>
      <c r="BM14" s="17">
        <v>0.40103682040497951</v>
      </c>
      <c r="BN14" s="17">
        <v>0.52146937833615481</v>
      </c>
      <c r="BP14" s="17">
        <v>0.38215469809380898</v>
      </c>
      <c r="BQ14" s="17">
        <v>0.40020261407726432</v>
      </c>
      <c r="BR14" s="17">
        <v>0.47679508850618169</v>
      </c>
      <c r="BS14" s="17">
        <v>0.48690356029982829</v>
      </c>
      <c r="BT14" s="17">
        <v>0.25860720444908308</v>
      </c>
      <c r="BU14" s="17">
        <v>0.49151743365379941</v>
      </c>
      <c r="BV14" s="17">
        <v>0.39999072815765402</v>
      </c>
      <c r="BW14" s="17">
        <v>0.42093177745921728</v>
      </c>
      <c r="BX14" s="17">
        <v>0.3270390862100872</v>
      </c>
      <c r="BY14" s="17">
        <v>0.44562550326146427</v>
      </c>
    </row>
    <row r="15" spans="2:79" ht="32.1" customHeight="1">
      <c r="B15" s="19" t="s">
        <v>182</v>
      </c>
      <c r="C15" s="17">
        <v>0.32825572445133749</v>
      </c>
      <c r="D15" s="17">
        <v>0.35808147800982248</v>
      </c>
      <c r="E15" s="17">
        <v>0.22382148542547489</v>
      </c>
      <c r="F15" s="17">
        <v>0.29502677528541588</v>
      </c>
      <c r="H15" s="17">
        <v>0.39372794999489491</v>
      </c>
      <c r="I15" s="17">
        <v>0.53487027130906606</v>
      </c>
      <c r="J15" s="17">
        <v>0.29498946184529351</v>
      </c>
      <c r="K15" s="17">
        <v>0.34031487038219832</v>
      </c>
      <c r="L15" s="17">
        <v>0.29239510623625448</v>
      </c>
      <c r="M15" s="17">
        <v>0.35808787766629058</v>
      </c>
      <c r="N15" s="17">
        <v>0.27016410898932541</v>
      </c>
      <c r="O15" s="17">
        <v>0.37746702871193799</v>
      </c>
      <c r="P15" s="17">
        <v>0.26998160883529582</v>
      </c>
      <c r="Q15" s="17">
        <v>0.35989528656065639</v>
      </c>
      <c r="R15" s="17">
        <v>0.2636615006867713</v>
      </c>
      <c r="S15" s="17">
        <v>0.27313812311544172</v>
      </c>
      <c r="U15" s="17">
        <v>0.45212392032519211</v>
      </c>
      <c r="V15" s="17">
        <v>0.33478906734444253</v>
      </c>
      <c r="W15" s="17">
        <v>0.35112170781506979</v>
      </c>
      <c r="X15" s="17">
        <v>0.32813053514222629</v>
      </c>
      <c r="Y15" s="17">
        <v>0.30915267078780229</v>
      </c>
      <c r="Z15" s="17">
        <v>0.38152908888935522</v>
      </c>
      <c r="AA15" s="17">
        <v>0.34755850674442679</v>
      </c>
      <c r="AB15" s="17">
        <v>0.30511126665964949</v>
      </c>
      <c r="AC15" s="17">
        <v>0.2701413754768448</v>
      </c>
      <c r="AD15" s="17">
        <v>0.160777417661465</v>
      </c>
      <c r="AE15" s="17">
        <v>0.48325985022079809</v>
      </c>
      <c r="AG15" s="17">
        <v>0.29774654106151699</v>
      </c>
      <c r="AH15" s="17">
        <v>0.35208855140087453</v>
      </c>
      <c r="AJ15" s="17">
        <v>0.33624913502874038</v>
      </c>
      <c r="AK15" s="17">
        <v>0.37803493886867362</v>
      </c>
      <c r="AL15" s="17">
        <v>0.33085941892582832</v>
      </c>
      <c r="AM15" s="17">
        <v>0.33871930752655482</v>
      </c>
      <c r="AN15" s="17">
        <v>0.32971875972275039</v>
      </c>
      <c r="AO15" s="17">
        <v>0.34050360885871839</v>
      </c>
      <c r="AP15" s="17">
        <v>0.32157828887596229</v>
      </c>
      <c r="AQ15" s="17">
        <v>0.31001000952280772</v>
      </c>
      <c r="AR15" s="17">
        <v>0.30936746508998048</v>
      </c>
      <c r="AS15" s="17">
        <v>0.39184402800658069</v>
      </c>
      <c r="AT15" s="17">
        <v>0.35012305438783831</v>
      </c>
      <c r="AU15" s="17">
        <v>0.35456737466046068</v>
      </c>
      <c r="AV15" s="17">
        <v>0.41294833336842363</v>
      </c>
      <c r="AX15" s="17">
        <v>0.32446849616348261</v>
      </c>
      <c r="AY15" s="17">
        <v>0.39184402800658069</v>
      </c>
      <c r="AZ15" s="17">
        <v>0.35012305438783831</v>
      </c>
      <c r="BA15" s="17">
        <v>0.35456737466046068</v>
      </c>
      <c r="BC15" s="17">
        <v>0.39190972079992542</v>
      </c>
      <c r="BD15" s="17">
        <v>0.31877669208983872</v>
      </c>
      <c r="BE15" s="17">
        <v>0.31582763725086471</v>
      </c>
      <c r="BF15" s="17">
        <v>0.46013269286251579</v>
      </c>
      <c r="BG15" s="17">
        <v>0.4512821996785919</v>
      </c>
      <c r="BH15" s="17">
        <v>0.3322204913261752</v>
      </c>
      <c r="BI15" s="17">
        <v>0.32385774819976082</v>
      </c>
      <c r="BJ15" s="17">
        <v>0.26995141561081798</v>
      </c>
      <c r="BK15" s="17">
        <v>0.29264951150401097</v>
      </c>
      <c r="BL15" s="17">
        <v>0.37190345722275359</v>
      </c>
      <c r="BM15" s="17">
        <v>0.30517658411441562</v>
      </c>
      <c r="BN15" s="17">
        <v>0.37305105412663042</v>
      </c>
      <c r="BP15" s="17">
        <v>0.27493875957473379</v>
      </c>
      <c r="BQ15" s="17">
        <v>0.31718556379660923</v>
      </c>
      <c r="BR15" s="17">
        <v>0.28564938273773621</v>
      </c>
      <c r="BS15" s="17">
        <v>0.36858520030611702</v>
      </c>
      <c r="BT15" s="17">
        <v>0.38884523952861599</v>
      </c>
      <c r="BU15" s="17">
        <v>0.20009461122590569</v>
      </c>
      <c r="BV15" s="17">
        <v>0.32960082820903458</v>
      </c>
      <c r="BW15" s="17">
        <v>0.34437064254968142</v>
      </c>
      <c r="BX15" s="17">
        <v>0.3090826547956238</v>
      </c>
      <c r="BY15" s="17">
        <v>0.35634426717010509</v>
      </c>
    </row>
    <row r="17" spans="2:2">
      <c r="B17" t="s">
        <v>418</v>
      </c>
    </row>
    <row r="18" spans="2:2">
      <c r="B18" t="s">
        <v>9</v>
      </c>
    </row>
    <row r="20" spans="2:2">
      <c r="B20"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F18"/>
  <sheetViews>
    <sheetView showGridLines="0" workbookViewId="0">
      <selection activeCell="E6" sqref="E6"/>
    </sheetView>
  </sheetViews>
  <sheetFormatPr defaultColWidth="8.85546875" defaultRowHeight="15"/>
  <cols>
    <col min="1" max="1" width="5" customWidth="1"/>
    <col min="2" max="2" width="25" customWidth="1"/>
    <col min="3" max="6" width="20" customWidth="1"/>
  </cols>
  <sheetData>
    <row r="2" spans="2:6" ht="39.950000000000003" customHeight="1">
      <c r="D2" s="18" t="s">
        <v>427</v>
      </c>
    </row>
    <row r="6" spans="2:6" ht="120" customHeight="1">
      <c r="C6" s="20" t="s">
        <v>428</v>
      </c>
      <c r="D6" s="20" t="s">
        <v>429</v>
      </c>
      <c r="E6" s="20" t="s">
        <v>430</v>
      </c>
      <c r="F6" s="20" t="s">
        <v>431</v>
      </c>
    </row>
    <row r="7" spans="2:6" ht="15.95">
      <c r="B7" s="19" t="s">
        <v>184</v>
      </c>
      <c r="C7" s="17">
        <v>0.11787919924990931</v>
      </c>
      <c r="D7" s="17">
        <v>0.17064914350234839</v>
      </c>
      <c r="E7" s="17">
        <v>9.135834460865741E-2</v>
      </c>
      <c r="F7" s="17">
        <v>0.18205112318829961</v>
      </c>
    </row>
    <row r="8" spans="2:6" ht="15.95">
      <c r="B8" s="19" t="s">
        <v>185</v>
      </c>
      <c r="C8" s="17">
        <v>0.33780895816287171</v>
      </c>
      <c r="D8" s="17">
        <v>0.29048473309680201</v>
      </c>
      <c r="E8" s="17">
        <v>0.18201772405392239</v>
      </c>
      <c r="F8" s="17">
        <v>0.35653032840296911</v>
      </c>
    </row>
    <row r="9" spans="2:6" ht="15.95">
      <c r="B9" s="19" t="s">
        <v>186</v>
      </c>
      <c r="C9" s="17">
        <v>0.14590861924848289</v>
      </c>
      <c r="D9" s="17">
        <v>0.1198027926772449</v>
      </c>
      <c r="E9" s="17">
        <v>0.13578169805381951</v>
      </c>
      <c r="F9" s="17">
        <v>0.13772263954055911</v>
      </c>
    </row>
    <row r="10" spans="2:6" ht="15.95">
      <c r="B10" s="19" t="s">
        <v>187</v>
      </c>
      <c r="C10" s="17">
        <v>0.27621998755649768</v>
      </c>
      <c r="D10" s="17">
        <v>0.3184334316361242</v>
      </c>
      <c r="E10" s="17">
        <v>0.40669240140671509</v>
      </c>
      <c r="F10" s="17">
        <v>0.24548300912679141</v>
      </c>
    </row>
    <row r="11" spans="2:6" ht="15.95">
      <c r="B11" s="19" t="s">
        <v>188</v>
      </c>
      <c r="C11" s="17">
        <v>0.1221832357822385</v>
      </c>
      <c r="D11" s="17">
        <v>0.1006298990874807</v>
      </c>
      <c r="E11" s="17">
        <v>0.1841498318768858</v>
      </c>
      <c r="F11" s="17">
        <v>7.8212899741380904E-2</v>
      </c>
    </row>
    <row r="14" spans="2:6">
      <c r="B14" t="s">
        <v>418</v>
      </c>
    </row>
    <row r="15" spans="2:6">
      <c r="B15" t="s">
        <v>9</v>
      </c>
    </row>
    <row r="18" spans="2:2">
      <c r="B18" t="str">
        <f>HYPERLINK("#Contents!A1", "Return to Contents")</f>
        <v>Return to Contents</v>
      </c>
    </row>
  </sheetData>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A18"/>
  <sheetViews>
    <sheetView showGridLines="0" workbookViewId="0">
      <pane xSplit="2" topLeftCell="C1" activePane="topRight" state="frozen"/>
      <selection pane="topRight" activeCell="D2" sqref="D2:CA2"/>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4" t="s">
        <v>183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184</v>
      </c>
      <c r="C9" s="17">
        <v>0.11787919924990931</v>
      </c>
      <c r="D9" s="17">
        <v>0.11900695631864221</v>
      </c>
      <c r="E9" s="17">
        <v>0.12588113446712301</v>
      </c>
      <c r="F9" s="17">
        <v>6.6011220267229873E-2</v>
      </c>
      <c r="H9" s="17">
        <v>0.1072094504830326</v>
      </c>
      <c r="I9" s="17">
        <v>0.13813938302917689</v>
      </c>
      <c r="J9" s="17">
        <v>0.14397300364162449</v>
      </c>
      <c r="K9" s="17">
        <v>6.8583097738911344E-2</v>
      </c>
      <c r="L9" s="17">
        <v>0.13283403951326189</v>
      </c>
      <c r="M9" s="17">
        <v>0.1486302681437108</v>
      </c>
      <c r="N9" s="17">
        <v>9.2593940692170862E-2</v>
      </c>
      <c r="O9" s="17">
        <v>0.1070081776537582</v>
      </c>
      <c r="P9" s="17">
        <v>8.9950703798255871E-2</v>
      </c>
      <c r="Q9" s="17">
        <v>0.11631215229265091</v>
      </c>
      <c r="R9" s="17">
        <v>9.5787011582985152E-2</v>
      </c>
      <c r="S9" s="17">
        <v>0.1425329138312709</v>
      </c>
      <c r="U9" s="17">
        <v>0.15078653170808209</v>
      </c>
      <c r="V9" s="17">
        <v>0.17261570038122251</v>
      </c>
      <c r="W9" s="17">
        <v>5.693127967270719E-2</v>
      </c>
      <c r="X9" s="17">
        <v>6.2828773733035984E-2</v>
      </c>
      <c r="Y9" s="17">
        <v>0.1008677535995451</v>
      </c>
      <c r="Z9" s="17">
        <v>0.1492764378601994</v>
      </c>
      <c r="AA9" s="17">
        <v>0.11307261056093371</v>
      </c>
      <c r="AB9" s="17">
        <v>8.8228758922517206E-2</v>
      </c>
      <c r="AC9" s="17">
        <v>0.13650226134256449</v>
      </c>
      <c r="AD9" s="17">
        <v>0.1641693496974502</v>
      </c>
      <c r="AE9" s="17">
        <v>3.7888075136727109E-2</v>
      </c>
      <c r="AG9" s="17">
        <v>0.1162440071742749</v>
      </c>
      <c r="AH9" s="17">
        <v>0.119156560537162</v>
      </c>
      <c r="AJ9" s="17">
        <v>0.1017937110539925</v>
      </c>
      <c r="AK9" s="17">
        <v>0.1807729005705272</v>
      </c>
      <c r="AL9" s="17">
        <v>0.1215295722171067</v>
      </c>
      <c r="AM9" s="17">
        <v>0.15818568662331611</v>
      </c>
      <c r="AN9" s="17">
        <v>0.12478542248368341</v>
      </c>
      <c r="AO9" s="17">
        <v>0.15001347257948619</v>
      </c>
      <c r="AP9" s="17">
        <v>0.14206939638820329</v>
      </c>
      <c r="AQ9" s="17">
        <v>0.15753693659527229</v>
      </c>
      <c r="AR9" s="17">
        <v>0.13927846377026329</v>
      </c>
      <c r="AS9" s="17">
        <v>0.14178185136291541</v>
      </c>
      <c r="AT9" s="17">
        <v>0.107443537199719</v>
      </c>
      <c r="AU9" s="17">
        <v>0.1289223218317305</v>
      </c>
      <c r="AV9" s="17">
        <v>0.1073724931750432</v>
      </c>
      <c r="AX9" s="17">
        <v>0.12301144130102561</v>
      </c>
      <c r="AY9" s="17">
        <v>0.14178185136291541</v>
      </c>
      <c r="AZ9" s="17">
        <v>0.107443537199719</v>
      </c>
      <c r="BA9" s="17">
        <v>0.1289223218317305</v>
      </c>
      <c r="BC9" s="17">
        <v>0.1126059704892013</v>
      </c>
      <c r="BD9" s="17">
        <v>6.5365235428031784E-2</v>
      </c>
      <c r="BE9" s="17">
        <v>0.1171524598343921</v>
      </c>
      <c r="BF9" s="17">
        <v>5.812048031817401E-2</v>
      </c>
      <c r="BG9" s="17">
        <v>0.1128602662826925</v>
      </c>
      <c r="BH9" s="17">
        <v>8.1890143630765092E-2</v>
      </c>
      <c r="BI9" s="17">
        <v>8.1782899241961887E-2</v>
      </c>
      <c r="BJ9" s="17">
        <v>0.1193541989649242</v>
      </c>
      <c r="BK9" s="17">
        <v>0.12014943164461191</v>
      </c>
      <c r="BL9" s="17">
        <v>9.0014092221148229E-2</v>
      </c>
      <c r="BM9" s="17">
        <v>0.1038396295329065</v>
      </c>
      <c r="BN9" s="17">
        <v>0.14712573842783591</v>
      </c>
      <c r="BP9" s="17">
        <v>0.1175470932125631</v>
      </c>
      <c r="BQ9" s="17">
        <v>8.2699148333697139E-2</v>
      </c>
      <c r="BR9" s="17">
        <v>0.1033742625312763</v>
      </c>
      <c r="BS9" s="17">
        <v>0.116140470656456</v>
      </c>
      <c r="BT9" s="17">
        <v>0.113252188718393</v>
      </c>
      <c r="BU9" s="17">
        <v>0.2044039507691385</v>
      </c>
      <c r="BV9" s="17">
        <v>7.8176777162916322E-2</v>
      </c>
      <c r="BW9" s="17">
        <v>0.1048247120347309</v>
      </c>
      <c r="BX9" s="17">
        <v>9.8796247452147004E-2</v>
      </c>
      <c r="BY9" s="17">
        <v>0.1222517767302162</v>
      </c>
    </row>
    <row r="10" spans="2:79" ht="18.95" customHeight="1">
      <c r="B10" s="19" t="s">
        <v>185</v>
      </c>
      <c r="C10" s="17">
        <v>0.33780895816287171</v>
      </c>
      <c r="D10" s="17">
        <v>0.32401749479364061</v>
      </c>
      <c r="E10" s="17">
        <v>0.371265331177205</v>
      </c>
      <c r="F10" s="17">
        <v>0.43969011781218731</v>
      </c>
      <c r="H10" s="17">
        <v>0.37656311090470718</v>
      </c>
      <c r="I10" s="17">
        <v>0.34547207482536813</v>
      </c>
      <c r="J10" s="17">
        <v>0.41363192115185782</v>
      </c>
      <c r="K10" s="17">
        <v>0.38552344751519291</v>
      </c>
      <c r="L10" s="17">
        <v>0.35243240936899389</v>
      </c>
      <c r="M10" s="17">
        <v>0.36823604341336919</v>
      </c>
      <c r="N10" s="17">
        <v>0.37241034937328737</v>
      </c>
      <c r="O10" s="17">
        <v>0.32523882036247459</v>
      </c>
      <c r="P10" s="17">
        <v>0.30056184651462892</v>
      </c>
      <c r="Q10" s="17">
        <v>0.26143723991297002</v>
      </c>
      <c r="R10" s="17">
        <v>0.25597180001413777</v>
      </c>
      <c r="S10" s="17">
        <v>0.31287213932533681</v>
      </c>
      <c r="U10" s="17">
        <v>0.40765387793399571</v>
      </c>
      <c r="V10" s="17">
        <v>0.35247192540662059</v>
      </c>
      <c r="W10" s="17">
        <v>0.42325346844277412</v>
      </c>
      <c r="X10" s="17">
        <v>0.43114337034515571</v>
      </c>
      <c r="Y10" s="17">
        <v>0.31191853846885259</v>
      </c>
      <c r="Z10" s="17">
        <v>0.28506768014020389</v>
      </c>
      <c r="AA10" s="17">
        <v>0.30740023291746138</v>
      </c>
      <c r="AB10" s="17">
        <v>0.21303797206782801</v>
      </c>
      <c r="AC10" s="17">
        <v>0.30704751585467038</v>
      </c>
      <c r="AD10" s="17">
        <v>0.34719987930167379</v>
      </c>
      <c r="AE10" s="17">
        <v>0.35530312816925619</v>
      </c>
      <c r="AG10" s="17">
        <v>0.29173449236920529</v>
      </c>
      <c r="AH10" s="17">
        <v>0.37380090052404258</v>
      </c>
      <c r="AJ10" s="17">
        <v>0.2397633405852593</v>
      </c>
      <c r="AK10" s="17">
        <v>0.32191486480345882</v>
      </c>
      <c r="AL10" s="17">
        <v>0.3184827156805784</v>
      </c>
      <c r="AM10" s="17">
        <v>0.27420721292474293</v>
      </c>
      <c r="AN10" s="17">
        <v>0.3649227961241282</v>
      </c>
      <c r="AO10" s="17">
        <v>0.36318978928335549</v>
      </c>
      <c r="AP10" s="17">
        <v>0.34469690087141081</v>
      </c>
      <c r="AQ10" s="17">
        <v>0.34186339219321599</v>
      </c>
      <c r="AR10" s="17">
        <v>0.3363191203169289</v>
      </c>
      <c r="AS10" s="17">
        <v>0.31139945677213771</v>
      </c>
      <c r="AT10" s="17">
        <v>0.29294770120164487</v>
      </c>
      <c r="AU10" s="17">
        <v>0.28643387251467778</v>
      </c>
      <c r="AV10" s="17">
        <v>0.32634921580298992</v>
      </c>
      <c r="AX10" s="17">
        <v>0.33275490354094611</v>
      </c>
      <c r="AY10" s="17">
        <v>0.31139945677213771</v>
      </c>
      <c r="AZ10" s="17">
        <v>0.29294770120164487</v>
      </c>
      <c r="BA10" s="17">
        <v>0.28643387251467778</v>
      </c>
      <c r="BC10" s="17">
        <v>0.28810727731459518</v>
      </c>
      <c r="BD10" s="17">
        <v>0.39197874514164283</v>
      </c>
      <c r="BE10" s="17">
        <v>0.2956300433907445</v>
      </c>
      <c r="BF10" s="17">
        <v>0.2805715813270967</v>
      </c>
      <c r="BG10" s="17">
        <v>0.40778514361518953</v>
      </c>
      <c r="BH10" s="17">
        <v>0.19788686893539409</v>
      </c>
      <c r="BI10" s="17">
        <v>0.24549460552483829</v>
      </c>
      <c r="BJ10" s="17">
        <v>0.34968431117022941</v>
      </c>
      <c r="BK10" s="17">
        <v>0.35390022295498941</v>
      </c>
      <c r="BL10" s="17">
        <v>0.26890911530926931</v>
      </c>
      <c r="BM10" s="17">
        <v>0.2882132590915501</v>
      </c>
      <c r="BN10" s="17">
        <v>0.39501041876679821</v>
      </c>
      <c r="BP10" s="17">
        <v>0.38095767671638581</v>
      </c>
      <c r="BQ10" s="17">
        <v>0.3040737051671582</v>
      </c>
      <c r="BR10" s="17">
        <v>0.43223293014099329</v>
      </c>
      <c r="BS10" s="17">
        <v>0.34901935563754782</v>
      </c>
      <c r="BT10" s="17">
        <v>0.16924986461438221</v>
      </c>
      <c r="BU10" s="17">
        <v>0.36290778710302629</v>
      </c>
      <c r="BV10" s="17">
        <v>0.33978338543127118</v>
      </c>
      <c r="BW10" s="17">
        <v>0.33426376606513719</v>
      </c>
      <c r="BX10" s="17">
        <v>0.29217146299207469</v>
      </c>
      <c r="BY10" s="17">
        <v>0.30802815997779842</v>
      </c>
    </row>
    <row r="11" spans="2:79" ht="18.95" customHeight="1">
      <c r="B11" s="19" t="s">
        <v>186</v>
      </c>
      <c r="C11" s="17">
        <v>0.14590861924848289</v>
      </c>
      <c r="D11" s="17">
        <v>0.14985333469377879</v>
      </c>
      <c r="E11" s="17">
        <v>0.1310304483987341</v>
      </c>
      <c r="F11" s="17">
        <v>0.17765329327657969</v>
      </c>
      <c r="H11" s="17">
        <v>0.15902377585375921</v>
      </c>
      <c r="I11" s="17">
        <v>0.1384644963071158</v>
      </c>
      <c r="J11" s="17">
        <v>0.16916161239114871</v>
      </c>
      <c r="K11" s="17">
        <v>0.18003249744307531</v>
      </c>
      <c r="L11" s="17">
        <v>0.1454391793432275</v>
      </c>
      <c r="M11" s="17">
        <v>0.16062590597748089</v>
      </c>
      <c r="N11" s="17">
        <v>0.1208457761941847</v>
      </c>
      <c r="O11" s="17">
        <v>0.19151038817394109</v>
      </c>
      <c r="P11" s="17">
        <v>0.16678441588466139</v>
      </c>
      <c r="Q11" s="17">
        <v>0.12665847939851149</v>
      </c>
      <c r="R11" s="17">
        <v>0.1288407148280874</v>
      </c>
      <c r="S11" s="17">
        <v>0.10642637947856511</v>
      </c>
      <c r="U11" s="17">
        <v>0.17606679660651009</v>
      </c>
      <c r="V11" s="17">
        <v>0.18526698071105491</v>
      </c>
      <c r="W11" s="17">
        <v>0.19905505934994061</v>
      </c>
      <c r="X11" s="17">
        <v>0.1172547350230624</v>
      </c>
      <c r="Y11" s="17">
        <v>0.1749845484601055</v>
      </c>
      <c r="Z11" s="17">
        <v>0.16164273475832969</v>
      </c>
      <c r="AA11" s="17">
        <v>8.5208200418422017E-2</v>
      </c>
      <c r="AB11" s="17">
        <v>0.1175842757950681</v>
      </c>
      <c r="AC11" s="17">
        <v>0.118898489454242</v>
      </c>
      <c r="AD11" s="17">
        <v>0.15007615612239431</v>
      </c>
      <c r="AE11" s="17">
        <v>0.22158449721752571</v>
      </c>
      <c r="AG11" s="17">
        <v>0.1334476468273742</v>
      </c>
      <c r="AH11" s="17">
        <v>0.15564274407052989</v>
      </c>
      <c r="AJ11" s="17">
        <v>0.16361052498082301</v>
      </c>
      <c r="AK11" s="17">
        <v>0.13012102078147539</v>
      </c>
      <c r="AL11" s="17">
        <v>0.12897613335325389</v>
      </c>
      <c r="AM11" s="17">
        <v>0.13231922323801121</v>
      </c>
      <c r="AN11" s="17">
        <v>0.16988896463148609</v>
      </c>
      <c r="AO11" s="17">
        <v>0.13775314999807009</v>
      </c>
      <c r="AP11" s="17">
        <v>0.12543830587770399</v>
      </c>
      <c r="AQ11" s="17">
        <v>0.11885698146266099</v>
      </c>
      <c r="AR11" s="17">
        <v>0.1233495066288979</v>
      </c>
      <c r="AS11" s="17">
        <v>0.1578095010483565</v>
      </c>
      <c r="AT11" s="17">
        <v>0.1197578681684419</v>
      </c>
      <c r="AU11" s="17">
        <v>0.13976588714451399</v>
      </c>
      <c r="AV11" s="17">
        <v>0.1548524959297988</v>
      </c>
      <c r="AX11" s="17">
        <v>0.14311016326115381</v>
      </c>
      <c r="AY11" s="17">
        <v>0.1578095010483565</v>
      </c>
      <c r="AZ11" s="17">
        <v>0.1197578681684419</v>
      </c>
      <c r="BA11" s="17">
        <v>0.13976588714451399</v>
      </c>
      <c r="BC11" s="17">
        <v>0.11389544365635131</v>
      </c>
      <c r="BD11" s="17">
        <v>0.1015458892421276</v>
      </c>
      <c r="BE11" s="17">
        <v>0.1302972442104178</v>
      </c>
      <c r="BF11" s="17">
        <v>0.19084607095152789</v>
      </c>
      <c r="BG11" s="17">
        <v>4.8894520684612482E-2</v>
      </c>
      <c r="BH11" s="17">
        <v>0.12177484928899809</v>
      </c>
      <c r="BI11" s="17">
        <v>0.1032717728882345</v>
      </c>
      <c r="BJ11" s="17">
        <v>0.113350703889901</v>
      </c>
      <c r="BK11" s="17">
        <v>0.1367820686093382</v>
      </c>
      <c r="BL11" s="17">
        <v>0.1128928272465617</v>
      </c>
      <c r="BM11" s="17">
        <v>0.1323483998255694</v>
      </c>
      <c r="BN11" s="17">
        <v>0.1778577252827182</v>
      </c>
      <c r="BP11" s="17">
        <v>0.1047295141591098</v>
      </c>
      <c r="BQ11" s="17">
        <v>0.1456404322450317</v>
      </c>
      <c r="BR11" s="17">
        <v>0.16841128103701711</v>
      </c>
      <c r="BS11" s="17">
        <v>0.14351941870684559</v>
      </c>
      <c r="BT11" s="17">
        <v>9.8944236534989391E-2</v>
      </c>
      <c r="BU11" s="17">
        <v>0.13790484034263731</v>
      </c>
      <c r="BV11" s="17">
        <v>0.13629105395150101</v>
      </c>
      <c r="BW11" s="17">
        <v>0.1626930452870867</v>
      </c>
      <c r="BX11" s="17">
        <v>0.1137619723987096</v>
      </c>
      <c r="BY11" s="17">
        <v>0.17126645821800329</v>
      </c>
    </row>
    <row r="12" spans="2:79" ht="18.95" customHeight="1">
      <c r="B12" s="19" t="s">
        <v>187</v>
      </c>
      <c r="C12" s="17">
        <v>0.27621998755649768</v>
      </c>
      <c r="D12" s="17">
        <v>0.26986068435725569</v>
      </c>
      <c r="E12" s="17">
        <v>0.29206901515936429</v>
      </c>
      <c r="F12" s="17">
        <v>0.26100656102350023</v>
      </c>
      <c r="H12" s="17">
        <v>0.28438865523430978</v>
      </c>
      <c r="I12" s="17">
        <v>0.33713614499549949</v>
      </c>
      <c r="J12" s="17">
        <v>0.20637347685183019</v>
      </c>
      <c r="K12" s="17">
        <v>0.24485605593724349</v>
      </c>
      <c r="L12" s="17">
        <v>0.2687771495479388</v>
      </c>
      <c r="M12" s="17">
        <v>0.2307994856656829</v>
      </c>
      <c r="N12" s="17">
        <v>0.30715648771475001</v>
      </c>
      <c r="O12" s="17">
        <v>0.29426901212718282</v>
      </c>
      <c r="P12" s="17">
        <v>0.32827537709290799</v>
      </c>
      <c r="Q12" s="17">
        <v>0.27575090178401712</v>
      </c>
      <c r="R12" s="17">
        <v>0.32524066198595419</v>
      </c>
      <c r="S12" s="17">
        <v>0.26222957263312752</v>
      </c>
      <c r="U12" s="17">
        <v>0.22042883421720061</v>
      </c>
      <c r="V12" s="17">
        <v>0.2420413110999351</v>
      </c>
      <c r="W12" s="17">
        <v>0.23688064371511591</v>
      </c>
      <c r="X12" s="17">
        <v>0.31587079786410022</v>
      </c>
      <c r="Y12" s="17">
        <v>0.25551585710938812</v>
      </c>
      <c r="Z12" s="17">
        <v>0.25376986496761822</v>
      </c>
      <c r="AA12" s="17">
        <v>0.32847696698428891</v>
      </c>
      <c r="AB12" s="17">
        <v>0.36176850489095708</v>
      </c>
      <c r="AC12" s="17">
        <v>0.26805363671289623</v>
      </c>
      <c r="AD12" s="17">
        <v>0.25253437332953732</v>
      </c>
      <c r="AE12" s="17">
        <v>0.3473362243397638</v>
      </c>
      <c r="AG12" s="17">
        <v>0.29116593571419402</v>
      </c>
      <c r="AH12" s="17">
        <v>0.26454467683159721</v>
      </c>
      <c r="AJ12" s="17">
        <v>0.31241413847100002</v>
      </c>
      <c r="AK12" s="17">
        <v>0.26956149479455199</v>
      </c>
      <c r="AL12" s="17">
        <v>0.28955450440311709</v>
      </c>
      <c r="AM12" s="17">
        <v>0.30760393944496589</v>
      </c>
      <c r="AN12" s="17">
        <v>0.25603600973726909</v>
      </c>
      <c r="AO12" s="17">
        <v>0.24986026655974061</v>
      </c>
      <c r="AP12" s="17">
        <v>0.27207568492699291</v>
      </c>
      <c r="AQ12" s="17">
        <v>0.24686083167501299</v>
      </c>
      <c r="AR12" s="17">
        <v>0.27443279844884061</v>
      </c>
      <c r="AS12" s="17">
        <v>0.26967914119997682</v>
      </c>
      <c r="AT12" s="17">
        <v>0.28135282846789511</v>
      </c>
      <c r="AU12" s="17">
        <v>0.31319355042328689</v>
      </c>
      <c r="AV12" s="17">
        <v>0.25009428953937402</v>
      </c>
      <c r="AX12" s="17">
        <v>0.27572419141049248</v>
      </c>
      <c r="AY12" s="17">
        <v>0.26967914119997682</v>
      </c>
      <c r="AZ12" s="17">
        <v>0.28135282846789511</v>
      </c>
      <c r="BA12" s="17">
        <v>0.31319355042328689</v>
      </c>
      <c r="BC12" s="17">
        <v>0.33311540323909572</v>
      </c>
      <c r="BD12" s="17">
        <v>0.33142268276119408</v>
      </c>
      <c r="BE12" s="17">
        <v>0.29128838945115398</v>
      </c>
      <c r="BF12" s="17">
        <v>0.30160134573479591</v>
      </c>
      <c r="BG12" s="17">
        <v>0.36000111250078148</v>
      </c>
      <c r="BH12" s="17">
        <v>0.34375344829828131</v>
      </c>
      <c r="BI12" s="17">
        <v>0.37662516610503971</v>
      </c>
      <c r="BJ12" s="17">
        <v>0.30063651260972057</v>
      </c>
      <c r="BK12" s="17">
        <v>0.32528742936976729</v>
      </c>
      <c r="BL12" s="17">
        <v>0.35342744532767328</v>
      </c>
      <c r="BM12" s="17">
        <v>0.33107335495341228</v>
      </c>
      <c r="BN12" s="17">
        <v>0.22160343462641011</v>
      </c>
      <c r="BP12" s="17">
        <v>0.2752985848506822</v>
      </c>
      <c r="BQ12" s="17">
        <v>0.28850415993515932</v>
      </c>
      <c r="BR12" s="17">
        <v>0.2354576399489039</v>
      </c>
      <c r="BS12" s="17">
        <v>0.27026440156601722</v>
      </c>
      <c r="BT12" s="17">
        <v>0.36218813452129489</v>
      </c>
      <c r="BU12" s="17">
        <v>0.24607396042015289</v>
      </c>
      <c r="BV12" s="17">
        <v>0.29795939704304097</v>
      </c>
      <c r="BW12" s="17">
        <v>0.27423941613627401</v>
      </c>
      <c r="BX12" s="17">
        <v>0.38299919297963719</v>
      </c>
      <c r="BY12" s="17">
        <v>0.27455515886417742</v>
      </c>
    </row>
    <row r="13" spans="2:79" ht="18.95" customHeight="1">
      <c r="B13" s="19" t="s">
        <v>188</v>
      </c>
      <c r="C13" s="17">
        <v>0.1221832357822385</v>
      </c>
      <c r="D13" s="17">
        <v>0.13726152983668269</v>
      </c>
      <c r="E13" s="17">
        <v>7.9754070797573517E-2</v>
      </c>
      <c r="F13" s="17">
        <v>5.56388076205028E-2</v>
      </c>
      <c r="H13" s="17">
        <v>7.2815007524191386E-2</v>
      </c>
      <c r="I13" s="17">
        <v>4.0787900842839737E-2</v>
      </c>
      <c r="J13" s="17">
        <v>6.6859985963538704E-2</v>
      </c>
      <c r="K13" s="17">
        <v>0.1210049013655769</v>
      </c>
      <c r="L13" s="17">
        <v>0.1005172222265777</v>
      </c>
      <c r="M13" s="17">
        <v>9.1708296799756145E-2</v>
      </c>
      <c r="N13" s="17">
        <v>0.1069934460256069</v>
      </c>
      <c r="O13" s="17">
        <v>8.1973601682643449E-2</v>
      </c>
      <c r="P13" s="17">
        <v>0.1144276567095458</v>
      </c>
      <c r="Q13" s="17">
        <v>0.2198412266118504</v>
      </c>
      <c r="R13" s="17">
        <v>0.19415981158883541</v>
      </c>
      <c r="S13" s="17">
        <v>0.17593899473169969</v>
      </c>
      <c r="U13" s="17">
        <v>4.5063959534211648E-2</v>
      </c>
      <c r="V13" s="17">
        <v>4.7604082401166717E-2</v>
      </c>
      <c r="W13" s="17">
        <v>8.3879548819462163E-2</v>
      </c>
      <c r="X13" s="17">
        <v>7.2902323034645763E-2</v>
      </c>
      <c r="Y13" s="17">
        <v>0.15671330236210859</v>
      </c>
      <c r="Z13" s="17">
        <v>0.15024328227364889</v>
      </c>
      <c r="AA13" s="17">
        <v>0.165841989118894</v>
      </c>
      <c r="AB13" s="17">
        <v>0.21938048832362961</v>
      </c>
      <c r="AC13" s="17">
        <v>0.16949809663562709</v>
      </c>
      <c r="AD13" s="17">
        <v>8.6020241548944373E-2</v>
      </c>
      <c r="AE13" s="17">
        <v>3.7888075136727109E-2</v>
      </c>
      <c r="AG13" s="17">
        <v>0.1674079179149516</v>
      </c>
      <c r="AH13" s="17">
        <v>8.6855118036668358E-2</v>
      </c>
      <c r="AJ13" s="17">
        <v>0.18241828490892531</v>
      </c>
      <c r="AK13" s="17">
        <v>9.7629719049986588E-2</v>
      </c>
      <c r="AL13" s="17">
        <v>0.14145707434594379</v>
      </c>
      <c r="AM13" s="17">
        <v>0.127683937768964</v>
      </c>
      <c r="AN13" s="17">
        <v>8.4366807023433285E-2</v>
      </c>
      <c r="AO13" s="17">
        <v>9.9183321579347575E-2</v>
      </c>
      <c r="AP13" s="17">
        <v>0.1157197119356891</v>
      </c>
      <c r="AQ13" s="17">
        <v>0.1348818580738379</v>
      </c>
      <c r="AR13" s="17">
        <v>0.12662011083506969</v>
      </c>
      <c r="AS13" s="17">
        <v>0.1193300496166136</v>
      </c>
      <c r="AT13" s="17">
        <v>0.19849806496229919</v>
      </c>
      <c r="AU13" s="17">
        <v>0.13168436808579079</v>
      </c>
      <c r="AV13" s="17">
        <v>0.16133150555279421</v>
      </c>
      <c r="AX13" s="17">
        <v>0.12539930048638201</v>
      </c>
      <c r="AY13" s="17">
        <v>0.1193300496166136</v>
      </c>
      <c r="AZ13" s="17">
        <v>0.19849806496229919</v>
      </c>
      <c r="BA13" s="17">
        <v>0.13168436808579079</v>
      </c>
      <c r="BC13" s="17">
        <v>0.15227590530075669</v>
      </c>
      <c r="BD13" s="17">
        <v>0.10968744742700361</v>
      </c>
      <c r="BE13" s="17">
        <v>0.16563186311329151</v>
      </c>
      <c r="BF13" s="17">
        <v>0.16886052166840559</v>
      </c>
      <c r="BG13" s="17">
        <v>7.0458956916723922E-2</v>
      </c>
      <c r="BH13" s="17">
        <v>0.25469468984656157</v>
      </c>
      <c r="BI13" s="17">
        <v>0.19282555623992539</v>
      </c>
      <c r="BJ13" s="17">
        <v>0.1169742733652247</v>
      </c>
      <c r="BK13" s="17">
        <v>6.3880847421293296E-2</v>
      </c>
      <c r="BL13" s="17">
        <v>0.1747565198953473</v>
      </c>
      <c r="BM13" s="17">
        <v>0.14452535659656171</v>
      </c>
      <c r="BN13" s="17">
        <v>5.84026828962377E-2</v>
      </c>
      <c r="BP13" s="17">
        <v>0.121467131061259</v>
      </c>
      <c r="BQ13" s="17">
        <v>0.17908255431895351</v>
      </c>
      <c r="BR13" s="17">
        <v>6.0523886341809323E-2</v>
      </c>
      <c r="BS13" s="17">
        <v>0.1210563534331332</v>
      </c>
      <c r="BT13" s="17">
        <v>0.25636557561094042</v>
      </c>
      <c r="BU13" s="17">
        <v>4.8709461365045052E-2</v>
      </c>
      <c r="BV13" s="17">
        <v>0.14778938641127051</v>
      </c>
      <c r="BW13" s="17">
        <v>0.12397906047677131</v>
      </c>
      <c r="BX13" s="17">
        <v>0.11227112417743169</v>
      </c>
      <c r="BY13" s="17">
        <v>0.1238984462098049</v>
      </c>
    </row>
    <row r="15" spans="2:79">
      <c r="B15" t="s">
        <v>418</v>
      </c>
    </row>
    <row r="16" spans="2:79">
      <c r="B16" t="s">
        <v>9</v>
      </c>
    </row>
    <row r="18" spans="2:2">
      <c r="B18" s="26"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A18"/>
  <sheetViews>
    <sheetView showGridLines="0" workbookViewId="0">
      <pane xSplit="2" topLeftCell="P4" activePane="topRight" state="frozen"/>
      <selection pane="topRight" activeCell="V17" sqref="V17"/>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189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184</v>
      </c>
      <c r="C9" s="17">
        <v>0.17064914350234839</v>
      </c>
      <c r="D9" s="17">
        <v>0.19771742461371439</v>
      </c>
      <c r="E9" s="17">
        <v>9.93487904283374E-2</v>
      </c>
      <c r="F9" s="17">
        <v>9.3325796561107829E-2</v>
      </c>
      <c r="H9" s="17">
        <v>9.4585328782700068E-2</v>
      </c>
      <c r="I9" s="17">
        <v>0.1422917883577452</v>
      </c>
      <c r="J9" s="17">
        <v>0.12912543250227559</v>
      </c>
      <c r="K9" s="17">
        <v>0.1192442812398737</v>
      </c>
      <c r="L9" s="17">
        <v>0.11032414968409</v>
      </c>
      <c r="M9" s="17">
        <v>0.1308169986571385</v>
      </c>
      <c r="N9" s="17">
        <v>0.1326458246954926</v>
      </c>
      <c r="O9" s="17">
        <v>0.1636341533676671</v>
      </c>
      <c r="P9" s="17">
        <v>0.19610309697948669</v>
      </c>
      <c r="Q9" s="17">
        <v>0.26931423230240631</v>
      </c>
      <c r="R9" s="17">
        <v>0.2277012119247685</v>
      </c>
      <c r="S9" s="17">
        <v>0.26283628616752452</v>
      </c>
      <c r="U9" s="17">
        <v>0.10824648252658869</v>
      </c>
      <c r="V9" s="17">
        <v>0.18470288644882599</v>
      </c>
      <c r="W9" s="17">
        <v>9.8753261056456584E-2</v>
      </c>
      <c r="X9" s="17">
        <v>0.1085931772645352</v>
      </c>
      <c r="Y9" s="17">
        <v>0.16708534436358699</v>
      </c>
      <c r="Z9" s="17">
        <v>0.20192226952379311</v>
      </c>
      <c r="AA9" s="17">
        <v>0.25670496106497942</v>
      </c>
      <c r="AB9" s="17">
        <v>0.2672064517392797</v>
      </c>
      <c r="AC9" s="17">
        <v>0.19487512971907181</v>
      </c>
      <c r="AD9" s="17">
        <v>9.4918154175004113E-2</v>
      </c>
      <c r="AE9" s="17">
        <v>0</v>
      </c>
      <c r="AG9" s="17">
        <v>0.23577965743449861</v>
      </c>
      <c r="AH9" s="17">
        <v>0.1197712079035459</v>
      </c>
      <c r="AJ9" s="17">
        <v>0.25635802489268827</v>
      </c>
      <c r="AK9" s="17">
        <v>0.1909984356635207</v>
      </c>
      <c r="AL9" s="17">
        <v>0.18261694065217809</v>
      </c>
      <c r="AM9" s="17">
        <v>0.1895738438654325</v>
      </c>
      <c r="AN9" s="17">
        <v>0.15108872923827879</v>
      </c>
      <c r="AO9" s="17">
        <v>0.18599409810510881</v>
      </c>
      <c r="AP9" s="17">
        <v>0.15833968656738551</v>
      </c>
      <c r="AQ9" s="17">
        <v>0.1625067108665755</v>
      </c>
      <c r="AR9" s="17">
        <v>0.2236112979801177</v>
      </c>
      <c r="AS9" s="17">
        <v>0.25375944679303503</v>
      </c>
      <c r="AT9" s="17">
        <v>0.23289808034876111</v>
      </c>
      <c r="AU9" s="17">
        <v>0.20206421249141451</v>
      </c>
      <c r="AV9" s="17">
        <v>0.24299109005634911</v>
      </c>
      <c r="AX9" s="17">
        <v>0.1750220654526472</v>
      </c>
      <c r="AY9" s="17">
        <v>0.25375944679303503</v>
      </c>
      <c r="AZ9" s="17">
        <v>0.23289808034876111</v>
      </c>
      <c r="BA9" s="17">
        <v>0.20206421249141451</v>
      </c>
      <c r="BC9" s="17">
        <v>0.22372609642158731</v>
      </c>
      <c r="BD9" s="17">
        <v>0.19737174638265939</v>
      </c>
      <c r="BE9" s="17">
        <v>0.20631900985768789</v>
      </c>
      <c r="BF9" s="17">
        <v>0.14222636559031859</v>
      </c>
      <c r="BG9" s="17">
        <v>0.22253822723181171</v>
      </c>
      <c r="BH9" s="17">
        <v>0.3164727452436405</v>
      </c>
      <c r="BI9" s="17">
        <v>0.1972091418665548</v>
      </c>
      <c r="BJ9" s="17">
        <v>0.16050807971967379</v>
      </c>
      <c r="BK9" s="17">
        <v>0.13295681451914451</v>
      </c>
      <c r="BL9" s="17">
        <v>9.5404800378885823E-2</v>
      </c>
      <c r="BM9" s="17">
        <v>0.19630513228599011</v>
      </c>
      <c r="BN9" s="17">
        <v>9.9503791648147058E-2</v>
      </c>
      <c r="BP9" s="17">
        <v>0.1635693270181372</v>
      </c>
      <c r="BQ9" s="17">
        <v>0.24861050747779009</v>
      </c>
      <c r="BR9" s="17">
        <v>0.1035015379720987</v>
      </c>
      <c r="BS9" s="17">
        <v>0.169511431609943</v>
      </c>
      <c r="BT9" s="17">
        <v>0.41335526698219971</v>
      </c>
      <c r="BU9" s="17">
        <v>0.1013331269393552</v>
      </c>
      <c r="BV9" s="17">
        <v>0.1680185475704655</v>
      </c>
      <c r="BW9" s="17">
        <v>9.889904232249605E-2</v>
      </c>
      <c r="BX9" s="17">
        <v>0.16004007344377291</v>
      </c>
      <c r="BY9" s="17">
        <v>0.18345291888962409</v>
      </c>
    </row>
    <row r="10" spans="2:79" ht="18.95" customHeight="1">
      <c r="B10" s="19" t="s">
        <v>185</v>
      </c>
      <c r="C10" s="17">
        <v>0.29048473309680201</v>
      </c>
      <c r="D10" s="17">
        <v>0.28970451719069013</v>
      </c>
      <c r="E10" s="17">
        <v>0.30488838179724731</v>
      </c>
      <c r="F10" s="17">
        <v>0.25721692219795989</v>
      </c>
      <c r="H10" s="17">
        <v>0.23281056030135949</v>
      </c>
      <c r="I10" s="17">
        <v>0.25403424264118318</v>
      </c>
      <c r="J10" s="17">
        <v>0.40180936939435591</v>
      </c>
      <c r="K10" s="17">
        <v>0.25683786207361242</v>
      </c>
      <c r="L10" s="17">
        <v>0.32993818714616008</v>
      </c>
      <c r="M10" s="17">
        <v>0.29333203157970172</v>
      </c>
      <c r="N10" s="17">
        <v>0.34453555383815548</v>
      </c>
      <c r="O10" s="17">
        <v>0.2487887961181377</v>
      </c>
      <c r="P10" s="17">
        <v>0.30589132632876442</v>
      </c>
      <c r="Q10" s="17">
        <v>0.28852759766095232</v>
      </c>
      <c r="R10" s="17">
        <v>0.32008961260360952</v>
      </c>
      <c r="S10" s="17">
        <v>0.25232004782616718</v>
      </c>
      <c r="U10" s="17">
        <v>0.25761378912935029</v>
      </c>
      <c r="V10" s="17">
        <v>0.23532863612768029</v>
      </c>
      <c r="W10" s="17">
        <v>0.35710579134132442</v>
      </c>
      <c r="X10" s="17">
        <v>0.2462000186403745</v>
      </c>
      <c r="Y10" s="17">
        <v>0.36465682020086487</v>
      </c>
      <c r="Z10" s="17">
        <v>0.30383053962140111</v>
      </c>
      <c r="AA10" s="17">
        <v>0.2954855035853991</v>
      </c>
      <c r="AB10" s="17">
        <v>0.2570594545184503</v>
      </c>
      <c r="AC10" s="17">
        <v>0.2975748718482098</v>
      </c>
      <c r="AD10" s="17">
        <v>0.30365058808348178</v>
      </c>
      <c r="AE10" s="17">
        <v>0.3473362243397638</v>
      </c>
      <c r="AG10" s="17">
        <v>0.28054980080317371</v>
      </c>
      <c r="AH10" s="17">
        <v>0.29824559378861609</v>
      </c>
      <c r="AJ10" s="17">
        <v>0.28598352736743121</v>
      </c>
      <c r="AK10" s="17">
        <v>0.29464839342814081</v>
      </c>
      <c r="AL10" s="17">
        <v>0.30935166973315098</v>
      </c>
      <c r="AM10" s="17">
        <v>0.30709593342966401</v>
      </c>
      <c r="AN10" s="17">
        <v>0.30940222497601738</v>
      </c>
      <c r="AO10" s="17">
        <v>0.28129878427912369</v>
      </c>
      <c r="AP10" s="17">
        <v>0.27175448591883772</v>
      </c>
      <c r="AQ10" s="17">
        <v>0.25516569871551459</v>
      </c>
      <c r="AR10" s="17">
        <v>0.2727806891657899</v>
      </c>
      <c r="AS10" s="17">
        <v>0.26944806846796732</v>
      </c>
      <c r="AT10" s="17">
        <v>0.2400792256304462</v>
      </c>
      <c r="AU10" s="17">
        <v>0.26601860684319067</v>
      </c>
      <c r="AV10" s="17">
        <v>0.35948705284134969</v>
      </c>
      <c r="AX10" s="17">
        <v>0.29134888084559241</v>
      </c>
      <c r="AY10" s="17">
        <v>0.26944806846796732</v>
      </c>
      <c r="AZ10" s="17">
        <v>0.2400792256304462</v>
      </c>
      <c r="BA10" s="17">
        <v>0.26601860684319067</v>
      </c>
      <c r="BC10" s="17">
        <v>0.29667468729668228</v>
      </c>
      <c r="BD10" s="17">
        <v>0.24562675825310459</v>
      </c>
      <c r="BE10" s="17">
        <v>0.21429358539237639</v>
      </c>
      <c r="BF10" s="17">
        <v>0.1908205792315435</v>
      </c>
      <c r="BG10" s="17">
        <v>0.34173614101834537</v>
      </c>
      <c r="BH10" s="17">
        <v>0.2148453387797099</v>
      </c>
      <c r="BI10" s="17">
        <v>0.25140378203087349</v>
      </c>
      <c r="BJ10" s="17">
        <v>0.31530207906155372</v>
      </c>
      <c r="BK10" s="17">
        <v>0.33382989960248433</v>
      </c>
      <c r="BL10" s="17">
        <v>0.34299761756003538</v>
      </c>
      <c r="BM10" s="17">
        <v>0.32618253038839817</v>
      </c>
      <c r="BN10" s="17">
        <v>0.31049872330841222</v>
      </c>
      <c r="BP10" s="17">
        <v>0.32114034523291302</v>
      </c>
      <c r="BQ10" s="17">
        <v>0.30617446798618703</v>
      </c>
      <c r="BR10" s="17">
        <v>0.3219699084892807</v>
      </c>
      <c r="BS10" s="17">
        <v>0.29315842722384872</v>
      </c>
      <c r="BT10" s="17">
        <v>0.23001794773748621</v>
      </c>
      <c r="BU10" s="17">
        <v>0.27881070437316652</v>
      </c>
      <c r="BV10" s="17">
        <v>0.28721370782973588</v>
      </c>
      <c r="BW10" s="17">
        <v>0.28768934264443369</v>
      </c>
      <c r="BX10" s="17">
        <v>0.2861067770982888</v>
      </c>
      <c r="BY10" s="17">
        <v>0.27630666260751752</v>
      </c>
    </row>
    <row r="11" spans="2:79" ht="18.95" customHeight="1">
      <c r="B11" s="19" t="s">
        <v>186</v>
      </c>
      <c r="C11" s="17">
        <v>0.1198027926772449</v>
      </c>
      <c r="D11" s="17">
        <v>0.11192471070986811</v>
      </c>
      <c r="E11" s="17">
        <v>0.14474526382882591</v>
      </c>
      <c r="F11" s="17">
        <v>0.1312710329770064</v>
      </c>
      <c r="H11" s="17">
        <v>0.15645975082518171</v>
      </c>
      <c r="I11" s="17">
        <v>0.12934039478741879</v>
      </c>
      <c r="J11" s="17">
        <v>0.1155585231975173</v>
      </c>
      <c r="K11" s="17">
        <v>0.12320960792116439</v>
      </c>
      <c r="L11" s="17">
        <v>5.9685369504044412E-2</v>
      </c>
      <c r="M11" s="17">
        <v>0.15655320837663639</v>
      </c>
      <c r="N11" s="17">
        <v>0.13328661206393269</v>
      </c>
      <c r="O11" s="17">
        <v>0.13104070188785549</v>
      </c>
      <c r="P11" s="17">
        <v>0.10024728729822591</v>
      </c>
      <c r="Q11" s="17">
        <v>7.5697016549754664E-2</v>
      </c>
      <c r="R11" s="17">
        <v>0.12530832593754579</v>
      </c>
      <c r="S11" s="17">
        <v>0.12981071870735239</v>
      </c>
      <c r="U11" s="17">
        <v>0.15488530474982759</v>
      </c>
      <c r="V11" s="17">
        <v>0.10097663439974611</v>
      </c>
      <c r="W11" s="17">
        <v>0.10795474891220511</v>
      </c>
      <c r="X11" s="17">
        <v>0.14069426989526651</v>
      </c>
      <c r="Y11" s="17">
        <v>0.1227118803677317</v>
      </c>
      <c r="Z11" s="17">
        <v>0.1342659380489814</v>
      </c>
      <c r="AA11" s="17">
        <v>7.6004837061777158E-2</v>
      </c>
      <c r="AB11" s="17">
        <v>8.8221996883953227E-2</v>
      </c>
      <c r="AC11" s="17">
        <v>0.14674515210727129</v>
      </c>
      <c r="AD11" s="17">
        <v>0.12945096169480749</v>
      </c>
      <c r="AE11" s="17">
        <v>8.5660871336491431E-2</v>
      </c>
      <c r="AG11" s="17">
        <v>0.1141284721718043</v>
      </c>
      <c r="AH11" s="17">
        <v>0.1242353957048138</v>
      </c>
      <c r="AJ11" s="17">
        <v>0.106414257728807</v>
      </c>
      <c r="AK11" s="17">
        <v>0.1244987004235496</v>
      </c>
      <c r="AL11" s="17">
        <v>9.0806619197781366E-2</v>
      </c>
      <c r="AM11" s="17">
        <v>8.0681495301029346E-2</v>
      </c>
      <c r="AN11" s="17">
        <v>0.12289239077922171</v>
      </c>
      <c r="AO11" s="17">
        <v>0.112122177444081</v>
      </c>
      <c r="AP11" s="17">
        <v>0.1176307917829869</v>
      </c>
      <c r="AQ11" s="17">
        <v>0.1636430951723826</v>
      </c>
      <c r="AR11" s="17">
        <v>0.11586300517571251</v>
      </c>
      <c r="AS11" s="17">
        <v>0.14361902549131789</v>
      </c>
      <c r="AT11" s="17">
        <v>8.4346675546061511E-2</v>
      </c>
      <c r="AU11" s="17">
        <v>7.4421010621148836E-2</v>
      </c>
      <c r="AV11" s="17">
        <v>3.5165776980164917E-2</v>
      </c>
      <c r="AX11" s="17">
        <v>0.12039770949700281</v>
      </c>
      <c r="AY11" s="17">
        <v>0.14361902549131789</v>
      </c>
      <c r="AZ11" s="17">
        <v>8.4346675546061511E-2</v>
      </c>
      <c r="BA11" s="17">
        <v>7.4421010621148836E-2</v>
      </c>
      <c r="BC11" s="17">
        <v>0.13406188290639659</v>
      </c>
      <c r="BD11" s="17">
        <v>1.8601967973661669E-2</v>
      </c>
      <c r="BE11" s="17">
        <v>9.5706228669312499E-2</v>
      </c>
      <c r="BF11" s="17">
        <v>0.19713945392504079</v>
      </c>
      <c r="BG11" s="17">
        <v>5.6462273616942227E-2</v>
      </c>
      <c r="BH11" s="17">
        <v>9.8374967066620286E-2</v>
      </c>
      <c r="BI11" s="17">
        <v>7.3438948342397753E-2</v>
      </c>
      <c r="BJ11" s="17">
        <v>0.1201628591317177</v>
      </c>
      <c r="BK11" s="17">
        <v>8.8787418728590362E-2</v>
      </c>
      <c r="BL11" s="17">
        <v>0.10482643900042531</v>
      </c>
      <c r="BM11" s="17">
        <v>0.12774200846059841</v>
      </c>
      <c r="BN11" s="17">
        <v>0.14268895656296471</v>
      </c>
      <c r="BP11" s="17">
        <v>0.11703640774865939</v>
      </c>
      <c r="BQ11" s="17">
        <v>0.1223474418372117</v>
      </c>
      <c r="BR11" s="17">
        <v>0.1350325767743446</v>
      </c>
      <c r="BS11" s="17">
        <v>0.12078628921668361</v>
      </c>
      <c r="BT11" s="17">
        <v>7.6786358883249972E-2</v>
      </c>
      <c r="BU11" s="17">
        <v>0.23271250304042429</v>
      </c>
      <c r="BV11" s="17">
        <v>0.1402323196183155</v>
      </c>
      <c r="BW11" s="17">
        <v>9.7998196347429359E-2</v>
      </c>
      <c r="BX11" s="17">
        <v>0.1106497271989961</v>
      </c>
      <c r="BY11" s="17">
        <v>9.8560218228170432E-2</v>
      </c>
    </row>
    <row r="12" spans="2:79" ht="18.95" customHeight="1">
      <c r="B12" s="19" t="s">
        <v>187</v>
      </c>
      <c r="C12" s="17">
        <v>0.3184334316361242</v>
      </c>
      <c r="D12" s="17">
        <v>0.29831310301715031</v>
      </c>
      <c r="E12" s="17">
        <v>0.36486050053532459</v>
      </c>
      <c r="F12" s="17">
        <v>0.44237012110822688</v>
      </c>
      <c r="H12" s="17">
        <v>0.35632801761472238</v>
      </c>
      <c r="I12" s="17">
        <v>0.34912393876695641</v>
      </c>
      <c r="J12" s="17">
        <v>0.27158380276593119</v>
      </c>
      <c r="K12" s="17">
        <v>0.37865283328020938</v>
      </c>
      <c r="L12" s="17">
        <v>0.37540043649112131</v>
      </c>
      <c r="M12" s="17">
        <v>0.32692861744488949</v>
      </c>
      <c r="N12" s="17">
        <v>0.36775343929891968</v>
      </c>
      <c r="O12" s="17">
        <v>0.34893720031447778</v>
      </c>
      <c r="P12" s="17">
        <v>0.34522061906816132</v>
      </c>
      <c r="Q12" s="17">
        <v>0.24438867735382711</v>
      </c>
      <c r="R12" s="17">
        <v>0.24491889676903841</v>
      </c>
      <c r="S12" s="17">
        <v>0.27047246035314049</v>
      </c>
      <c r="U12" s="17">
        <v>0.32898479644741169</v>
      </c>
      <c r="V12" s="17">
        <v>0.38931430398778261</v>
      </c>
      <c r="W12" s="17">
        <v>0.34771313559492523</v>
      </c>
      <c r="X12" s="17">
        <v>0.40430959585564458</v>
      </c>
      <c r="Y12" s="17">
        <v>0.25816094823955399</v>
      </c>
      <c r="Z12" s="17">
        <v>0.25215036309812738</v>
      </c>
      <c r="AA12" s="17">
        <v>0.28429965577951571</v>
      </c>
      <c r="AB12" s="17">
        <v>0.30763494947707681</v>
      </c>
      <c r="AC12" s="17">
        <v>0.26393113425555859</v>
      </c>
      <c r="AD12" s="17">
        <v>0.36229229094509041</v>
      </c>
      <c r="AE12" s="17">
        <v>0.43107927844271038</v>
      </c>
      <c r="AG12" s="17">
        <v>0.28149204041923792</v>
      </c>
      <c r="AH12" s="17">
        <v>0.34729089966134019</v>
      </c>
      <c r="AJ12" s="17">
        <v>0.25769850775658371</v>
      </c>
      <c r="AK12" s="17">
        <v>0.29326147050383938</v>
      </c>
      <c r="AL12" s="17">
        <v>0.29582967621925249</v>
      </c>
      <c r="AM12" s="17">
        <v>0.30896905243097439</v>
      </c>
      <c r="AN12" s="17">
        <v>0.30784253948989559</v>
      </c>
      <c r="AO12" s="17">
        <v>0.32403179075017802</v>
      </c>
      <c r="AP12" s="17">
        <v>0.33791191927463432</v>
      </c>
      <c r="AQ12" s="17">
        <v>0.29001606122721563</v>
      </c>
      <c r="AR12" s="17">
        <v>0.29852749107679349</v>
      </c>
      <c r="AS12" s="17">
        <v>0.21047367225783159</v>
      </c>
      <c r="AT12" s="17">
        <v>0.33492923686297782</v>
      </c>
      <c r="AU12" s="17">
        <v>0.34437743818090882</v>
      </c>
      <c r="AV12" s="17">
        <v>0.29967700398094582</v>
      </c>
      <c r="AX12" s="17">
        <v>0.31152833975489641</v>
      </c>
      <c r="AY12" s="17">
        <v>0.21047367225783159</v>
      </c>
      <c r="AZ12" s="17">
        <v>0.33492923686297782</v>
      </c>
      <c r="BA12" s="17">
        <v>0.34437743818090882</v>
      </c>
      <c r="BC12" s="17">
        <v>0.24099857025352769</v>
      </c>
      <c r="BD12" s="17">
        <v>0.48830747682027631</v>
      </c>
      <c r="BE12" s="17">
        <v>0.38204078657531498</v>
      </c>
      <c r="BF12" s="17">
        <v>0.3428589747065271</v>
      </c>
      <c r="BG12" s="17">
        <v>0.27910000706336752</v>
      </c>
      <c r="BH12" s="17">
        <v>0.28967961452060748</v>
      </c>
      <c r="BI12" s="17">
        <v>0.37810776591252693</v>
      </c>
      <c r="BJ12" s="17">
        <v>0.32172071795712331</v>
      </c>
      <c r="BK12" s="17">
        <v>0.36845011246458198</v>
      </c>
      <c r="BL12" s="17">
        <v>0.31104099600789492</v>
      </c>
      <c r="BM12" s="17">
        <v>0.25071799619793622</v>
      </c>
      <c r="BN12" s="17">
        <v>0.34153893070497221</v>
      </c>
      <c r="BP12" s="17">
        <v>0.30637976183029919</v>
      </c>
      <c r="BQ12" s="17">
        <v>0.23107726329707171</v>
      </c>
      <c r="BR12" s="17">
        <v>0.38667633167363807</v>
      </c>
      <c r="BS12" s="17">
        <v>0.31536165003536198</v>
      </c>
      <c r="BT12" s="17">
        <v>0.2073029823122895</v>
      </c>
      <c r="BU12" s="17">
        <v>0.30451336829052811</v>
      </c>
      <c r="BV12" s="17">
        <v>0.34268684247689363</v>
      </c>
      <c r="BW12" s="17">
        <v>0.38069220020542138</v>
      </c>
      <c r="BX12" s="17">
        <v>0.37057856827621999</v>
      </c>
      <c r="BY12" s="17">
        <v>0.31115711956866587</v>
      </c>
    </row>
    <row r="13" spans="2:79" ht="18.95" customHeight="1">
      <c r="B13" s="19" t="s">
        <v>188</v>
      </c>
      <c r="C13" s="17">
        <v>0.1006298990874807</v>
      </c>
      <c r="D13" s="17">
        <v>0.1023402444685772</v>
      </c>
      <c r="E13" s="17">
        <v>8.6157063410264745E-2</v>
      </c>
      <c r="F13" s="17">
        <v>7.5816127155698784E-2</v>
      </c>
      <c r="H13" s="17">
        <v>0.1598163424760366</v>
      </c>
      <c r="I13" s="17">
        <v>0.12520963544669639</v>
      </c>
      <c r="J13" s="17">
        <v>8.192287213992E-2</v>
      </c>
      <c r="K13" s="17">
        <v>0.12205541548514</v>
      </c>
      <c r="L13" s="17">
        <v>0.1246518571745841</v>
      </c>
      <c r="M13" s="17">
        <v>9.2369143941633855E-2</v>
      </c>
      <c r="N13" s="17">
        <v>2.1778570103499258E-2</v>
      </c>
      <c r="O13" s="17">
        <v>0.107599148311862</v>
      </c>
      <c r="P13" s="17">
        <v>5.2537670325361517E-2</v>
      </c>
      <c r="Q13" s="17">
        <v>0.12207247613305949</v>
      </c>
      <c r="R13" s="17">
        <v>8.1981952765037808E-2</v>
      </c>
      <c r="S13" s="17">
        <v>8.4560486945815347E-2</v>
      </c>
      <c r="U13" s="17">
        <v>0.1502696271468219</v>
      </c>
      <c r="V13" s="17">
        <v>8.9677539035964718E-2</v>
      </c>
      <c r="W13" s="17">
        <v>8.8473063095088803E-2</v>
      </c>
      <c r="X13" s="17">
        <v>0.1002029383441792</v>
      </c>
      <c r="Y13" s="17">
        <v>8.7385006828262377E-2</v>
      </c>
      <c r="Z13" s="17">
        <v>0.10783088970769721</v>
      </c>
      <c r="AA13" s="17">
        <v>8.7505042508328551E-2</v>
      </c>
      <c r="AB13" s="17">
        <v>7.9877147381240049E-2</v>
      </c>
      <c r="AC13" s="17">
        <v>9.6873712069888762E-2</v>
      </c>
      <c r="AD13" s="17">
        <v>0.1096880051016163</v>
      </c>
      <c r="AE13" s="17">
        <v>0.13592362588103429</v>
      </c>
      <c r="AG13" s="17">
        <v>8.8050029171285668E-2</v>
      </c>
      <c r="AH13" s="17">
        <v>0.110456902941684</v>
      </c>
      <c r="AJ13" s="17">
        <v>9.3545682254489851E-2</v>
      </c>
      <c r="AK13" s="17">
        <v>9.6592999980949681E-2</v>
      </c>
      <c r="AL13" s="17">
        <v>0.1213950941976369</v>
      </c>
      <c r="AM13" s="17">
        <v>0.1136796749728998</v>
      </c>
      <c r="AN13" s="17">
        <v>0.1087741155165865</v>
      </c>
      <c r="AO13" s="17">
        <v>9.6553149421508513E-2</v>
      </c>
      <c r="AP13" s="17">
        <v>0.11436311645615579</v>
      </c>
      <c r="AQ13" s="17">
        <v>0.12866843401831199</v>
      </c>
      <c r="AR13" s="17">
        <v>8.92175166015865E-2</v>
      </c>
      <c r="AS13" s="17">
        <v>0.12269978698984819</v>
      </c>
      <c r="AT13" s="17">
        <v>0.1077467816117534</v>
      </c>
      <c r="AU13" s="17">
        <v>0.1131187318633373</v>
      </c>
      <c r="AV13" s="17">
        <v>6.2679076141190615E-2</v>
      </c>
      <c r="AX13" s="17">
        <v>0.1017030044498613</v>
      </c>
      <c r="AY13" s="17">
        <v>0.12269978698984819</v>
      </c>
      <c r="AZ13" s="17">
        <v>0.1077467816117534</v>
      </c>
      <c r="BA13" s="17">
        <v>0.1131187318633373</v>
      </c>
      <c r="BC13" s="17">
        <v>0.104538763121806</v>
      </c>
      <c r="BD13" s="17">
        <v>5.0092050570297822E-2</v>
      </c>
      <c r="BE13" s="17">
        <v>0.1016403895053081</v>
      </c>
      <c r="BF13" s="17">
        <v>0.12695462654657011</v>
      </c>
      <c r="BG13" s="17">
        <v>0.1001633510695332</v>
      </c>
      <c r="BH13" s="17">
        <v>8.0627334389421892E-2</v>
      </c>
      <c r="BI13" s="17">
        <v>9.9840361847647094E-2</v>
      </c>
      <c r="BJ13" s="17">
        <v>8.2306264129931361E-2</v>
      </c>
      <c r="BK13" s="17">
        <v>7.5975754685198932E-2</v>
      </c>
      <c r="BL13" s="17">
        <v>0.14573014705275841</v>
      </c>
      <c r="BM13" s="17">
        <v>9.9052332667077109E-2</v>
      </c>
      <c r="BN13" s="17">
        <v>0.10576959777550381</v>
      </c>
      <c r="BP13" s="17">
        <v>9.1874158169991074E-2</v>
      </c>
      <c r="BQ13" s="17">
        <v>9.1790319401739526E-2</v>
      </c>
      <c r="BR13" s="17">
        <v>5.2819645090638002E-2</v>
      </c>
      <c r="BS13" s="17">
        <v>0.1011822019141628</v>
      </c>
      <c r="BT13" s="17">
        <v>7.2537444084774819E-2</v>
      </c>
      <c r="BU13" s="17">
        <v>8.2630297356525856E-2</v>
      </c>
      <c r="BV13" s="17">
        <v>6.1848582504589668E-2</v>
      </c>
      <c r="BW13" s="17">
        <v>0.13472121848021959</v>
      </c>
      <c r="BX13" s="17">
        <v>7.2624853982722407E-2</v>
      </c>
      <c r="BY13" s="17">
        <v>0.13052308070602231</v>
      </c>
    </row>
    <row r="14" spans="2:79">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A18"/>
  <sheetViews>
    <sheetView showGridLines="0" workbookViewId="0">
      <pane xSplit="2" topLeftCell="C6" activePane="topRight" state="frozen"/>
      <selection pane="topRight" activeCell="F15" sqref="C14:F15"/>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190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184</v>
      </c>
      <c r="C9" s="17">
        <v>9.135834460865741E-2</v>
      </c>
      <c r="D9" s="17">
        <v>0.1063019419405027</v>
      </c>
      <c r="E9" s="17">
        <v>5.7511183510101191E-2</v>
      </c>
      <c r="F9" s="17">
        <v>1.608189635193771E-2</v>
      </c>
      <c r="H9" s="17">
        <v>3.9463349780913468E-2</v>
      </c>
      <c r="I9" s="17">
        <v>4.469267608794647E-2</v>
      </c>
      <c r="J9" s="17">
        <v>5.4603395618546047E-2</v>
      </c>
      <c r="K9" s="17">
        <v>5.3411948023191567E-2</v>
      </c>
      <c r="L9" s="17">
        <v>4.567260256525691E-2</v>
      </c>
      <c r="M9" s="17">
        <v>7.957196523242227E-2</v>
      </c>
      <c r="N9" s="17">
        <v>3.1380634918743953E-2</v>
      </c>
      <c r="O9" s="17">
        <v>7.0253302199213538E-2</v>
      </c>
      <c r="P9" s="17">
        <v>8.8927970031436251E-2</v>
      </c>
      <c r="Q9" s="17">
        <v>0.22151834396432901</v>
      </c>
      <c r="R9" s="17">
        <v>0.1357385800257446</v>
      </c>
      <c r="S9" s="17">
        <v>0.154320983182588</v>
      </c>
      <c r="U9" s="17">
        <v>4.0329128936340747E-2</v>
      </c>
      <c r="V9" s="17">
        <v>3.7912258663183249E-2</v>
      </c>
      <c r="W9" s="17">
        <v>2.5782554366329771E-2</v>
      </c>
      <c r="X9" s="17">
        <v>6.9555917459277222E-2</v>
      </c>
      <c r="Y9" s="17">
        <v>8.867972877839593E-2</v>
      </c>
      <c r="Z9" s="17">
        <v>0.10943786136271259</v>
      </c>
      <c r="AA9" s="17">
        <v>0.1574006380548402</v>
      </c>
      <c r="AB9" s="17">
        <v>0.15291555924128089</v>
      </c>
      <c r="AC9" s="17">
        <v>0.1424847713416395</v>
      </c>
      <c r="AD9" s="17">
        <v>5.8165325182524881E-2</v>
      </c>
      <c r="AE9" s="17">
        <v>0</v>
      </c>
      <c r="AG9" s="17">
        <v>0.14345459132544269</v>
      </c>
      <c r="AH9" s="17">
        <v>5.0662373928046123E-2</v>
      </c>
      <c r="AJ9" s="17">
        <v>0.12340921628664681</v>
      </c>
      <c r="AK9" s="17">
        <v>0.11131328057798349</v>
      </c>
      <c r="AL9" s="17">
        <v>9.9444190723403755E-2</v>
      </c>
      <c r="AM9" s="17">
        <v>0.12643053680560121</v>
      </c>
      <c r="AN9" s="17">
        <v>8.7608476436136201E-2</v>
      </c>
      <c r="AO9" s="17">
        <v>0.10478649228926749</v>
      </c>
      <c r="AP9" s="17">
        <v>6.7808195210885616E-2</v>
      </c>
      <c r="AQ9" s="17">
        <v>8.2006632830437534E-2</v>
      </c>
      <c r="AR9" s="17">
        <v>0.10994324949382341</v>
      </c>
      <c r="AS9" s="17">
        <v>0.16551646032052081</v>
      </c>
      <c r="AT9" s="17">
        <v>0.13915573613187879</v>
      </c>
      <c r="AU9" s="17">
        <v>0.1159117568749129</v>
      </c>
      <c r="AV9" s="17">
        <v>0.15897927018527569</v>
      </c>
      <c r="AX9" s="17">
        <v>9.3845656936244526E-2</v>
      </c>
      <c r="AY9" s="17">
        <v>0.16551646032052081</v>
      </c>
      <c r="AZ9" s="17">
        <v>0.13915573613187879</v>
      </c>
      <c r="BA9" s="17">
        <v>0.1159117568749129</v>
      </c>
      <c r="BC9" s="17">
        <v>0.14398978478142591</v>
      </c>
      <c r="BD9" s="17">
        <v>6.8398492203821673E-2</v>
      </c>
      <c r="BE9" s="17">
        <v>0.11652125850486381</v>
      </c>
      <c r="BF9" s="17">
        <v>8.9106745881734908E-2</v>
      </c>
      <c r="BG9" s="17">
        <v>0.15217108325244669</v>
      </c>
      <c r="BH9" s="17">
        <v>0.22537513564999059</v>
      </c>
      <c r="BI9" s="17">
        <v>0.14358257132608471</v>
      </c>
      <c r="BJ9" s="17">
        <v>7.1504208536048899E-2</v>
      </c>
      <c r="BK9" s="17">
        <v>8.3603805360061456E-2</v>
      </c>
      <c r="BL9" s="17">
        <v>6.6713641560229825E-2</v>
      </c>
      <c r="BM9" s="17">
        <v>0.1149038644081963</v>
      </c>
      <c r="BN9" s="17">
        <v>5.0158567213421337E-2</v>
      </c>
      <c r="BP9" s="17">
        <v>8.2325235295560698E-2</v>
      </c>
      <c r="BQ9" s="17">
        <v>9.5769349153810232E-2</v>
      </c>
      <c r="BR9" s="17">
        <v>4.0148234444721223E-2</v>
      </c>
      <c r="BS9" s="17">
        <v>9.2408989131309738E-2</v>
      </c>
      <c r="BT9" s="17">
        <v>0.27503412626240281</v>
      </c>
      <c r="BU9" s="17">
        <v>6.0926444085804582E-2</v>
      </c>
      <c r="BV9" s="17">
        <v>0.1035137671370092</v>
      </c>
      <c r="BW9" s="17">
        <v>6.968636567105771E-2</v>
      </c>
      <c r="BX9" s="17">
        <v>7.8647904590320297E-2</v>
      </c>
      <c r="BY9" s="17">
        <v>8.9410213366674512E-2</v>
      </c>
    </row>
    <row r="10" spans="2:79" ht="18.95" customHeight="1">
      <c r="B10" s="19" t="s">
        <v>185</v>
      </c>
      <c r="C10" s="17">
        <v>0.18201772405392239</v>
      </c>
      <c r="D10" s="17">
        <v>0.193077459674212</v>
      </c>
      <c r="E10" s="17">
        <v>0.16226185060771289</v>
      </c>
      <c r="F10" s="17">
        <v>8.6353120593019361E-2</v>
      </c>
      <c r="H10" s="17">
        <v>0.18563864755163159</v>
      </c>
      <c r="I10" s="17">
        <v>0.15620324763037019</v>
      </c>
      <c r="J10" s="17">
        <v>0.21312279658975469</v>
      </c>
      <c r="K10" s="17">
        <v>0.15363912382140879</v>
      </c>
      <c r="L10" s="17">
        <v>0.17875442785146969</v>
      </c>
      <c r="M10" s="17">
        <v>0.1246234890916889</v>
      </c>
      <c r="N10" s="17">
        <v>0.2214785561312306</v>
      </c>
      <c r="O10" s="17">
        <v>0.14455071233150199</v>
      </c>
      <c r="P10" s="17">
        <v>0.20541615911417871</v>
      </c>
      <c r="Q10" s="17">
        <v>0.19099578410951401</v>
      </c>
      <c r="R10" s="17">
        <v>0.225959365659191</v>
      </c>
      <c r="S10" s="17">
        <v>0.18155778979267989</v>
      </c>
      <c r="U10" s="17">
        <v>0.18106497995441381</v>
      </c>
      <c r="V10" s="17">
        <v>0.1200923398869647</v>
      </c>
      <c r="W10" s="17">
        <v>0.18567374658717939</v>
      </c>
      <c r="X10" s="17">
        <v>0.13237051943268069</v>
      </c>
      <c r="Y10" s="17">
        <v>0.2284075256828853</v>
      </c>
      <c r="Z10" s="17">
        <v>0.21836054980932021</v>
      </c>
      <c r="AA10" s="17">
        <v>0.21716482081427829</v>
      </c>
      <c r="AB10" s="17">
        <v>0.18373942961549139</v>
      </c>
      <c r="AC10" s="17">
        <v>0.18748190899645831</v>
      </c>
      <c r="AD10" s="17">
        <v>0.1533005881121931</v>
      </c>
      <c r="AE10" s="17">
        <v>0.17365003877721391</v>
      </c>
      <c r="AG10" s="17">
        <v>0.19190324117669749</v>
      </c>
      <c r="AH10" s="17">
        <v>0.17429546495955431</v>
      </c>
      <c r="AJ10" s="17">
        <v>0.24920656312399991</v>
      </c>
      <c r="AK10" s="17">
        <v>0.18833355903500409</v>
      </c>
      <c r="AL10" s="17">
        <v>0.19515857557270699</v>
      </c>
      <c r="AM10" s="17">
        <v>0.21418943955290451</v>
      </c>
      <c r="AN10" s="17">
        <v>0.1674428875410664</v>
      </c>
      <c r="AO10" s="17">
        <v>0.19988401608270639</v>
      </c>
      <c r="AP10" s="17">
        <v>0.1388085779168825</v>
      </c>
      <c r="AQ10" s="17">
        <v>0.17148645515725081</v>
      </c>
      <c r="AR10" s="17">
        <v>0.18416966659737</v>
      </c>
      <c r="AS10" s="17">
        <v>0.20406873803545439</v>
      </c>
      <c r="AT10" s="17">
        <v>0.18354484902662169</v>
      </c>
      <c r="AU10" s="17">
        <v>0.19749099595977909</v>
      </c>
      <c r="AV10" s="17">
        <v>0.16090666991369049</v>
      </c>
      <c r="AX10" s="17">
        <v>0.18452443194676571</v>
      </c>
      <c r="AY10" s="17">
        <v>0.20406873803545439</v>
      </c>
      <c r="AZ10" s="17">
        <v>0.18354484902662169</v>
      </c>
      <c r="BA10" s="17">
        <v>0.19749099595977909</v>
      </c>
      <c r="BC10" s="17">
        <v>0.18958731416766689</v>
      </c>
      <c r="BD10" s="17">
        <v>0.133235849635049</v>
      </c>
      <c r="BE10" s="17">
        <v>0.19869956775076239</v>
      </c>
      <c r="BF10" s="17">
        <v>0.190678207655818</v>
      </c>
      <c r="BG10" s="17">
        <v>0.13541216804892009</v>
      </c>
      <c r="BH10" s="17">
        <v>0.233547700568698</v>
      </c>
      <c r="BI10" s="17">
        <v>0.1916719321366136</v>
      </c>
      <c r="BJ10" s="17">
        <v>0.14783177135799519</v>
      </c>
      <c r="BK10" s="17">
        <v>0.22562759744180749</v>
      </c>
      <c r="BL10" s="17">
        <v>0.19237713266457049</v>
      </c>
      <c r="BM10" s="17">
        <v>0.23287434647750721</v>
      </c>
      <c r="BN10" s="17">
        <v>0.1823028857740028</v>
      </c>
      <c r="BP10" s="17">
        <v>0.1473294229757216</v>
      </c>
      <c r="BQ10" s="17">
        <v>0.31671220719985221</v>
      </c>
      <c r="BR10" s="17">
        <v>0.14445522506047401</v>
      </c>
      <c r="BS10" s="17">
        <v>0.14939443938985431</v>
      </c>
      <c r="BT10" s="17">
        <v>0.25858603957192777</v>
      </c>
      <c r="BU10" s="17">
        <v>0.135253962930836</v>
      </c>
      <c r="BV10" s="17">
        <v>0.23055115956396241</v>
      </c>
      <c r="BW10" s="17">
        <v>0.17929611330666301</v>
      </c>
      <c r="BX10" s="17">
        <v>0.20246323077684919</v>
      </c>
      <c r="BY10" s="17">
        <v>0.20723133581271069</v>
      </c>
    </row>
    <row r="11" spans="2:79" ht="18.95" customHeight="1">
      <c r="B11" s="19" t="s">
        <v>186</v>
      </c>
      <c r="C11" s="17">
        <v>0.13578169805381951</v>
      </c>
      <c r="D11" s="17">
        <v>0.1398598098001218</v>
      </c>
      <c r="E11" s="17">
        <v>0.11362405500163179</v>
      </c>
      <c r="F11" s="17">
        <v>0.2060568206679198</v>
      </c>
      <c r="H11" s="17">
        <v>0.14022888415142101</v>
      </c>
      <c r="I11" s="17">
        <v>0.1064413984446375</v>
      </c>
      <c r="J11" s="17">
        <v>0.23252154358834651</v>
      </c>
      <c r="K11" s="17">
        <v>0.1534299923103952</v>
      </c>
      <c r="L11" s="17">
        <v>6.9550482576105604E-2</v>
      </c>
      <c r="M11" s="17">
        <v>0.1515189377168249</v>
      </c>
      <c r="N11" s="17">
        <v>0.18138414419785781</v>
      </c>
      <c r="O11" s="17">
        <v>0.15420424586342649</v>
      </c>
      <c r="P11" s="17">
        <v>9.7424058614532683E-2</v>
      </c>
      <c r="Q11" s="17">
        <v>7.5808473024374781E-2</v>
      </c>
      <c r="R11" s="17">
        <v>0.1417360849695182</v>
      </c>
      <c r="S11" s="17">
        <v>0.14503530764691111</v>
      </c>
      <c r="U11" s="17">
        <v>0.1278691257617639</v>
      </c>
      <c r="V11" s="17">
        <v>0.18158731518595711</v>
      </c>
      <c r="W11" s="17">
        <v>0.1540784787008144</v>
      </c>
      <c r="X11" s="17">
        <v>0.13728873231174521</v>
      </c>
      <c r="Y11" s="17">
        <v>0.12209366710507601</v>
      </c>
      <c r="Z11" s="17">
        <v>0.1516610734908706</v>
      </c>
      <c r="AA11" s="17">
        <v>0.16806556553845869</v>
      </c>
      <c r="AB11" s="17">
        <v>0.1183908568709415</v>
      </c>
      <c r="AC11" s="17">
        <v>0.1046612896006916</v>
      </c>
      <c r="AD11" s="17">
        <v>9.8300551845862436E-2</v>
      </c>
      <c r="AE11" s="17">
        <v>0.22158449721752571</v>
      </c>
      <c r="AG11" s="17">
        <v>0.1245981687288954</v>
      </c>
      <c r="AH11" s="17">
        <v>0.1445179239855473</v>
      </c>
      <c r="AJ11" s="17">
        <v>0.1108457892233827</v>
      </c>
      <c r="AK11" s="17">
        <v>9.8916810386645779E-2</v>
      </c>
      <c r="AL11" s="17">
        <v>8.8164407866877348E-2</v>
      </c>
      <c r="AM11" s="17">
        <v>0.1026945041863859</v>
      </c>
      <c r="AN11" s="17">
        <v>0.1036494495283693</v>
      </c>
      <c r="AO11" s="17">
        <v>0.1165208204677354</v>
      </c>
      <c r="AP11" s="17">
        <v>6.848014274087251E-2</v>
      </c>
      <c r="AQ11" s="17">
        <v>7.7960244216829649E-2</v>
      </c>
      <c r="AR11" s="17">
        <v>0.13206286412215679</v>
      </c>
      <c r="AS11" s="17">
        <v>0.1036056791213518</v>
      </c>
      <c r="AT11" s="17">
        <v>8.8156469845287119E-2</v>
      </c>
      <c r="AU11" s="17">
        <v>7.1959873589235335E-2</v>
      </c>
      <c r="AV11" s="17">
        <v>0.1094535092999524</v>
      </c>
      <c r="AX11" s="17">
        <v>0.1301194208434763</v>
      </c>
      <c r="AY11" s="17">
        <v>0.1036056791213518</v>
      </c>
      <c r="AZ11" s="17">
        <v>8.8156469845287119E-2</v>
      </c>
      <c r="BA11" s="17">
        <v>7.1959873589235335E-2</v>
      </c>
      <c r="BC11" s="17">
        <v>0.15147715820652879</v>
      </c>
      <c r="BD11" s="17">
        <v>9.9018915657657552E-2</v>
      </c>
      <c r="BE11" s="17">
        <v>5.6226075243751061E-2</v>
      </c>
      <c r="BF11" s="17">
        <v>0.1541147168545634</v>
      </c>
      <c r="BG11" s="17">
        <v>0.17003791471616581</v>
      </c>
      <c r="BH11" s="17">
        <v>0.11950634690646041</v>
      </c>
      <c r="BI11" s="17">
        <v>8.1528627042032245E-2</v>
      </c>
      <c r="BJ11" s="17">
        <v>0.13543505344455811</v>
      </c>
      <c r="BK11" s="17">
        <v>0.13269727668777259</v>
      </c>
      <c r="BL11" s="17">
        <v>0.1190148379771913</v>
      </c>
      <c r="BM11" s="17">
        <v>0.11234140363467331</v>
      </c>
      <c r="BN11" s="17">
        <v>0.14941880748526409</v>
      </c>
      <c r="BP11" s="17">
        <v>0.15443561428951441</v>
      </c>
      <c r="BQ11" s="17">
        <v>0.14567802172797159</v>
      </c>
      <c r="BR11" s="17">
        <v>0.12912153523383249</v>
      </c>
      <c r="BS11" s="17">
        <v>0.16097284018744251</v>
      </c>
      <c r="BT11" s="17">
        <v>0.1113062806149354</v>
      </c>
      <c r="BU11" s="17">
        <v>8.5281174768327112E-2</v>
      </c>
      <c r="BV11" s="17">
        <v>8.2802072318638009E-2</v>
      </c>
      <c r="BW11" s="17">
        <v>0.14404323035290961</v>
      </c>
      <c r="BX11" s="17">
        <v>9.4982939026348093E-2</v>
      </c>
      <c r="BY11" s="17">
        <v>0.13680585415035509</v>
      </c>
    </row>
    <row r="12" spans="2:79" ht="18.95" customHeight="1">
      <c r="B12" s="19" t="s">
        <v>187</v>
      </c>
      <c r="C12" s="17">
        <v>0.40669240140671509</v>
      </c>
      <c r="D12" s="17">
        <v>0.37546656687191221</v>
      </c>
      <c r="E12" s="17">
        <v>0.48240282407567719</v>
      </c>
      <c r="F12" s="17">
        <v>0.57397652360072193</v>
      </c>
      <c r="H12" s="17">
        <v>0.41601446344372661</v>
      </c>
      <c r="I12" s="17">
        <v>0.49609278395230882</v>
      </c>
      <c r="J12" s="17">
        <v>0.33468710824511771</v>
      </c>
      <c r="K12" s="17">
        <v>0.43978067911763652</v>
      </c>
      <c r="L12" s="17">
        <v>0.46913571081535521</v>
      </c>
      <c r="M12" s="17">
        <v>0.49785524567888789</v>
      </c>
      <c r="N12" s="17">
        <v>0.42191192948399192</v>
      </c>
      <c r="O12" s="17">
        <v>0.385485516371461</v>
      </c>
      <c r="P12" s="17">
        <v>0.43605902404659669</v>
      </c>
      <c r="Q12" s="17">
        <v>0.38967174685213191</v>
      </c>
      <c r="R12" s="17">
        <v>0.29601511743396097</v>
      </c>
      <c r="S12" s="17">
        <v>0.34931567440316208</v>
      </c>
      <c r="U12" s="17">
        <v>0.42527255840735922</v>
      </c>
      <c r="V12" s="17">
        <v>0.4749100985666741</v>
      </c>
      <c r="W12" s="17">
        <v>0.44796797585520859</v>
      </c>
      <c r="X12" s="17">
        <v>0.48937499786705507</v>
      </c>
      <c r="Y12" s="17">
        <v>0.38351273676798048</v>
      </c>
      <c r="Z12" s="17">
        <v>0.32199512667436753</v>
      </c>
      <c r="AA12" s="17">
        <v>0.32521469853174778</v>
      </c>
      <c r="AB12" s="17">
        <v>0.3795448959671085</v>
      </c>
      <c r="AC12" s="17">
        <v>0.40843702234286849</v>
      </c>
      <c r="AD12" s="17">
        <v>0.42835165152934729</v>
      </c>
      <c r="AE12" s="17">
        <v>0.56687738886853323</v>
      </c>
      <c r="AG12" s="17">
        <v>0.36490333151982218</v>
      </c>
      <c r="AH12" s="17">
        <v>0.43933672551958941</v>
      </c>
      <c r="AJ12" s="17">
        <v>0.35205335433503288</v>
      </c>
      <c r="AK12" s="17">
        <v>0.40278425909650739</v>
      </c>
      <c r="AL12" s="17">
        <v>0.45674146168941693</v>
      </c>
      <c r="AM12" s="17">
        <v>0.36875165694403711</v>
      </c>
      <c r="AN12" s="17">
        <v>0.45530974552811082</v>
      </c>
      <c r="AO12" s="17">
        <v>0.39964026541996972</v>
      </c>
      <c r="AP12" s="17">
        <v>0.50649305510167764</v>
      </c>
      <c r="AQ12" s="17">
        <v>0.42512179217080021</v>
      </c>
      <c r="AR12" s="17">
        <v>0.34389407773493808</v>
      </c>
      <c r="AS12" s="17">
        <v>0.38048783768215139</v>
      </c>
      <c r="AT12" s="17">
        <v>0.4300328363899637</v>
      </c>
      <c r="AU12" s="17">
        <v>0.39903750618719058</v>
      </c>
      <c r="AV12" s="17">
        <v>0.38017732355560291</v>
      </c>
      <c r="AX12" s="17">
        <v>0.40267262845817792</v>
      </c>
      <c r="AY12" s="17">
        <v>0.38048783768215139</v>
      </c>
      <c r="AZ12" s="17">
        <v>0.4300328363899637</v>
      </c>
      <c r="BA12" s="17">
        <v>0.39903750618719058</v>
      </c>
      <c r="BC12" s="17">
        <v>0.35275232661281691</v>
      </c>
      <c r="BD12" s="17">
        <v>0.55882651798814054</v>
      </c>
      <c r="BE12" s="17">
        <v>0.47319054521681381</v>
      </c>
      <c r="BF12" s="17">
        <v>0.37351918401003298</v>
      </c>
      <c r="BG12" s="17">
        <v>0.42143188408232379</v>
      </c>
      <c r="BH12" s="17">
        <v>0.28336966820195059</v>
      </c>
      <c r="BI12" s="17">
        <v>0.40278921742203339</v>
      </c>
      <c r="BJ12" s="17">
        <v>0.4484111344637613</v>
      </c>
      <c r="BK12" s="17">
        <v>0.40377580106810368</v>
      </c>
      <c r="BL12" s="17">
        <v>0.36280332452493991</v>
      </c>
      <c r="BM12" s="17">
        <v>0.37600500523716562</v>
      </c>
      <c r="BN12" s="17">
        <v>0.41349284812010839</v>
      </c>
      <c r="BP12" s="17">
        <v>0.41883642739741161</v>
      </c>
      <c r="BQ12" s="17">
        <v>0.31731855934052039</v>
      </c>
      <c r="BR12" s="17">
        <v>0.50236519371681398</v>
      </c>
      <c r="BS12" s="17">
        <v>0.40056896420756261</v>
      </c>
      <c r="BT12" s="17">
        <v>0.24563863192612431</v>
      </c>
      <c r="BU12" s="17">
        <v>0.50195710210463251</v>
      </c>
      <c r="BV12" s="17">
        <v>0.47037103643991218</v>
      </c>
      <c r="BW12" s="17">
        <v>0.3877562401712914</v>
      </c>
      <c r="BX12" s="17">
        <v>0.3673830525041305</v>
      </c>
      <c r="BY12" s="17">
        <v>0.3834859997831912</v>
      </c>
    </row>
    <row r="13" spans="2:79" ht="18.95" customHeight="1">
      <c r="B13" s="19" t="s">
        <v>188</v>
      </c>
      <c r="C13" s="17">
        <v>0.1841498318768858</v>
      </c>
      <c r="D13" s="17">
        <v>0.18529422171325119</v>
      </c>
      <c r="E13" s="17">
        <v>0.18420008680487679</v>
      </c>
      <c r="F13" s="17">
        <v>0.1175316387864009</v>
      </c>
      <c r="H13" s="17">
        <v>0.2186546550723075</v>
      </c>
      <c r="I13" s="17">
        <v>0.19656989388473711</v>
      </c>
      <c r="J13" s="17">
        <v>0.16506515595823501</v>
      </c>
      <c r="K13" s="17">
        <v>0.19973825672736789</v>
      </c>
      <c r="L13" s="17">
        <v>0.23688677619181259</v>
      </c>
      <c r="M13" s="17">
        <v>0.14643036228017589</v>
      </c>
      <c r="N13" s="17">
        <v>0.14384473526817571</v>
      </c>
      <c r="O13" s="17">
        <v>0.245506223234397</v>
      </c>
      <c r="P13" s="17">
        <v>0.17217278819325549</v>
      </c>
      <c r="Q13" s="17">
        <v>0.1220056520496503</v>
      </c>
      <c r="R13" s="17">
        <v>0.2005508519115852</v>
      </c>
      <c r="S13" s="17">
        <v>0.16977024497465881</v>
      </c>
      <c r="U13" s="17">
        <v>0.22546420694012251</v>
      </c>
      <c r="V13" s="17">
        <v>0.18549798769722059</v>
      </c>
      <c r="W13" s="17">
        <v>0.18649724449046759</v>
      </c>
      <c r="X13" s="17">
        <v>0.17140983292924189</v>
      </c>
      <c r="Y13" s="17">
        <v>0.17730634166566231</v>
      </c>
      <c r="Z13" s="17">
        <v>0.19854538866272939</v>
      </c>
      <c r="AA13" s="17">
        <v>0.1321542770606749</v>
      </c>
      <c r="AB13" s="17">
        <v>0.1654092583051778</v>
      </c>
      <c r="AC13" s="17">
        <v>0.15693500771834221</v>
      </c>
      <c r="AD13" s="17">
        <v>0.26188188333007217</v>
      </c>
      <c r="AE13" s="17">
        <v>3.7888075136727109E-2</v>
      </c>
      <c r="AG13" s="17">
        <v>0.17514066724914229</v>
      </c>
      <c r="AH13" s="17">
        <v>0.19118751160726291</v>
      </c>
      <c r="AJ13" s="17">
        <v>0.16448507703093801</v>
      </c>
      <c r="AK13" s="17">
        <v>0.1986520909038593</v>
      </c>
      <c r="AL13" s="17">
        <v>0.16049136414759499</v>
      </c>
      <c r="AM13" s="17">
        <v>0.1879338625110715</v>
      </c>
      <c r="AN13" s="17">
        <v>0.18598944096631731</v>
      </c>
      <c r="AO13" s="17">
        <v>0.17916840574032089</v>
      </c>
      <c r="AP13" s="17">
        <v>0.21841002902968171</v>
      </c>
      <c r="AQ13" s="17">
        <v>0.2434248756246821</v>
      </c>
      <c r="AR13" s="17">
        <v>0.22993014205171189</v>
      </c>
      <c r="AS13" s="17">
        <v>0.1463212848405214</v>
      </c>
      <c r="AT13" s="17">
        <v>0.15911010860624869</v>
      </c>
      <c r="AU13" s="17">
        <v>0.21559986738888229</v>
      </c>
      <c r="AV13" s="17">
        <v>0.19048322704547871</v>
      </c>
      <c r="AX13" s="17">
        <v>0.18883786181533571</v>
      </c>
      <c r="AY13" s="17">
        <v>0.1463212848405214</v>
      </c>
      <c r="AZ13" s="17">
        <v>0.15911010860624869</v>
      </c>
      <c r="BA13" s="17">
        <v>0.21559986738888229</v>
      </c>
      <c r="BC13" s="17">
        <v>0.16219341623156169</v>
      </c>
      <c r="BD13" s="17">
        <v>0.140520224515331</v>
      </c>
      <c r="BE13" s="17">
        <v>0.15536255328380891</v>
      </c>
      <c r="BF13" s="17">
        <v>0.19258114559785069</v>
      </c>
      <c r="BG13" s="17">
        <v>0.1209469499001435</v>
      </c>
      <c r="BH13" s="17">
        <v>0.13820114867290051</v>
      </c>
      <c r="BI13" s="17">
        <v>0.18042765207323591</v>
      </c>
      <c r="BJ13" s="17">
        <v>0.1968178321976366</v>
      </c>
      <c r="BK13" s="17">
        <v>0.1542955194422547</v>
      </c>
      <c r="BL13" s="17">
        <v>0.25909106327306841</v>
      </c>
      <c r="BM13" s="17">
        <v>0.1638753802424576</v>
      </c>
      <c r="BN13" s="17">
        <v>0.20462689140720339</v>
      </c>
      <c r="BP13" s="17">
        <v>0.1970733000417916</v>
      </c>
      <c r="BQ13" s="17">
        <v>0.1245218625778456</v>
      </c>
      <c r="BR13" s="17">
        <v>0.18390981154415839</v>
      </c>
      <c r="BS13" s="17">
        <v>0.19665476708383081</v>
      </c>
      <c r="BT13" s="17">
        <v>0.1094349216246098</v>
      </c>
      <c r="BU13" s="17">
        <v>0.2165813161103998</v>
      </c>
      <c r="BV13" s="17">
        <v>0.1127619645404784</v>
      </c>
      <c r="BW13" s="17">
        <v>0.21921805049807841</v>
      </c>
      <c r="BX13" s="17">
        <v>0.25652287310235222</v>
      </c>
      <c r="BY13" s="17">
        <v>0.1830665968870685</v>
      </c>
    </row>
    <row r="14" spans="2:79">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A18"/>
  <sheetViews>
    <sheetView showGridLines="0" workbookViewId="0">
      <pane xSplit="2" topLeftCell="BT2" activePane="topRight" state="frozen"/>
      <selection pane="topRight" activeCell="C14" sqref="C14:BZ16"/>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4" t="s">
        <v>191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184</v>
      </c>
      <c r="C9" s="17">
        <v>0.18205112318829961</v>
      </c>
      <c r="D9" s="17">
        <v>0.20526565572290151</v>
      </c>
      <c r="E9" s="17">
        <v>0.1250203312385722</v>
      </c>
      <c r="F9" s="17">
        <v>9.6660471295714048E-2</v>
      </c>
      <c r="H9" s="17">
        <v>5.7901097376772667E-2</v>
      </c>
      <c r="I9" s="17">
        <v>0.11766840926984171</v>
      </c>
      <c r="J9" s="17">
        <v>0.13196610905268569</v>
      </c>
      <c r="K9" s="17">
        <v>0.18187524438357661</v>
      </c>
      <c r="L9" s="17">
        <v>0.1246938359757606</v>
      </c>
      <c r="M9" s="17">
        <v>0.20957529339173989</v>
      </c>
      <c r="N9" s="17">
        <v>0.18087895224755179</v>
      </c>
      <c r="O9" s="17">
        <v>0.138161247278589</v>
      </c>
      <c r="P9" s="17">
        <v>0.20498130620361371</v>
      </c>
      <c r="Q9" s="17">
        <v>0.25980357102936852</v>
      </c>
      <c r="R9" s="17">
        <v>0.29687783062011502</v>
      </c>
      <c r="S9" s="17">
        <v>0.23668276952098891</v>
      </c>
      <c r="U9" s="17">
        <v>7.0495517217778636E-2</v>
      </c>
      <c r="V9" s="17">
        <v>0.14199706758403521</v>
      </c>
      <c r="W9" s="17">
        <v>8.9457603712681855E-2</v>
      </c>
      <c r="X9" s="17">
        <v>0.14069744318243141</v>
      </c>
      <c r="Y9" s="17">
        <v>0.18348013117602091</v>
      </c>
      <c r="Z9" s="17">
        <v>0.26796183464108447</v>
      </c>
      <c r="AA9" s="17">
        <v>0.2443818442047411</v>
      </c>
      <c r="AB9" s="17">
        <v>0.33323538182325979</v>
      </c>
      <c r="AC9" s="17">
        <v>0.19140945419317279</v>
      </c>
      <c r="AD9" s="17">
        <v>0.1459794558428994</v>
      </c>
      <c r="AE9" s="17">
        <v>3.7888075136727109E-2</v>
      </c>
      <c r="AG9" s="17">
        <v>0.2368381314435915</v>
      </c>
      <c r="AH9" s="17">
        <v>0.13925321312470579</v>
      </c>
      <c r="AJ9" s="17">
        <v>0.25087657432327948</v>
      </c>
      <c r="AK9" s="17">
        <v>0.18977354190767329</v>
      </c>
      <c r="AL9" s="17">
        <v>0.19588434904593241</v>
      </c>
      <c r="AM9" s="17">
        <v>0.2183309994533352</v>
      </c>
      <c r="AN9" s="17">
        <v>0.13504154199069079</v>
      </c>
      <c r="AO9" s="17">
        <v>0.1960516773152835</v>
      </c>
      <c r="AP9" s="17">
        <v>0.15854346030401439</v>
      </c>
      <c r="AQ9" s="17">
        <v>0.18879947506183081</v>
      </c>
      <c r="AR9" s="17">
        <v>0.2236081438953362</v>
      </c>
      <c r="AS9" s="17">
        <v>0.20633692162595449</v>
      </c>
      <c r="AT9" s="17">
        <v>0.22053822202620529</v>
      </c>
      <c r="AU9" s="17">
        <v>0.22974245325019771</v>
      </c>
      <c r="AV9" s="17">
        <v>0.2419148570579025</v>
      </c>
      <c r="AX9" s="17">
        <v>0.18706134205481861</v>
      </c>
      <c r="AY9" s="17">
        <v>0.20633692162595449</v>
      </c>
      <c r="AZ9" s="17">
        <v>0.22053822202620529</v>
      </c>
      <c r="BA9" s="17">
        <v>0.22974245325019771</v>
      </c>
      <c r="BC9" s="17">
        <v>0.26566120509594099</v>
      </c>
      <c r="BD9" s="17">
        <v>0.17525568049601059</v>
      </c>
      <c r="BE9" s="17">
        <v>0.2117330932901019</v>
      </c>
      <c r="BF9" s="17">
        <v>0.14468060187319429</v>
      </c>
      <c r="BG9" s="17">
        <v>0.189578926093314</v>
      </c>
      <c r="BH9" s="17">
        <v>0.32290392497230103</v>
      </c>
      <c r="BI9" s="17">
        <v>0.23288122571097139</v>
      </c>
      <c r="BJ9" s="17">
        <v>0.17248641703300521</v>
      </c>
      <c r="BK9" s="17">
        <v>0.18344830900979189</v>
      </c>
      <c r="BL9" s="17">
        <v>0.2056518544352369</v>
      </c>
      <c r="BM9" s="17">
        <v>0.2035469286217432</v>
      </c>
      <c r="BN9" s="17">
        <v>0.1130539088984515</v>
      </c>
      <c r="BP9" s="17">
        <v>0.1769412843348222</v>
      </c>
      <c r="BQ9" s="17">
        <v>0.21003083266100889</v>
      </c>
      <c r="BR9" s="17">
        <v>0.1181705146075199</v>
      </c>
      <c r="BS9" s="17">
        <v>0.1865821235402087</v>
      </c>
      <c r="BT9" s="17">
        <v>0.41472870277582841</v>
      </c>
      <c r="BU9" s="17">
        <v>7.0492549394762863E-2</v>
      </c>
      <c r="BV9" s="17">
        <v>0.17380801296629639</v>
      </c>
      <c r="BW9" s="17">
        <v>0.17179288896891359</v>
      </c>
      <c r="BX9" s="17">
        <v>0.21514495538018999</v>
      </c>
      <c r="BY9" s="17">
        <v>0.18641938232077079</v>
      </c>
    </row>
    <row r="10" spans="2:79" ht="18.95" customHeight="1">
      <c r="B10" s="19" t="s">
        <v>185</v>
      </c>
      <c r="C10" s="17">
        <v>0.35653032840296911</v>
      </c>
      <c r="D10" s="17">
        <v>0.35124161230523437</v>
      </c>
      <c r="E10" s="17">
        <v>0.38135388974986462</v>
      </c>
      <c r="F10" s="17">
        <v>0.33526309034635488</v>
      </c>
      <c r="H10" s="17">
        <v>0.32102680359888353</v>
      </c>
      <c r="I10" s="17">
        <v>0.3339838043622248</v>
      </c>
      <c r="J10" s="17">
        <v>0.3813929106050436</v>
      </c>
      <c r="K10" s="17">
        <v>0.34569591175705178</v>
      </c>
      <c r="L10" s="17">
        <v>0.35698036004051109</v>
      </c>
      <c r="M10" s="17">
        <v>0.3810481395265462</v>
      </c>
      <c r="N10" s="17">
        <v>0.37275890297585368</v>
      </c>
      <c r="O10" s="17">
        <v>0.27348347884711721</v>
      </c>
      <c r="P10" s="17">
        <v>0.39143272431439208</v>
      </c>
      <c r="Q10" s="17">
        <v>0.37735651678041798</v>
      </c>
      <c r="R10" s="17">
        <v>0.36763726030414973</v>
      </c>
      <c r="S10" s="17">
        <v>0.35446816614692322</v>
      </c>
      <c r="U10" s="17">
        <v>0.33204081485955128</v>
      </c>
      <c r="V10" s="17">
        <v>0.249174647292706</v>
      </c>
      <c r="W10" s="17">
        <v>0.42734424631499041</v>
      </c>
      <c r="X10" s="17">
        <v>0.3052067928489362</v>
      </c>
      <c r="Y10" s="17">
        <v>0.38772652678626562</v>
      </c>
      <c r="Z10" s="17">
        <v>0.33105125758700121</v>
      </c>
      <c r="AA10" s="17">
        <v>0.36229703030260457</v>
      </c>
      <c r="AB10" s="17">
        <v>0.34291381903401408</v>
      </c>
      <c r="AC10" s="17">
        <v>0.40279086001041708</v>
      </c>
      <c r="AD10" s="17">
        <v>0.40294085986907813</v>
      </c>
      <c r="AE10" s="17">
        <v>0.26445851008056698</v>
      </c>
      <c r="AG10" s="17">
        <v>0.35893202652400391</v>
      </c>
      <c r="AH10" s="17">
        <v>0.35465419638814921</v>
      </c>
      <c r="AJ10" s="17">
        <v>0.39492519544029681</v>
      </c>
      <c r="AK10" s="17">
        <v>0.35808738658442552</v>
      </c>
      <c r="AL10" s="17">
        <v>0.3265614223368235</v>
      </c>
      <c r="AM10" s="17">
        <v>0.32643333852376583</v>
      </c>
      <c r="AN10" s="17">
        <v>0.37949741981294499</v>
      </c>
      <c r="AO10" s="17">
        <v>0.32505368710777183</v>
      </c>
      <c r="AP10" s="17">
        <v>0.30810710427177612</v>
      </c>
      <c r="AQ10" s="17">
        <v>0.31021072925089271</v>
      </c>
      <c r="AR10" s="17">
        <v>0.34541845176902508</v>
      </c>
      <c r="AS10" s="17">
        <v>0.39516930027988051</v>
      </c>
      <c r="AT10" s="17">
        <v>0.43661945870343138</v>
      </c>
      <c r="AU10" s="17">
        <v>0.34872806719867022</v>
      </c>
      <c r="AV10" s="17">
        <v>0.48597029453787138</v>
      </c>
      <c r="AX10" s="17">
        <v>0.35213873857447531</v>
      </c>
      <c r="AY10" s="17">
        <v>0.39516930027988051</v>
      </c>
      <c r="AZ10" s="17">
        <v>0.43661945870343138</v>
      </c>
      <c r="BA10" s="17">
        <v>0.34872806719867022</v>
      </c>
      <c r="BC10" s="17">
        <v>0.34295648748552071</v>
      </c>
      <c r="BD10" s="17">
        <v>0.28767568675454408</v>
      </c>
      <c r="BE10" s="17">
        <v>0.31178237259855329</v>
      </c>
      <c r="BF10" s="17">
        <v>0.37924366726012088</v>
      </c>
      <c r="BG10" s="17">
        <v>0.34119211417556222</v>
      </c>
      <c r="BH10" s="17">
        <v>0.37002018197843889</v>
      </c>
      <c r="BI10" s="17">
        <v>0.38696426874397732</v>
      </c>
      <c r="BJ10" s="17">
        <v>0.39062857046061772</v>
      </c>
      <c r="BK10" s="17">
        <v>0.38878137542117958</v>
      </c>
      <c r="BL10" s="17">
        <v>0.30519546083100202</v>
      </c>
      <c r="BM10" s="17">
        <v>0.3952796743847628</v>
      </c>
      <c r="BN10" s="17">
        <v>0.32759443976698199</v>
      </c>
      <c r="BP10" s="17">
        <v>0.38374546419626321</v>
      </c>
      <c r="BQ10" s="17">
        <v>0.39181093185634552</v>
      </c>
      <c r="BR10" s="17">
        <v>0.37617600371753351</v>
      </c>
      <c r="BS10" s="17">
        <v>0.34382584637786151</v>
      </c>
      <c r="BT10" s="17">
        <v>0.29185980235311271</v>
      </c>
      <c r="BU10" s="17">
        <v>0.40580687785038511</v>
      </c>
      <c r="BV10" s="17">
        <v>0.32875253084323808</v>
      </c>
      <c r="BW10" s="17">
        <v>0.38420875532642701</v>
      </c>
      <c r="BX10" s="17">
        <v>0.45615856904369301</v>
      </c>
      <c r="BY10" s="17">
        <v>0.33473828710360087</v>
      </c>
    </row>
    <row r="11" spans="2:79" ht="18.95" customHeight="1">
      <c r="B11" s="19" t="s">
        <v>186</v>
      </c>
      <c r="C11" s="17">
        <v>0.13772263954055911</v>
      </c>
      <c r="D11" s="17">
        <v>0.14240283432077541</v>
      </c>
      <c r="E11" s="17">
        <v>0.12806288679012059</v>
      </c>
      <c r="F11" s="17">
        <v>0.1003812776727392</v>
      </c>
      <c r="H11" s="17">
        <v>0.18402395798373811</v>
      </c>
      <c r="I11" s="17">
        <v>0.13844551950166881</v>
      </c>
      <c r="J11" s="17">
        <v>0.1270171192572907</v>
      </c>
      <c r="K11" s="17">
        <v>0.1483110816377736</v>
      </c>
      <c r="L11" s="17">
        <v>0.1127560673189532</v>
      </c>
      <c r="M11" s="17">
        <v>0.18154993409780809</v>
      </c>
      <c r="N11" s="17">
        <v>0.13630613894608651</v>
      </c>
      <c r="O11" s="17">
        <v>0.1082352364817364</v>
      </c>
      <c r="P11" s="17">
        <v>9.2366901933670725E-2</v>
      </c>
      <c r="Q11" s="17">
        <v>0.1096642865966338</v>
      </c>
      <c r="R11" s="17">
        <v>0.1017237130665468</v>
      </c>
      <c r="S11" s="17">
        <v>0.1609910037861757</v>
      </c>
      <c r="U11" s="17">
        <v>0.1824904709793243</v>
      </c>
      <c r="V11" s="17">
        <v>0.11520409613722291</v>
      </c>
      <c r="W11" s="17">
        <v>0.16453745864979619</v>
      </c>
      <c r="X11" s="17">
        <v>0.14154154113179329</v>
      </c>
      <c r="Y11" s="17">
        <v>0.14457341698879719</v>
      </c>
      <c r="Z11" s="17">
        <v>0.13303290872644011</v>
      </c>
      <c r="AA11" s="17">
        <v>0.1031159884303303</v>
      </c>
      <c r="AB11" s="17">
        <v>7.2805470172587039E-2</v>
      </c>
      <c r="AC11" s="17">
        <v>0.17017183252417989</v>
      </c>
      <c r="AD11" s="17">
        <v>0.14419306027723841</v>
      </c>
      <c r="AE11" s="17">
        <v>0.39527068278007571</v>
      </c>
      <c r="AG11" s="17">
        <v>0.1231835795802618</v>
      </c>
      <c r="AH11" s="17">
        <v>0.14908010183692211</v>
      </c>
      <c r="AJ11" s="17">
        <v>0.12607232874252161</v>
      </c>
      <c r="AK11" s="17">
        <v>0.1121872210565401</v>
      </c>
      <c r="AL11" s="17">
        <v>0.1114320303379891</v>
      </c>
      <c r="AM11" s="17">
        <v>0.1238391762339093</v>
      </c>
      <c r="AN11" s="17">
        <v>0.15474464703152599</v>
      </c>
      <c r="AO11" s="17">
        <v>0.16059012487666219</v>
      </c>
      <c r="AP11" s="17">
        <v>0.11106113777208131</v>
      </c>
      <c r="AQ11" s="17">
        <v>0.1643062619996038</v>
      </c>
      <c r="AR11" s="17">
        <v>0.1115950894361028</v>
      </c>
      <c r="AS11" s="17">
        <v>0.16461668154924561</v>
      </c>
      <c r="AT11" s="17">
        <v>9.6767173048142696E-2</v>
      </c>
      <c r="AU11" s="17">
        <v>0.1443054329978993</v>
      </c>
      <c r="AV11" s="17">
        <v>0.11843961696469341</v>
      </c>
      <c r="AX11" s="17">
        <v>0.13561424100391281</v>
      </c>
      <c r="AY11" s="17">
        <v>0.16461668154924561</v>
      </c>
      <c r="AZ11" s="17">
        <v>9.6767173048142696E-2</v>
      </c>
      <c r="BA11" s="17">
        <v>0.1443054329978993</v>
      </c>
      <c r="BC11" s="17">
        <v>0.13439250969380651</v>
      </c>
      <c r="BD11" s="17">
        <v>0.12758561977248689</v>
      </c>
      <c r="BE11" s="17">
        <v>0.15788161668766071</v>
      </c>
      <c r="BF11" s="17">
        <v>0.15581417890033061</v>
      </c>
      <c r="BG11" s="17">
        <v>0.1196389602678409</v>
      </c>
      <c r="BH11" s="17">
        <v>9.609153906600762E-2</v>
      </c>
      <c r="BI11" s="17">
        <v>8.6055020470576532E-2</v>
      </c>
      <c r="BJ11" s="17">
        <v>0.1316322537681999</v>
      </c>
      <c r="BK11" s="17">
        <v>0.1073596539004803</v>
      </c>
      <c r="BL11" s="17">
        <v>0.12951182405631251</v>
      </c>
      <c r="BM11" s="17">
        <v>0.13553639422988251</v>
      </c>
      <c r="BN11" s="17">
        <v>0.1607282883492023</v>
      </c>
      <c r="BP11" s="17">
        <v>0.1654893678136769</v>
      </c>
      <c r="BQ11" s="17">
        <v>0.12690445890516691</v>
      </c>
      <c r="BR11" s="17">
        <v>0.13476971060051471</v>
      </c>
      <c r="BS11" s="17">
        <v>0.13344504673719321</v>
      </c>
      <c r="BT11" s="17">
        <v>9.1603586307745177E-2</v>
      </c>
      <c r="BU11" s="17">
        <v>0.1070642627980449</v>
      </c>
      <c r="BV11" s="17">
        <v>0.16187291013437549</v>
      </c>
      <c r="BW11" s="17">
        <v>0.13658866910863329</v>
      </c>
      <c r="BX11" s="17">
        <v>8.4971220524716756E-2</v>
      </c>
      <c r="BY11" s="17">
        <v>0.14147519925952159</v>
      </c>
    </row>
    <row r="12" spans="2:79" ht="18.95" customHeight="1">
      <c r="B12" s="19" t="s">
        <v>187</v>
      </c>
      <c r="C12" s="17">
        <v>0.24548300912679141</v>
      </c>
      <c r="D12" s="17">
        <v>0.22125561589073389</v>
      </c>
      <c r="E12" s="17">
        <v>0.30772255044031371</v>
      </c>
      <c r="F12" s="17">
        <v>0.35429257042503293</v>
      </c>
      <c r="H12" s="17">
        <v>0.27748830175879119</v>
      </c>
      <c r="I12" s="17">
        <v>0.33276237735034531</v>
      </c>
      <c r="J12" s="17">
        <v>0.20448605094827951</v>
      </c>
      <c r="K12" s="17">
        <v>0.27341085931313341</v>
      </c>
      <c r="L12" s="17">
        <v>0.2836637434589927</v>
      </c>
      <c r="M12" s="17">
        <v>0.1907522830395425</v>
      </c>
      <c r="N12" s="17">
        <v>0.27599184626489331</v>
      </c>
      <c r="O12" s="17">
        <v>0.4002143855871666</v>
      </c>
      <c r="P12" s="17">
        <v>0.28701353976591032</v>
      </c>
      <c r="Q12" s="17">
        <v>0.2133846994111355</v>
      </c>
      <c r="R12" s="17">
        <v>0.16830761218772561</v>
      </c>
      <c r="S12" s="17">
        <v>0.18524093653871729</v>
      </c>
      <c r="U12" s="17">
        <v>0.24148456396436629</v>
      </c>
      <c r="V12" s="17">
        <v>0.38992784118220719</v>
      </c>
      <c r="W12" s="17">
        <v>0.23532278199623111</v>
      </c>
      <c r="X12" s="17">
        <v>0.34213664669807142</v>
      </c>
      <c r="Y12" s="17">
        <v>0.23204392372543711</v>
      </c>
      <c r="Z12" s="17">
        <v>0.21548735856258711</v>
      </c>
      <c r="AA12" s="17">
        <v>0.24325493401560261</v>
      </c>
      <c r="AB12" s="17">
        <v>0.2035765948910909</v>
      </c>
      <c r="AC12" s="17">
        <v>0.17783478896703059</v>
      </c>
      <c r="AD12" s="17">
        <v>0.2246891729367996</v>
      </c>
      <c r="AE12" s="17">
        <v>0.26449465686590312</v>
      </c>
      <c r="AG12" s="17">
        <v>0.22672922329756129</v>
      </c>
      <c r="AH12" s="17">
        <v>0.26013288443174132</v>
      </c>
      <c r="AJ12" s="17">
        <v>0.1766046504089118</v>
      </c>
      <c r="AK12" s="17">
        <v>0.25307296423822062</v>
      </c>
      <c r="AL12" s="17">
        <v>0.27401905053982711</v>
      </c>
      <c r="AM12" s="17">
        <v>0.24892927253502409</v>
      </c>
      <c r="AN12" s="17">
        <v>0.23359698944625951</v>
      </c>
      <c r="AO12" s="17">
        <v>0.22333689692401851</v>
      </c>
      <c r="AP12" s="17">
        <v>0.30426290965491137</v>
      </c>
      <c r="AQ12" s="17">
        <v>0.27102330487936799</v>
      </c>
      <c r="AR12" s="17">
        <v>0.25415731990631552</v>
      </c>
      <c r="AS12" s="17">
        <v>0.1972449185224911</v>
      </c>
      <c r="AT12" s="17">
        <v>0.2076625209205373</v>
      </c>
      <c r="AU12" s="17">
        <v>0.21828180001212119</v>
      </c>
      <c r="AV12" s="17">
        <v>0.12756415856027059</v>
      </c>
      <c r="AX12" s="17">
        <v>0.24207614850050471</v>
      </c>
      <c r="AY12" s="17">
        <v>0.1972449185224911</v>
      </c>
      <c r="AZ12" s="17">
        <v>0.2076625209205373</v>
      </c>
      <c r="BA12" s="17">
        <v>0.21828180001212119</v>
      </c>
      <c r="BC12" s="17">
        <v>0.23545958967561659</v>
      </c>
      <c r="BD12" s="17">
        <v>0.36785799292917831</v>
      </c>
      <c r="BE12" s="17">
        <v>0.26243950206175393</v>
      </c>
      <c r="BF12" s="17">
        <v>0.25591791440416772</v>
      </c>
      <c r="BG12" s="17">
        <v>0.31653888538742631</v>
      </c>
      <c r="BH12" s="17">
        <v>0.17366031135561499</v>
      </c>
      <c r="BI12" s="17">
        <v>0.24773090148247259</v>
      </c>
      <c r="BJ12" s="17">
        <v>0.23473951073267271</v>
      </c>
      <c r="BK12" s="17">
        <v>0.24791487787579711</v>
      </c>
      <c r="BL12" s="17">
        <v>0.33621914628297478</v>
      </c>
      <c r="BM12" s="17">
        <v>0.20076744077371711</v>
      </c>
      <c r="BN12" s="17">
        <v>0.26982781516596299</v>
      </c>
      <c r="BP12" s="17">
        <v>0.2106481030534369</v>
      </c>
      <c r="BQ12" s="17">
        <v>0.24306045572785781</v>
      </c>
      <c r="BR12" s="17">
        <v>0.28369221075701401</v>
      </c>
      <c r="BS12" s="17">
        <v>0.26295006127302673</v>
      </c>
      <c r="BT12" s="17">
        <v>0.1704282088612438</v>
      </c>
      <c r="BU12" s="17">
        <v>0.33139475256797829</v>
      </c>
      <c r="BV12" s="17">
        <v>0.26570907059895421</v>
      </c>
      <c r="BW12" s="17">
        <v>0.21081542495839459</v>
      </c>
      <c r="BX12" s="17">
        <v>0.19390973762126101</v>
      </c>
      <c r="BY12" s="17">
        <v>0.24033522448722819</v>
      </c>
    </row>
    <row r="13" spans="2:79" ht="18.95" customHeight="1">
      <c r="B13" s="19" t="s">
        <v>188</v>
      </c>
      <c r="C13" s="17">
        <v>7.8212899741380904E-2</v>
      </c>
      <c r="D13" s="17">
        <v>7.9834281760354925E-2</v>
      </c>
      <c r="E13" s="17">
        <v>5.7840341781128922E-2</v>
      </c>
      <c r="F13" s="17">
        <v>0.1134025902601587</v>
      </c>
      <c r="H13" s="17">
        <v>0.15955983928181461</v>
      </c>
      <c r="I13" s="17">
        <v>7.7139889515919352E-2</v>
      </c>
      <c r="J13" s="17">
        <v>0.1551378101367005</v>
      </c>
      <c r="K13" s="17">
        <v>5.0706902908464559E-2</v>
      </c>
      <c r="L13" s="17">
        <v>0.1219059932057823</v>
      </c>
      <c r="M13" s="17">
        <v>3.7074349944363323E-2</v>
      </c>
      <c r="N13" s="17">
        <v>3.4064159565614559E-2</v>
      </c>
      <c r="O13" s="17">
        <v>7.9905651805390956E-2</v>
      </c>
      <c r="P13" s="17">
        <v>2.420552778241301E-2</v>
      </c>
      <c r="Q13" s="17">
        <v>3.979092618244414E-2</v>
      </c>
      <c r="R13" s="17">
        <v>6.5453583821462755E-2</v>
      </c>
      <c r="S13" s="17">
        <v>6.2617124007194866E-2</v>
      </c>
      <c r="U13" s="17">
        <v>0.17348863297897951</v>
      </c>
      <c r="V13" s="17">
        <v>0.1036963478038286</v>
      </c>
      <c r="W13" s="17">
        <v>8.3337909326300544E-2</v>
      </c>
      <c r="X13" s="17">
        <v>7.0417576138767729E-2</v>
      </c>
      <c r="Y13" s="17">
        <v>5.2176001323479229E-2</v>
      </c>
      <c r="Z13" s="17">
        <v>5.2466640482887357E-2</v>
      </c>
      <c r="AA13" s="17">
        <v>4.6950203046721477E-2</v>
      </c>
      <c r="AB13" s="17">
        <v>4.7468734079048162E-2</v>
      </c>
      <c r="AC13" s="17">
        <v>5.7793064305199697E-2</v>
      </c>
      <c r="AD13" s="17">
        <v>8.2197451073984504E-2</v>
      </c>
      <c r="AE13" s="17">
        <v>3.7888075136727109E-2</v>
      </c>
      <c r="AG13" s="17">
        <v>5.4317039154581637E-2</v>
      </c>
      <c r="AH13" s="17">
        <v>9.6879604218481546E-2</v>
      </c>
      <c r="AJ13" s="17">
        <v>5.1521251084990373E-2</v>
      </c>
      <c r="AK13" s="17">
        <v>8.6878886213140522E-2</v>
      </c>
      <c r="AL13" s="17">
        <v>9.2103147739427904E-2</v>
      </c>
      <c r="AM13" s="17">
        <v>8.2467213253965582E-2</v>
      </c>
      <c r="AN13" s="17">
        <v>9.7119401718578552E-2</v>
      </c>
      <c r="AO13" s="17">
        <v>9.4967613776263976E-2</v>
      </c>
      <c r="AP13" s="17">
        <v>0.1180253879972169</v>
      </c>
      <c r="AQ13" s="17">
        <v>6.5660228808304882E-2</v>
      </c>
      <c r="AR13" s="17">
        <v>6.5220994993220413E-2</v>
      </c>
      <c r="AS13" s="17">
        <v>3.6632178022428283E-2</v>
      </c>
      <c r="AT13" s="17">
        <v>3.8412625301683261E-2</v>
      </c>
      <c r="AU13" s="17">
        <v>5.8942246541111652E-2</v>
      </c>
      <c r="AV13" s="17">
        <v>2.6111072879262381E-2</v>
      </c>
      <c r="AX13" s="17">
        <v>8.3109529866288542E-2</v>
      </c>
      <c r="AY13" s="17">
        <v>3.6632178022428283E-2</v>
      </c>
      <c r="AZ13" s="17">
        <v>3.8412625301683261E-2</v>
      </c>
      <c r="BA13" s="17">
        <v>5.8942246541111652E-2</v>
      </c>
      <c r="BC13" s="17">
        <v>2.1530208049115419E-2</v>
      </c>
      <c r="BD13" s="17">
        <v>4.162502004777982E-2</v>
      </c>
      <c r="BE13" s="17">
        <v>5.6163415361930112E-2</v>
      </c>
      <c r="BF13" s="17">
        <v>6.4343637562186459E-2</v>
      </c>
      <c r="BG13" s="17">
        <v>3.3051114075856619E-2</v>
      </c>
      <c r="BH13" s="17">
        <v>3.7324042627637728E-2</v>
      </c>
      <c r="BI13" s="17">
        <v>4.6368583592002112E-2</v>
      </c>
      <c r="BJ13" s="17">
        <v>7.0513248005504556E-2</v>
      </c>
      <c r="BK13" s="17">
        <v>7.2495783792751109E-2</v>
      </c>
      <c r="BL13" s="17">
        <v>2.342171439447361E-2</v>
      </c>
      <c r="BM13" s="17">
        <v>6.4869561989894478E-2</v>
      </c>
      <c r="BN13" s="17">
        <v>0.12879554781940111</v>
      </c>
      <c r="BP13" s="17">
        <v>6.3175780601800735E-2</v>
      </c>
      <c r="BQ13" s="17">
        <v>2.819332084962085E-2</v>
      </c>
      <c r="BR13" s="17">
        <v>8.7191560317417788E-2</v>
      </c>
      <c r="BS13" s="17">
        <v>7.3196922071709705E-2</v>
      </c>
      <c r="BT13" s="17">
        <v>3.1379699702070073E-2</v>
      </c>
      <c r="BU13" s="17">
        <v>8.524155738882884E-2</v>
      </c>
      <c r="BV13" s="17">
        <v>6.9857475457135845E-2</v>
      </c>
      <c r="BW13" s="17">
        <v>9.6594261637631657E-2</v>
      </c>
      <c r="BX13" s="17">
        <v>4.9815517430139448E-2</v>
      </c>
      <c r="BY13" s="17">
        <v>9.7031906828878467E-2</v>
      </c>
    </row>
    <row r="14" spans="2:79">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A27"/>
  <sheetViews>
    <sheetView showGridLines="0" topLeftCell="A6" zoomScale="54" workbookViewId="0">
      <pane xSplit="2" topLeftCell="AV1" activePane="topRight" state="frozen"/>
      <selection pane="topRight" activeCell="AY21" sqref="AY21"/>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192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59.94999999999999">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193</v>
      </c>
      <c r="C9" s="17">
        <v>0.43858920895309111</v>
      </c>
      <c r="D9" s="17">
        <v>0.43107564023081341</v>
      </c>
      <c r="E9" s="17">
        <v>0.48750491804521301</v>
      </c>
      <c r="F9" s="17">
        <v>0.28352305607104278</v>
      </c>
      <c r="H9" s="17">
        <v>0.38517373600264171</v>
      </c>
      <c r="I9" s="17">
        <v>0.4390442953397431</v>
      </c>
      <c r="J9" s="17">
        <v>0.38337312363616788</v>
      </c>
      <c r="K9" s="17">
        <v>0.4286166594647926</v>
      </c>
      <c r="L9" s="17">
        <v>0.39521884434941768</v>
      </c>
      <c r="M9" s="17">
        <v>0.42608281449097429</v>
      </c>
      <c r="N9" s="17">
        <v>0.45242625795586539</v>
      </c>
      <c r="O9" s="17">
        <v>0.46577916915607348</v>
      </c>
      <c r="P9" s="17">
        <v>0.48158742831311502</v>
      </c>
      <c r="Q9" s="17">
        <v>0.40826100301475232</v>
      </c>
      <c r="R9" s="17">
        <v>0.50793446621409311</v>
      </c>
      <c r="S9" s="17">
        <v>0.48736414513648579</v>
      </c>
      <c r="U9" s="17">
        <v>0.36280885088683279</v>
      </c>
      <c r="V9" s="17">
        <v>0.38218160385757222</v>
      </c>
      <c r="W9" s="17">
        <v>0.44602882869006533</v>
      </c>
      <c r="X9" s="17">
        <v>0.42035977480459369</v>
      </c>
      <c r="Y9" s="17">
        <v>0.45410122686130711</v>
      </c>
      <c r="Z9" s="17">
        <v>0.41584149932056719</v>
      </c>
      <c r="AA9" s="17">
        <v>0.43229562658485537</v>
      </c>
      <c r="AB9" s="17">
        <v>0.46165003510162378</v>
      </c>
      <c r="AC9" s="17">
        <v>0.51665131255196328</v>
      </c>
      <c r="AD9" s="17">
        <v>0.48863464050841598</v>
      </c>
      <c r="AE9" s="17">
        <v>0.42314852139855408</v>
      </c>
      <c r="AG9" s="17">
        <v>0.47330238048075912</v>
      </c>
      <c r="AH9" s="17">
        <v>0.41140392929627889</v>
      </c>
      <c r="AJ9" s="17">
        <v>0.4488396569409483</v>
      </c>
      <c r="AK9" s="17">
        <v>0.50284651923284018</v>
      </c>
      <c r="AL9" s="17">
        <v>0.45618349029010669</v>
      </c>
      <c r="AM9" s="17">
        <v>0.47745770976042212</v>
      </c>
      <c r="AN9" s="17">
        <v>0.47448451590885238</v>
      </c>
      <c r="AO9" s="17">
        <v>0.48652099455344122</v>
      </c>
      <c r="AP9" s="17">
        <v>0.43865948306850733</v>
      </c>
      <c r="AQ9" s="17">
        <v>0.4206778944387371</v>
      </c>
      <c r="AR9" s="17">
        <v>0.4935452278558089</v>
      </c>
      <c r="AS9" s="17">
        <v>0.54532312527903948</v>
      </c>
      <c r="AT9" s="17">
        <v>0.46493959219519032</v>
      </c>
      <c r="AU9" s="17">
        <v>0.50058553664194672</v>
      </c>
      <c r="AV9" s="17">
        <v>0.50536538954740418</v>
      </c>
      <c r="AX9" s="17">
        <v>0.43943358617133582</v>
      </c>
      <c r="AY9" s="17">
        <v>0.54532312527903948</v>
      </c>
      <c r="AZ9" s="17">
        <v>0.46493959219519032</v>
      </c>
      <c r="BA9" s="17">
        <v>0.50058553664194672</v>
      </c>
      <c r="BC9" s="17">
        <v>0.42585317718849758</v>
      </c>
      <c r="BD9" s="17">
        <v>0.3509445998847055</v>
      </c>
      <c r="BE9" s="17">
        <v>0.42250292332962419</v>
      </c>
      <c r="BF9" s="17">
        <v>0.43205103454141269</v>
      </c>
      <c r="BG9" s="17">
        <v>0.34777177599161863</v>
      </c>
      <c r="BH9" s="17">
        <v>0.4455243870458282</v>
      </c>
      <c r="BI9" s="17">
        <v>0.33911139982095639</v>
      </c>
      <c r="BJ9" s="17">
        <v>0.48856372546720223</v>
      </c>
      <c r="BK9" s="17">
        <v>0.43275021562527649</v>
      </c>
      <c r="BL9" s="17">
        <v>0.38276099114463108</v>
      </c>
      <c r="BM9" s="17">
        <v>0.45743599159122028</v>
      </c>
      <c r="BN9" s="17">
        <v>0.41382124940572151</v>
      </c>
      <c r="BP9" s="17">
        <v>0.52488971008482965</v>
      </c>
      <c r="BQ9" s="17">
        <v>0.43025851683871857</v>
      </c>
      <c r="BR9" s="17">
        <v>0.47605972536402558</v>
      </c>
      <c r="BS9" s="17">
        <v>0.42279830286783138</v>
      </c>
      <c r="BT9" s="17">
        <v>0.48289419634814967</v>
      </c>
      <c r="BU9" s="17">
        <v>0.57620538619066708</v>
      </c>
      <c r="BV9" s="17">
        <v>0.40077591745599911</v>
      </c>
      <c r="BW9" s="17">
        <v>0.37726933035134352</v>
      </c>
      <c r="BX9" s="17">
        <v>0.33222734940955317</v>
      </c>
      <c r="BY9" s="17">
        <v>0.38576055487576622</v>
      </c>
    </row>
    <row r="10" spans="2:79" ht="60" customHeight="1">
      <c r="B10" s="19" t="s">
        <v>194</v>
      </c>
      <c r="C10" s="17">
        <v>0.34709832484415859</v>
      </c>
      <c r="D10" s="17">
        <v>0.34277390322375351</v>
      </c>
      <c r="E10" s="17">
        <v>0.36049178010485777</v>
      </c>
      <c r="F10" s="17">
        <v>0.34976647602681632</v>
      </c>
      <c r="H10" s="17">
        <v>0.25538671466144952</v>
      </c>
      <c r="I10" s="17">
        <v>0.33945446309522043</v>
      </c>
      <c r="J10" s="17">
        <v>0.44961510266725963</v>
      </c>
      <c r="K10" s="17">
        <v>0.32674930207255792</v>
      </c>
      <c r="L10" s="17">
        <v>0.34768832467394423</v>
      </c>
      <c r="M10" s="17">
        <v>0.31383343171966099</v>
      </c>
      <c r="N10" s="17">
        <v>0.38182014622128713</v>
      </c>
      <c r="O10" s="17">
        <v>0.34296832713111403</v>
      </c>
      <c r="P10" s="17">
        <v>0.32981902613834818</v>
      </c>
      <c r="Q10" s="17">
        <v>0.29283168408865629</v>
      </c>
      <c r="R10" s="17">
        <v>0.38126187135904482</v>
      </c>
      <c r="S10" s="17">
        <v>0.40037159135296968</v>
      </c>
      <c r="U10" s="17">
        <v>0.36371312143277429</v>
      </c>
      <c r="V10" s="17">
        <v>0.42291720770285007</v>
      </c>
      <c r="W10" s="17">
        <v>0.31171822525033183</v>
      </c>
      <c r="X10" s="17">
        <v>0.30681648411503609</v>
      </c>
      <c r="Y10" s="17">
        <v>0.32034454871870582</v>
      </c>
      <c r="Z10" s="17">
        <v>0.30248116949194109</v>
      </c>
      <c r="AA10" s="17">
        <v>0.2946527682739089</v>
      </c>
      <c r="AB10" s="17">
        <v>0.34316080594112203</v>
      </c>
      <c r="AC10" s="17">
        <v>0.38738646518147529</v>
      </c>
      <c r="AD10" s="17">
        <v>0.43495758934943679</v>
      </c>
      <c r="AE10" s="17">
        <v>0.40041828274693742</v>
      </c>
      <c r="AG10" s="17">
        <v>0.35887312630980989</v>
      </c>
      <c r="AH10" s="17">
        <v>0.33787700461728037</v>
      </c>
      <c r="AJ10" s="17">
        <v>0.35753563151994638</v>
      </c>
      <c r="AK10" s="17">
        <v>0.3559789663698153</v>
      </c>
      <c r="AL10" s="17">
        <v>0.34724880834427208</v>
      </c>
      <c r="AM10" s="17">
        <v>0.35540307955858869</v>
      </c>
      <c r="AN10" s="17">
        <v>0.3701630235739703</v>
      </c>
      <c r="AO10" s="17">
        <v>0.37624331547612139</v>
      </c>
      <c r="AP10" s="17">
        <v>0.35252114369526838</v>
      </c>
      <c r="AQ10" s="17">
        <v>0.39293221177722748</v>
      </c>
      <c r="AR10" s="17">
        <v>0.40717488973006472</v>
      </c>
      <c r="AS10" s="17">
        <v>0.36379322322671548</v>
      </c>
      <c r="AT10" s="17">
        <v>0.34605643764522409</v>
      </c>
      <c r="AU10" s="17">
        <v>0.3552306467218348</v>
      </c>
      <c r="AV10" s="17">
        <v>0.43478683437523519</v>
      </c>
      <c r="AX10" s="17">
        <v>0.35335403000228688</v>
      </c>
      <c r="AY10" s="17">
        <v>0.36379322322671548</v>
      </c>
      <c r="AZ10" s="17">
        <v>0.34605643764522409</v>
      </c>
      <c r="BA10" s="17">
        <v>0.3552306467218348</v>
      </c>
      <c r="BC10" s="17">
        <v>0.26612149897150189</v>
      </c>
      <c r="BD10" s="17">
        <v>0.34590630989082338</v>
      </c>
      <c r="BE10" s="17">
        <v>0.30180962320713473</v>
      </c>
      <c r="BF10" s="17">
        <v>0.28551298945810938</v>
      </c>
      <c r="BG10" s="17">
        <v>0.48306919379928642</v>
      </c>
      <c r="BH10" s="17">
        <v>0.35912319819337318</v>
      </c>
      <c r="BI10" s="17">
        <v>0.26916848205412153</v>
      </c>
      <c r="BJ10" s="17">
        <v>0.35603599741182101</v>
      </c>
      <c r="BK10" s="17">
        <v>0.32551549551730979</v>
      </c>
      <c r="BL10" s="17">
        <v>0.31530605000764478</v>
      </c>
      <c r="BM10" s="17">
        <v>0.31945482571321637</v>
      </c>
      <c r="BN10" s="17">
        <v>0.40090739564373179</v>
      </c>
      <c r="BP10" s="17">
        <v>0.38117410867786911</v>
      </c>
      <c r="BQ10" s="17">
        <v>0.32604438347960119</v>
      </c>
      <c r="BR10" s="17">
        <v>0.36614350803020812</v>
      </c>
      <c r="BS10" s="17">
        <v>0.28757793238802148</v>
      </c>
      <c r="BT10" s="17">
        <v>0.34557871485450758</v>
      </c>
      <c r="BU10" s="17">
        <v>0.44364191805113101</v>
      </c>
      <c r="BV10" s="17">
        <v>0.31476148416407462</v>
      </c>
      <c r="BW10" s="17">
        <v>0.32295468233671237</v>
      </c>
      <c r="BX10" s="17">
        <v>0.23084436642807279</v>
      </c>
      <c r="BY10" s="17">
        <v>0.36739614189534309</v>
      </c>
    </row>
    <row r="11" spans="2:79" ht="102" customHeight="1">
      <c r="B11" s="19" t="s">
        <v>195</v>
      </c>
      <c r="C11" s="17">
        <v>0.28520501798604542</v>
      </c>
      <c r="D11" s="17">
        <v>0.26796830284360668</v>
      </c>
      <c r="E11" s="17">
        <v>0.32377503086059989</v>
      </c>
      <c r="F11" s="17">
        <v>0.41624314278868441</v>
      </c>
      <c r="H11" s="17">
        <v>0.1865167670801321</v>
      </c>
      <c r="I11" s="17">
        <v>0.39497784371897199</v>
      </c>
      <c r="J11" s="17">
        <v>0.2956975796436459</v>
      </c>
      <c r="K11" s="17">
        <v>0.2283955070960097</v>
      </c>
      <c r="L11" s="17">
        <v>0.34977781522613849</v>
      </c>
      <c r="M11" s="17">
        <v>0.28256994493787901</v>
      </c>
      <c r="N11" s="17">
        <v>0.27886681738085728</v>
      </c>
      <c r="O11" s="17">
        <v>0.26781818485270142</v>
      </c>
      <c r="P11" s="17">
        <v>0.32136083159890411</v>
      </c>
      <c r="Q11" s="17">
        <v>0.26471593952851952</v>
      </c>
      <c r="R11" s="17">
        <v>0.3454335444654667</v>
      </c>
      <c r="S11" s="17">
        <v>0.26707418139869532</v>
      </c>
      <c r="U11" s="17">
        <v>0.29093675629479798</v>
      </c>
      <c r="V11" s="17">
        <v>0.3009148365804119</v>
      </c>
      <c r="W11" s="17">
        <v>0.25349308381647351</v>
      </c>
      <c r="X11" s="17">
        <v>0.32147878324768753</v>
      </c>
      <c r="Y11" s="17">
        <v>0.220988383512914</v>
      </c>
      <c r="Z11" s="17">
        <v>0.26284718487741249</v>
      </c>
      <c r="AA11" s="17">
        <v>0.27856551149671438</v>
      </c>
      <c r="AB11" s="17">
        <v>0.26714973931794989</v>
      </c>
      <c r="AC11" s="17">
        <v>0.28418770306077418</v>
      </c>
      <c r="AD11" s="17">
        <v>0.3760978475655507</v>
      </c>
      <c r="AE11" s="17">
        <v>0.21153811391394101</v>
      </c>
      <c r="AG11" s="17">
        <v>0.29063972084942102</v>
      </c>
      <c r="AH11" s="17">
        <v>0.28094888376694099</v>
      </c>
      <c r="AJ11" s="17">
        <v>0.273579646470827</v>
      </c>
      <c r="AK11" s="17">
        <v>0.33682437527583831</v>
      </c>
      <c r="AL11" s="17">
        <v>0.29255630987966558</v>
      </c>
      <c r="AM11" s="17">
        <v>0.28945542164325011</v>
      </c>
      <c r="AN11" s="17">
        <v>0.3606077838874826</v>
      </c>
      <c r="AO11" s="17">
        <v>0.31135458537160432</v>
      </c>
      <c r="AP11" s="17">
        <v>0.34748821524674922</v>
      </c>
      <c r="AQ11" s="17">
        <v>0.31982716105232539</v>
      </c>
      <c r="AR11" s="17">
        <v>0.37615380539084892</v>
      </c>
      <c r="AS11" s="17">
        <v>0.30416163671983792</v>
      </c>
      <c r="AT11" s="17">
        <v>0.27908343422033288</v>
      </c>
      <c r="AU11" s="17">
        <v>0.3408325128115573</v>
      </c>
      <c r="AV11" s="17">
        <v>0.26377241615329777</v>
      </c>
      <c r="AX11" s="17">
        <v>0.28893105456402229</v>
      </c>
      <c r="AY11" s="17">
        <v>0.30416163671983792</v>
      </c>
      <c r="AZ11" s="17">
        <v>0.27908343422033288</v>
      </c>
      <c r="BA11" s="17">
        <v>0.3408325128115573</v>
      </c>
      <c r="BC11" s="17">
        <v>0.22473027239923379</v>
      </c>
      <c r="BD11" s="17">
        <v>0.31936733639646381</v>
      </c>
      <c r="BE11" s="17">
        <v>0.28276957359866117</v>
      </c>
      <c r="BF11" s="17">
        <v>0.26708089736359392</v>
      </c>
      <c r="BG11" s="17">
        <v>0.47281433937843848</v>
      </c>
      <c r="BH11" s="17">
        <v>0.24592106278070019</v>
      </c>
      <c r="BI11" s="17">
        <v>0.24585142687895789</v>
      </c>
      <c r="BJ11" s="17">
        <v>0.33366534283420329</v>
      </c>
      <c r="BK11" s="17">
        <v>0.23062109989342669</v>
      </c>
      <c r="BL11" s="17">
        <v>0.26560123624687437</v>
      </c>
      <c r="BM11" s="17">
        <v>0.27379107479251141</v>
      </c>
      <c r="BN11" s="17">
        <v>0.34376357044385719</v>
      </c>
      <c r="BP11" s="17">
        <v>0.32268793257130468</v>
      </c>
      <c r="BQ11" s="17">
        <v>0.26760277174166741</v>
      </c>
      <c r="BR11" s="17">
        <v>0.36824977472274689</v>
      </c>
      <c r="BS11" s="17">
        <v>0.24988186648855279</v>
      </c>
      <c r="BT11" s="17">
        <v>0.28466335271700222</v>
      </c>
      <c r="BU11" s="17">
        <v>0.41920795260961191</v>
      </c>
      <c r="BV11" s="17">
        <v>0.2141496034781141</v>
      </c>
      <c r="BW11" s="17">
        <v>0.21617510551882249</v>
      </c>
      <c r="BX11" s="17">
        <v>0.28256936071321259</v>
      </c>
      <c r="BY11" s="17">
        <v>0.27297685760833917</v>
      </c>
    </row>
    <row r="12" spans="2:79" ht="45.95" customHeight="1">
      <c r="B12" s="19" t="s">
        <v>196</v>
      </c>
      <c r="C12" s="17">
        <v>0.2982660859561766</v>
      </c>
      <c r="D12" s="17">
        <v>0.29436448351087419</v>
      </c>
      <c r="E12" s="17">
        <v>0.3152274602402913</v>
      </c>
      <c r="F12" s="17">
        <v>0.28890788303510267</v>
      </c>
      <c r="H12" s="17">
        <v>0.29876170313994982</v>
      </c>
      <c r="I12" s="17">
        <v>0.1936402243884752</v>
      </c>
      <c r="J12" s="17">
        <v>0.32622074827266517</v>
      </c>
      <c r="K12" s="17">
        <v>0.34016567034621548</v>
      </c>
      <c r="L12" s="17">
        <v>0.2850205104736161</v>
      </c>
      <c r="M12" s="17">
        <v>0.33517937193846181</v>
      </c>
      <c r="N12" s="17">
        <v>0.23318807585541079</v>
      </c>
      <c r="O12" s="17">
        <v>0.28740022299220802</v>
      </c>
      <c r="P12" s="17">
        <v>0.27154055252363901</v>
      </c>
      <c r="Q12" s="17">
        <v>0.31409405719916828</v>
      </c>
      <c r="R12" s="17">
        <v>0.25446095401571639</v>
      </c>
      <c r="S12" s="17">
        <v>0.34246605478758962</v>
      </c>
      <c r="U12" s="17">
        <v>0.31081362299705928</v>
      </c>
      <c r="V12" s="17">
        <v>0.34740702097811332</v>
      </c>
      <c r="W12" s="17">
        <v>0.26286222666357428</v>
      </c>
      <c r="X12" s="17">
        <v>0.31591051663492048</v>
      </c>
      <c r="Y12" s="17">
        <v>0.26177906733137829</v>
      </c>
      <c r="Z12" s="17">
        <v>0.26951400621662952</v>
      </c>
      <c r="AA12" s="17">
        <v>0.29294998895416308</v>
      </c>
      <c r="AB12" s="17">
        <v>0.24709216297626929</v>
      </c>
      <c r="AC12" s="17">
        <v>0.29155367058994802</v>
      </c>
      <c r="AD12" s="17">
        <v>0.40959421722944772</v>
      </c>
      <c r="AE12" s="17">
        <v>0.21157426069927701</v>
      </c>
      <c r="AG12" s="17">
        <v>0.30285504661505808</v>
      </c>
      <c r="AH12" s="17">
        <v>0.29467228644562571</v>
      </c>
      <c r="AJ12" s="17">
        <v>0.2415709041802038</v>
      </c>
      <c r="AK12" s="17">
        <v>0.32428797348836619</v>
      </c>
      <c r="AL12" s="17">
        <v>0.29646055706206859</v>
      </c>
      <c r="AM12" s="17">
        <v>0.27585585065838791</v>
      </c>
      <c r="AN12" s="17">
        <v>0.37170732294240277</v>
      </c>
      <c r="AO12" s="17">
        <v>0.32372047847018781</v>
      </c>
      <c r="AP12" s="17">
        <v>0.33937023180939108</v>
      </c>
      <c r="AQ12" s="17">
        <v>0.34208931890851402</v>
      </c>
      <c r="AR12" s="17">
        <v>0.30527375428425818</v>
      </c>
      <c r="AS12" s="17">
        <v>0.324660858146332</v>
      </c>
      <c r="AT12" s="17">
        <v>0.27187086221669299</v>
      </c>
      <c r="AU12" s="17">
        <v>0.31554914276906249</v>
      </c>
      <c r="AV12" s="17">
        <v>0.29508540738287398</v>
      </c>
      <c r="AX12" s="17">
        <v>0.29705940776990553</v>
      </c>
      <c r="AY12" s="17">
        <v>0.324660858146332</v>
      </c>
      <c r="AZ12" s="17">
        <v>0.27187086221669299</v>
      </c>
      <c r="BA12" s="17">
        <v>0.31554914276906249</v>
      </c>
      <c r="BC12" s="17">
        <v>0.22467081164320959</v>
      </c>
      <c r="BD12" s="17">
        <v>0.33553072307773918</v>
      </c>
      <c r="BE12" s="17">
        <v>0.31114103527506248</v>
      </c>
      <c r="BF12" s="17">
        <v>0.25810010824058449</v>
      </c>
      <c r="BG12" s="17">
        <v>0.3424446905617709</v>
      </c>
      <c r="BH12" s="17">
        <v>0.2133044749147906</v>
      </c>
      <c r="BI12" s="17">
        <v>0.28437043685827951</v>
      </c>
      <c r="BJ12" s="17">
        <v>0.30881022833612931</v>
      </c>
      <c r="BK12" s="17">
        <v>0.29614518320904748</v>
      </c>
      <c r="BL12" s="17">
        <v>0.24469409723154509</v>
      </c>
      <c r="BM12" s="17">
        <v>0.27256323984793929</v>
      </c>
      <c r="BN12" s="17">
        <v>0.36793794078214492</v>
      </c>
      <c r="BP12" s="17">
        <v>0.27926093659581369</v>
      </c>
      <c r="BQ12" s="17">
        <v>0.21809813075418311</v>
      </c>
      <c r="BR12" s="17">
        <v>0.31151191599164768</v>
      </c>
      <c r="BS12" s="17">
        <v>0.2882303139367135</v>
      </c>
      <c r="BT12" s="17">
        <v>0.22207480155920609</v>
      </c>
      <c r="BU12" s="17">
        <v>0.39101825247682082</v>
      </c>
      <c r="BV12" s="17">
        <v>0.32277485944922979</v>
      </c>
      <c r="BW12" s="17">
        <v>0.27020205988190032</v>
      </c>
      <c r="BX12" s="17">
        <v>0.1298383767941268</v>
      </c>
      <c r="BY12" s="17">
        <v>0.32308975596024281</v>
      </c>
    </row>
    <row r="13" spans="2:79" ht="116.1" customHeight="1">
      <c r="B13" s="19" t="s">
        <v>197</v>
      </c>
      <c r="C13" s="17">
        <v>0.23028069848172</v>
      </c>
      <c r="D13" s="17">
        <v>0.22257174846500741</v>
      </c>
      <c r="E13" s="17">
        <v>0.25411007627641191</v>
      </c>
      <c r="F13" s="17">
        <v>0.25437972506648793</v>
      </c>
      <c r="H13" s="17">
        <v>0.15837826153863921</v>
      </c>
      <c r="I13" s="17">
        <v>0.23329075377214459</v>
      </c>
      <c r="J13" s="17">
        <v>0.17015673123962519</v>
      </c>
      <c r="K13" s="17">
        <v>0.22212740941860831</v>
      </c>
      <c r="L13" s="17">
        <v>0.23648989656454719</v>
      </c>
      <c r="M13" s="17">
        <v>0.23420494098834321</v>
      </c>
      <c r="N13" s="17">
        <v>0.13035135731865499</v>
      </c>
      <c r="O13" s="17">
        <v>0.38277693452735029</v>
      </c>
      <c r="P13" s="17">
        <v>0.2281832684619543</v>
      </c>
      <c r="Q13" s="17">
        <v>0.17857591412159721</v>
      </c>
      <c r="R13" s="17">
        <v>0.28993661857084319</v>
      </c>
      <c r="S13" s="17">
        <v>0.29209610684563869</v>
      </c>
      <c r="U13" s="17">
        <v>0.19567088092862581</v>
      </c>
      <c r="V13" s="17">
        <v>0.19595761365703801</v>
      </c>
      <c r="W13" s="17">
        <v>0.2010881239863449</v>
      </c>
      <c r="X13" s="17">
        <v>0.17500136485388351</v>
      </c>
      <c r="Y13" s="17">
        <v>0.20248486284215411</v>
      </c>
      <c r="Z13" s="17">
        <v>0.30203517631797772</v>
      </c>
      <c r="AA13" s="17">
        <v>0.25645006159481021</v>
      </c>
      <c r="AB13" s="17">
        <v>0.22501947055937829</v>
      </c>
      <c r="AC13" s="17">
        <v>0.26452285407443632</v>
      </c>
      <c r="AD13" s="17">
        <v>0.28429851291654629</v>
      </c>
      <c r="AE13" s="17">
        <v>0.12869654644008019</v>
      </c>
      <c r="AG13" s="17">
        <v>0.26937984723090669</v>
      </c>
      <c r="AH13" s="17">
        <v>0.1996605838015402</v>
      </c>
      <c r="AJ13" s="17">
        <v>0.28693369747491432</v>
      </c>
      <c r="AK13" s="17">
        <v>0.21781713397616859</v>
      </c>
      <c r="AL13" s="17">
        <v>0.26868233492212767</v>
      </c>
      <c r="AM13" s="17">
        <v>0.24057049852634541</v>
      </c>
      <c r="AN13" s="17">
        <v>0.19207044009025881</v>
      </c>
      <c r="AO13" s="17">
        <v>0.26466851940615133</v>
      </c>
      <c r="AP13" s="17">
        <v>0.30672632110783932</v>
      </c>
      <c r="AQ13" s="17">
        <v>0.25679622369915572</v>
      </c>
      <c r="AR13" s="17">
        <v>0.28059600911416649</v>
      </c>
      <c r="AS13" s="17">
        <v>0.2036969977835803</v>
      </c>
      <c r="AT13" s="17">
        <v>0.2341976606071155</v>
      </c>
      <c r="AU13" s="17">
        <v>0.26285244682840408</v>
      </c>
      <c r="AV13" s="17">
        <v>0.32745451459633718</v>
      </c>
      <c r="AX13" s="17">
        <v>0.23314149267205231</v>
      </c>
      <c r="AY13" s="17">
        <v>0.2036969977835803</v>
      </c>
      <c r="AZ13" s="17">
        <v>0.2341976606071155</v>
      </c>
      <c r="BA13" s="17">
        <v>0.26285244682840408</v>
      </c>
      <c r="BC13" s="17">
        <v>0.28703941162711399</v>
      </c>
      <c r="BD13" s="17">
        <v>0.26968165061602489</v>
      </c>
      <c r="BE13" s="17">
        <v>0.29853882088599581</v>
      </c>
      <c r="BF13" s="17">
        <v>0.2003626206959305</v>
      </c>
      <c r="BG13" s="17">
        <v>0.28852456391980008</v>
      </c>
      <c r="BH13" s="17">
        <v>0.29221761479453889</v>
      </c>
      <c r="BI13" s="17">
        <v>0.31208602666861868</v>
      </c>
      <c r="BJ13" s="17">
        <v>0.23823634244785849</v>
      </c>
      <c r="BK13" s="17">
        <v>0.31336473230055067</v>
      </c>
      <c r="BL13" s="17">
        <v>0.32612332524831489</v>
      </c>
      <c r="BM13" s="17">
        <v>0.25768537714618972</v>
      </c>
      <c r="BN13" s="17">
        <v>0.20150756226545319</v>
      </c>
      <c r="BP13" s="17">
        <v>0.2339091386559248</v>
      </c>
      <c r="BQ13" s="17">
        <v>0.245826763535205</v>
      </c>
      <c r="BR13" s="17">
        <v>0.23177278658396949</v>
      </c>
      <c r="BS13" s="17">
        <v>0.22377982272562569</v>
      </c>
      <c r="BT13" s="17">
        <v>0.25126809343347278</v>
      </c>
      <c r="BU13" s="17">
        <v>0.29929084822592222</v>
      </c>
      <c r="BV13" s="17">
        <v>0.25045140480840822</v>
      </c>
      <c r="BW13" s="17">
        <v>0.16048449983471491</v>
      </c>
      <c r="BX13" s="17">
        <v>0.21352355840175441</v>
      </c>
      <c r="BY13" s="17">
        <v>0.22792690424494361</v>
      </c>
    </row>
    <row r="14" spans="2:79" ht="32.1" customHeight="1">
      <c r="B14" s="19" t="s">
        <v>198</v>
      </c>
      <c r="C14" s="17">
        <v>0.32670068656137252</v>
      </c>
      <c r="D14" s="17">
        <v>0.33096245073155661</v>
      </c>
      <c r="E14" s="17">
        <v>0.31100934769051369</v>
      </c>
      <c r="F14" s="17">
        <v>0.30768325862596879</v>
      </c>
      <c r="H14" s="17">
        <v>0.21361860118570539</v>
      </c>
      <c r="I14" s="17">
        <v>0.32662497744489849</v>
      </c>
      <c r="J14" s="17">
        <v>0.29615521663565447</v>
      </c>
      <c r="K14" s="17">
        <v>0.238040813553411</v>
      </c>
      <c r="L14" s="17">
        <v>0.36292703972187468</v>
      </c>
      <c r="M14" s="17">
        <v>0.27346860666605322</v>
      </c>
      <c r="N14" s="17">
        <v>0.28654895755566012</v>
      </c>
      <c r="O14" s="17">
        <v>0.31738225011856169</v>
      </c>
      <c r="P14" s="17">
        <v>0.34874644257728382</v>
      </c>
      <c r="Q14" s="17">
        <v>0.43807646328388189</v>
      </c>
      <c r="R14" s="17">
        <v>0.41714360173313131</v>
      </c>
      <c r="S14" s="17">
        <v>0.37333523367916283</v>
      </c>
      <c r="U14" s="17">
        <v>0.28097452750873159</v>
      </c>
      <c r="V14" s="17">
        <v>0.20350657132294531</v>
      </c>
      <c r="W14" s="17">
        <v>0.35274199233549802</v>
      </c>
      <c r="X14" s="17">
        <v>0.30572255743948851</v>
      </c>
      <c r="Y14" s="17">
        <v>0.33425245728020758</v>
      </c>
      <c r="Z14" s="17">
        <v>0.32825484744211442</v>
      </c>
      <c r="AA14" s="17">
        <v>0.34387136750145458</v>
      </c>
      <c r="AB14" s="17">
        <v>0.31078418597074059</v>
      </c>
      <c r="AC14" s="17">
        <v>0.39757923213319618</v>
      </c>
      <c r="AD14" s="17">
        <v>0.38641796365681091</v>
      </c>
      <c r="AE14" s="17">
        <v>0.21157426069927701</v>
      </c>
      <c r="AG14" s="17">
        <v>0.38362798825200839</v>
      </c>
      <c r="AH14" s="17">
        <v>0.28211862884491862</v>
      </c>
      <c r="AJ14" s="17">
        <v>0.39454837556755329</v>
      </c>
      <c r="AK14" s="17">
        <v>0.40122700408038592</v>
      </c>
      <c r="AL14" s="17">
        <v>0.4052561394841499</v>
      </c>
      <c r="AM14" s="17">
        <v>0.35682640318952957</v>
      </c>
      <c r="AN14" s="17">
        <v>0.39462410999818409</v>
      </c>
      <c r="AO14" s="17">
        <v>0.31909442286601403</v>
      </c>
      <c r="AP14" s="17">
        <v>0.33855139951066149</v>
      </c>
      <c r="AQ14" s="17">
        <v>0.35147284037185128</v>
      </c>
      <c r="AR14" s="17">
        <v>0.37505760794414927</v>
      </c>
      <c r="AS14" s="17">
        <v>0.4309268962189215</v>
      </c>
      <c r="AT14" s="17">
        <v>0.36194556663941718</v>
      </c>
      <c r="AU14" s="17">
        <v>0.35304323525988351</v>
      </c>
      <c r="AV14" s="17">
        <v>0.50193313688063979</v>
      </c>
      <c r="AX14" s="17">
        <v>0.33285712644124488</v>
      </c>
      <c r="AY14" s="17">
        <v>0.4309268962189215</v>
      </c>
      <c r="AZ14" s="17">
        <v>0.36194556663941718</v>
      </c>
      <c r="BA14" s="17">
        <v>0.35304323525988351</v>
      </c>
      <c r="BC14" s="17">
        <v>0.36483766175879379</v>
      </c>
      <c r="BD14" s="17">
        <v>0.21172329392948661</v>
      </c>
      <c r="BE14" s="17">
        <v>0.30733831635787989</v>
      </c>
      <c r="BF14" s="17">
        <v>0.38493795612379611</v>
      </c>
      <c r="BG14" s="17">
        <v>0.34071612099844367</v>
      </c>
      <c r="BH14" s="17">
        <v>0.3229499611770516</v>
      </c>
      <c r="BI14" s="17">
        <v>0.35309102921292629</v>
      </c>
      <c r="BJ14" s="17">
        <v>0.33555405529235649</v>
      </c>
      <c r="BK14" s="17">
        <v>0.26529741596227108</v>
      </c>
      <c r="BL14" s="17">
        <v>0.37635650596158449</v>
      </c>
      <c r="BM14" s="17">
        <v>0.37735021680065939</v>
      </c>
      <c r="BN14" s="17">
        <v>0.3099690781161859</v>
      </c>
      <c r="BP14" s="17">
        <v>0.33887108590162579</v>
      </c>
      <c r="BQ14" s="17">
        <v>0.37859436366095212</v>
      </c>
      <c r="BR14" s="17">
        <v>0.35354860001366828</v>
      </c>
      <c r="BS14" s="17">
        <v>0.35518759897565721</v>
      </c>
      <c r="BT14" s="17">
        <v>0.34201176031783093</v>
      </c>
      <c r="BU14" s="17">
        <v>0.33973714845897113</v>
      </c>
      <c r="BV14" s="17">
        <v>0.27816422911209387</v>
      </c>
      <c r="BW14" s="17">
        <v>0.32900400864927348</v>
      </c>
      <c r="BX14" s="17">
        <v>0.25643960252997611</v>
      </c>
      <c r="BY14" s="17">
        <v>0.29322713394238897</v>
      </c>
    </row>
    <row r="15" spans="2:79" ht="32.1" customHeight="1">
      <c r="B15" s="19" t="s">
        <v>199</v>
      </c>
      <c r="C15" s="17">
        <v>0.18303436319014529</v>
      </c>
      <c r="D15" s="17">
        <v>0.18877796101445751</v>
      </c>
      <c r="E15" s="17">
        <v>0.16466197227912921</v>
      </c>
      <c r="F15" s="17">
        <v>0.17673394648985741</v>
      </c>
      <c r="H15" s="17">
        <v>0.20091456755106091</v>
      </c>
      <c r="I15" s="17">
        <v>0.17324836177256681</v>
      </c>
      <c r="J15" s="17">
        <v>0.1115046021189002</v>
      </c>
      <c r="K15" s="17">
        <v>0.15350377568053741</v>
      </c>
      <c r="L15" s="17">
        <v>0.13312959421080051</v>
      </c>
      <c r="M15" s="17">
        <v>0.200241489962141</v>
      </c>
      <c r="N15" s="17">
        <v>0.25410118689722211</v>
      </c>
      <c r="O15" s="17">
        <v>0.1608571528237791</v>
      </c>
      <c r="P15" s="17">
        <v>0.18011961973181101</v>
      </c>
      <c r="Q15" s="17">
        <v>0.18169905752820609</v>
      </c>
      <c r="R15" s="17">
        <v>0.22576624714575341</v>
      </c>
      <c r="S15" s="17">
        <v>0.2075905692876166</v>
      </c>
      <c r="U15" s="17">
        <v>0.2011956799924374</v>
      </c>
      <c r="V15" s="17">
        <v>0.13892713610340091</v>
      </c>
      <c r="W15" s="17">
        <v>0.16517444250367</v>
      </c>
      <c r="X15" s="17">
        <v>0.1165928835421236</v>
      </c>
      <c r="Y15" s="17">
        <v>0.19769945882307899</v>
      </c>
      <c r="Z15" s="17">
        <v>0.20398561373176971</v>
      </c>
      <c r="AA15" s="17">
        <v>0.17227589410631941</v>
      </c>
      <c r="AB15" s="17">
        <v>0.2423961655755463</v>
      </c>
      <c r="AC15" s="17">
        <v>0.20865387572418451</v>
      </c>
      <c r="AD15" s="17">
        <v>0.1552380791452618</v>
      </c>
      <c r="AE15" s="17">
        <v>0.12869654644008019</v>
      </c>
      <c r="AG15" s="17">
        <v>0.19667745286191479</v>
      </c>
      <c r="AH15" s="17">
        <v>0.17234991138733599</v>
      </c>
      <c r="AJ15" s="17">
        <v>0.1995506865057963</v>
      </c>
      <c r="AK15" s="17">
        <v>0.15724472775050269</v>
      </c>
      <c r="AL15" s="17">
        <v>0.1760363301331519</v>
      </c>
      <c r="AM15" s="17">
        <v>0.2141226325340479</v>
      </c>
      <c r="AN15" s="17">
        <v>0.17534054008055219</v>
      </c>
      <c r="AO15" s="17">
        <v>0.16133885694524561</v>
      </c>
      <c r="AP15" s="17">
        <v>0.1698250093971434</v>
      </c>
      <c r="AQ15" s="17">
        <v>0.1730327945339464</v>
      </c>
      <c r="AR15" s="17">
        <v>0.1611895473403665</v>
      </c>
      <c r="AS15" s="17">
        <v>0.20380886442345161</v>
      </c>
      <c r="AT15" s="17">
        <v>0.15743238127150011</v>
      </c>
      <c r="AU15" s="17">
        <v>0.1683167719101642</v>
      </c>
      <c r="AV15" s="17">
        <v>0.22896521525442229</v>
      </c>
      <c r="AX15" s="17">
        <v>0.1851109218636848</v>
      </c>
      <c r="AY15" s="17">
        <v>0.20380886442345161</v>
      </c>
      <c r="AZ15" s="17">
        <v>0.15743238127150011</v>
      </c>
      <c r="BA15" s="17">
        <v>0.1683167719101642</v>
      </c>
      <c r="BC15" s="17">
        <v>0.2262478846078001</v>
      </c>
      <c r="BD15" s="17">
        <v>0.2388823453904042</v>
      </c>
      <c r="BE15" s="17">
        <v>0.22966233707402231</v>
      </c>
      <c r="BF15" s="17">
        <v>0.16666557292525749</v>
      </c>
      <c r="BG15" s="17">
        <v>0.24347829977197319</v>
      </c>
      <c r="BH15" s="17">
        <v>0.2328159333288852</v>
      </c>
      <c r="BI15" s="17">
        <v>0.2451766880896247</v>
      </c>
      <c r="BJ15" s="17">
        <v>0.17939316434597541</v>
      </c>
      <c r="BK15" s="17">
        <v>0.1905139684934086</v>
      </c>
      <c r="BL15" s="17">
        <v>0.28346293222881441</v>
      </c>
      <c r="BM15" s="17">
        <v>0.2228504357551705</v>
      </c>
      <c r="BN15" s="17">
        <v>0.13905879528896761</v>
      </c>
      <c r="BP15" s="17">
        <v>0.17520010544410339</v>
      </c>
      <c r="BQ15" s="17">
        <v>0.24296414616112319</v>
      </c>
      <c r="BR15" s="17">
        <v>0.14133965595694781</v>
      </c>
      <c r="BS15" s="17">
        <v>0.1970420383962786</v>
      </c>
      <c r="BT15" s="17">
        <v>0.2376856729150833</v>
      </c>
      <c r="BU15" s="17">
        <v>0.11347087490111819</v>
      </c>
      <c r="BV15" s="17">
        <v>0.2551534763027874</v>
      </c>
      <c r="BW15" s="17">
        <v>0.15241386348209399</v>
      </c>
      <c r="BX15" s="17">
        <v>0.27243273635301718</v>
      </c>
      <c r="BY15" s="17">
        <v>0.17814299266451369</v>
      </c>
    </row>
    <row r="16" spans="2:79" ht="45.95" customHeight="1">
      <c r="B16" s="19" t="s">
        <v>200</v>
      </c>
      <c r="C16" s="17">
        <v>0.29261764325326872</v>
      </c>
      <c r="D16" s="17">
        <v>0.2912998567268672</v>
      </c>
      <c r="E16" s="17">
        <v>0.30734577044379491</v>
      </c>
      <c r="F16" s="17">
        <v>0.2015104505655291</v>
      </c>
      <c r="H16" s="17">
        <v>0.25504584057312552</v>
      </c>
      <c r="I16" s="17">
        <v>0.1485403614183273</v>
      </c>
      <c r="J16" s="17">
        <v>0.21540590635314191</v>
      </c>
      <c r="K16" s="17">
        <v>0.33798630360476672</v>
      </c>
      <c r="L16" s="17">
        <v>0.34182822615798553</v>
      </c>
      <c r="M16" s="17">
        <v>0.35723339187488679</v>
      </c>
      <c r="N16" s="17">
        <v>0.25340883341169029</v>
      </c>
      <c r="O16" s="17">
        <v>0.41043633719714512</v>
      </c>
      <c r="P16" s="17">
        <v>0.29669891757856848</v>
      </c>
      <c r="Q16" s="17">
        <v>0.31478172371638791</v>
      </c>
      <c r="R16" s="17">
        <v>0.31762399853150469</v>
      </c>
      <c r="S16" s="17">
        <v>0.27038891612411231</v>
      </c>
      <c r="U16" s="17">
        <v>0.27523498901748461</v>
      </c>
      <c r="V16" s="17">
        <v>0.26680762044812728</v>
      </c>
      <c r="W16" s="17">
        <v>0.28111882497876611</v>
      </c>
      <c r="X16" s="17">
        <v>0.26692386907601928</v>
      </c>
      <c r="Y16" s="17">
        <v>0.35519220925158801</v>
      </c>
      <c r="Z16" s="17">
        <v>0.30528070212445141</v>
      </c>
      <c r="AA16" s="17">
        <v>0.26745714629850359</v>
      </c>
      <c r="AB16" s="17">
        <v>0.3477320133329822</v>
      </c>
      <c r="AC16" s="17">
        <v>0.31741222879725151</v>
      </c>
      <c r="AD16" s="17">
        <v>0.24038820418655549</v>
      </c>
      <c r="AE16" s="17">
        <v>0.38526044626182693</v>
      </c>
      <c r="AG16" s="17">
        <v>0.3067172324722558</v>
      </c>
      <c r="AH16" s="17">
        <v>0.28157568830948509</v>
      </c>
      <c r="AJ16" s="17">
        <v>0.29528939213666089</v>
      </c>
      <c r="AK16" s="17">
        <v>0.26619315375592911</v>
      </c>
      <c r="AL16" s="17">
        <v>0.25423296750587498</v>
      </c>
      <c r="AM16" s="17">
        <v>0.29946805895975209</v>
      </c>
      <c r="AN16" s="17">
        <v>0.29863430771148941</v>
      </c>
      <c r="AO16" s="17">
        <v>0.29726555953363892</v>
      </c>
      <c r="AP16" s="17">
        <v>0.29197037868925962</v>
      </c>
      <c r="AQ16" s="17">
        <v>0.25480382247728228</v>
      </c>
      <c r="AR16" s="17">
        <v>0.33368639004956091</v>
      </c>
      <c r="AS16" s="17">
        <v>0.28543218895640549</v>
      </c>
      <c r="AT16" s="17">
        <v>0.31813736392185288</v>
      </c>
      <c r="AU16" s="17">
        <v>0.25551407669068732</v>
      </c>
      <c r="AV16" s="17">
        <v>0.41654247985179271</v>
      </c>
      <c r="AX16" s="17">
        <v>0.29293779297712191</v>
      </c>
      <c r="AY16" s="17">
        <v>0.28543218895640549</v>
      </c>
      <c r="AZ16" s="17">
        <v>0.31813736392185288</v>
      </c>
      <c r="BA16" s="17">
        <v>0.25551407669068732</v>
      </c>
      <c r="BC16" s="17">
        <v>0.24807723022039549</v>
      </c>
      <c r="BD16" s="17">
        <v>0.28060342044348779</v>
      </c>
      <c r="BE16" s="17">
        <v>0.30078109462815777</v>
      </c>
      <c r="BF16" s="17">
        <v>0.40111740838803639</v>
      </c>
      <c r="BG16" s="17">
        <v>0.1464145274398424</v>
      </c>
      <c r="BH16" s="17">
        <v>0.31656123663921032</v>
      </c>
      <c r="BI16" s="17">
        <v>0.24450331953597701</v>
      </c>
      <c r="BJ16" s="17">
        <v>0.29479352795218849</v>
      </c>
      <c r="BK16" s="17">
        <v>0.22033971329795579</v>
      </c>
      <c r="BL16" s="17">
        <v>0.37599413970970069</v>
      </c>
      <c r="BM16" s="17">
        <v>0.29874136603853552</v>
      </c>
      <c r="BN16" s="17">
        <v>0.29310658668870881</v>
      </c>
      <c r="BP16" s="17">
        <v>0.31032393827553389</v>
      </c>
      <c r="BQ16" s="17">
        <v>0.28224670498254778</v>
      </c>
      <c r="BR16" s="17">
        <v>0.32008679824953179</v>
      </c>
      <c r="BS16" s="17">
        <v>0.27485636647393669</v>
      </c>
      <c r="BT16" s="17">
        <v>0.31181992013265419</v>
      </c>
      <c r="BU16" s="17">
        <v>0.30312581767619068</v>
      </c>
      <c r="BV16" s="17">
        <v>0.3333215289067355</v>
      </c>
      <c r="BW16" s="17">
        <v>0.31483355517099948</v>
      </c>
      <c r="BX16" s="17">
        <v>0.24218375913298129</v>
      </c>
      <c r="BY16" s="17">
        <v>0.26930006339179829</v>
      </c>
    </row>
    <row r="17" spans="2:77" ht="45.95" customHeight="1">
      <c r="B17" s="19" t="s">
        <v>201</v>
      </c>
      <c r="C17" s="17">
        <v>0.17718255876629879</v>
      </c>
      <c r="D17" s="17">
        <v>0.18161619745126681</v>
      </c>
      <c r="E17" s="17">
        <v>0.1671248736766483</v>
      </c>
      <c r="F17" s="17">
        <v>0.15980326661251451</v>
      </c>
      <c r="H17" s="17">
        <v>0.17502520532326529</v>
      </c>
      <c r="I17" s="17">
        <v>0.20536986899954909</v>
      </c>
      <c r="J17" s="17">
        <v>0.13779134521956349</v>
      </c>
      <c r="K17" s="17">
        <v>0.18688826565656469</v>
      </c>
      <c r="L17" s="17">
        <v>0.24699498771252629</v>
      </c>
      <c r="M17" s="17">
        <v>0.21553810353636779</v>
      </c>
      <c r="N17" s="17">
        <v>0.1952071340026631</v>
      </c>
      <c r="O17" s="17">
        <v>0.14657411484456201</v>
      </c>
      <c r="P17" s="17">
        <v>0.14803833283203591</v>
      </c>
      <c r="Q17" s="17">
        <v>0.14220534405792229</v>
      </c>
      <c r="R17" s="17">
        <v>0.16018869007531031</v>
      </c>
      <c r="S17" s="17">
        <v>0.16117874529535681</v>
      </c>
      <c r="U17" s="17">
        <v>0.17433410134094751</v>
      </c>
      <c r="V17" s="17">
        <v>0.1821243372964792</v>
      </c>
      <c r="W17" s="17">
        <v>0.15006371942488439</v>
      </c>
      <c r="X17" s="17">
        <v>0.23546826846547891</v>
      </c>
      <c r="Y17" s="17">
        <v>0.2269908782977603</v>
      </c>
      <c r="Z17" s="17">
        <v>0.13959247465211741</v>
      </c>
      <c r="AA17" s="17">
        <v>0.1652570635892113</v>
      </c>
      <c r="AB17" s="17">
        <v>0.2239708553132021</v>
      </c>
      <c r="AC17" s="17">
        <v>0.1304889676625107</v>
      </c>
      <c r="AD17" s="17">
        <v>0.15022152174269629</v>
      </c>
      <c r="AE17" s="17">
        <v>0.55891048503904084</v>
      </c>
      <c r="AG17" s="17">
        <v>0.15371962651291121</v>
      </c>
      <c r="AH17" s="17">
        <v>0.19555732392910741</v>
      </c>
      <c r="AJ17" s="17">
        <v>0.15263030237434649</v>
      </c>
      <c r="AK17" s="17">
        <v>0.16299362569313</v>
      </c>
      <c r="AL17" s="17">
        <v>0.1709684946226904</v>
      </c>
      <c r="AM17" s="17">
        <v>0.17231919386900291</v>
      </c>
      <c r="AN17" s="17">
        <v>0.21191574195175089</v>
      </c>
      <c r="AO17" s="17">
        <v>0.17766318958496899</v>
      </c>
      <c r="AP17" s="17">
        <v>0.1805302551885285</v>
      </c>
      <c r="AQ17" s="17">
        <v>0.15051934720198051</v>
      </c>
      <c r="AR17" s="17">
        <v>0.16755361090676149</v>
      </c>
      <c r="AS17" s="17">
        <v>0.1646089650337115</v>
      </c>
      <c r="AT17" s="17">
        <v>0.221817471315752</v>
      </c>
      <c r="AU17" s="17">
        <v>0.187467591674225</v>
      </c>
      <c r="AV17" s="17">
        <v>0.1904694093295024</v>
      </c>
      <c r="AX17" s="17">
        <v>0.17605950792542971</v>
      </c>
      <c r="AY17" s="17">
        <v>0.1646089650337115</v>
      </c>
      <c r="AZ17" s="17">
        <v>0.221817471315752</v>
      </c>
      <c r="BA17" s="17">
        <v>0.187467591674225</v>
      </c>
      <c r="BC17" s="17">
        <v>0.186022291421895</v>
      </c>
      <c r="BD17" s="17">
        <v>0.18026596113899959</v>
      </c>
      <c r="BE17" s="17">
        <v>0.15658049081359951</v>
      </c>
      <c r="BF17" s="17">
        <v>0.23195559397261631</v>
      </c>
      <c r="BG17" s="17">
        <v>0.23743363084937921</v>
      </c>
      <c r="BH17" s="17">
        <v>0.1765157608600218</v>
      </c>
      <c r="BI17" s="17">
        <v>0.19857381189844581</v>
      </c>
      <c r="BJ17" s="17">
        <v>0.17781830355409359</v>
      </c>
      <c r="BK17" s="17">
        <v>0.1993651870408579</v>
      </c>
      <c r="BL17" s="17">
        <v>0.20649733571141249</v>
      </c>
      <c r="BM17" s="17">
        <v>0.19707672802476089</v>
      </c>
      <c r="BN17" s="17">
        <v>0.17355876404202261</v>
      </c>
      <c r="BP17" s="17">
        <v>0.16900937760568049</v>
      </c>
      <c r="BQ17" s="17">
        <v>0.1674798636762205</v>
      </c>
      <c r="BR17" s="17">
        <v>0.18956412134839809</v>
      </c>
      <c r="BS17" s="17">
        <v>0.1814933522171506</v>
      </c>
      <c r="BT17" s="17">
        <v>0.1454497756522683</v>
      </c>
      <c r="BU17" s="17">
        <v>0.1839238069163828</v>
      </c>
      <c r="BV17" s="17">
        <v>0.18757062862901611</v>
      </c>
      <c r="BW17" s="17">
        <v>0.16997304942660879</v>
      </c>
      <c r="BX17" s="17">
        <v>0.23092763700044891</v>
      </c>
      <c r="BY17" s="17">
        <v>0.1766938345678184</v>
      </c>
    </row>
    <row r="18" spans="2:77" ht="32.1" customHeight="1">
      <c r="B18" s="19" t="s">
        <v>202</v>
      </c>
      <c r="C18" s="17">
        <v>0.1844020809655634</v>
      </c>
      <c r="D18" s="17">
        <v>0.1887875349766748</v>
      </c>
      <c r="E18" s="17">
        <v>0.18341982988914859</v>
      </c>
      <c r="F18" s="17">
        <v>0.1318687462822716</v>
      </c>
      <c r="H18" s="17">
        <v>0.17133950622438279</v>
      </c>
      <c r="I18" s="17">
        <v>0.18932165401536549</v>
      </c>
      <c r="J18" s="17">
        <v>0.27054214027717438</v>
      </c>
      <c r="K18" s="17">
        <v>0.19047538428299851</v>
      </c>
      <c r="L18" s="17">
        <v>0.25319334563384832</v>
      </c>
      <c r="M18" s="17">
        <v>0.18092327337896</v>
      </c>
      <c r="N18" s="17">
        <v>0.2480143317601714</v>
      </c>
      <c r="O18" s="17">
        <v>0.15401090102567219</v>
      </c>
      <c r="P18" s="17">
        <v>0.17847451740274611</v>
      </c>
      <c r="Q18" s="17">
        <v>0.14281220656930421</v>
      </c>
      <c r="R18" s="17">
        <v>0.1115835995732414</v>
      </c>
      <c r="S18" s="17">
        <v>0.15594839829403939</v>
      </c>
      <c r="U18" s="17">
        <v>0.18713744611612129</v>
      </c>
      <c r="V18" s="17">
        <v>0.23370234431312731</v>
      </c>
      <c r="W18" s="17">
        <v>0.24110860448055069</v>
      </c>
      <c r="X18" s="17">
        <v>0.28952439745556863</v>
      </c>
      <c r="Y18" s="17">
        <v>0.17366398638545691</v>
      </c>
      <c r="Z18" s="17">
        <v>0.14128986461614251</v>
      </c>
      <c r="AA18" s="17">
        <v>0.14311681430239809</v>
      </c>
      <c r="AB18" s="17">
        <v>0.15962289251021061</v>
      </c>
      <c r="AC18" s="17">
        <v>0.1519110731485262</v>
      </c>
      <c r="AD18" s="17">
        <v>0.1363480924615352</v>
      </c>
      <c r="AE18" s="17">
        <v>0.51392084591657117</v>
      </c>
      <c r="AG18" s="17">
        <v>0.14870845652635181</v>
      </c>
      <c r="AH18" s="17">
        <v>0.21235519269929809</v>
      </c>
      <c r="AJ18" s="17">
        <v>0.16252225269324999</v>
      </c>
      <c r="AK18" s="17">
        <v>0.17300477155536531</v>
      </c>
      <c r="AL18" s="17">
        <v>0.1884572784179912</v>
      </c>
      <c r="AM18" s="17">
        <v>0.15076945185955659</v>
      </c>
      <c r="AN18" s="17">
        <v>0.18044032037980709</v>
      </c>
      <c r="AO18" s="17">
        <v>0.2033808338547545</v>
      </c>
      <c r="AP18" s="17">
        <v>0.1870958234366602</v>
      </c>
      <c r="AQ18" s="17">
        <v>0.14760220316824199</v>
      </c>
      <c r="AR18" s="17">
        <v>0.19229658478179129</v>
      </c>
      <c r="AS18" s="17">
        <v>0.14301699142149979</v>
      </c>
      <c r="AT18" s="17">
        <v>0.16011412236383221</v>
      </c>
      <c r="AU18" s="17">
        <v>0.15982106316993311</v>
      </c>
      <c r="AV18" s="17">
        <v>0.2014770723637844</v>
      </c>
      <c r="AX18" s="17">
        <v>0.18836536564542289</v>
      </c>
      <c r="AY18" s="17">
        <v>0.14301699142149979</v>
      </c>
      <c r="AZ18" s="17">
        <v>0.16011412236383221</v>
      </c>
      <c r="BA18" s="17">
        <v>0.15982106316993311</v>
      </c>
      <c r="BC18" s="17">
        <v>0.18529130513315681</v>
      </c>
      <c r="BD18" s="17">
        <v>0.14816084097211071</v>
      </c>
      <c r="BE18" s="17">
        <v>0.1685905799692764</v>
      </c>
      <c r="BF18" s="17">
        <v>0.19102852885549851</v>
      </c>
      <c r="BG18" s="17">
        <v>0.19537548279168049</v>
      </c>
      <c r="BH18" s="17">
        <v>0.13294843886005661</v>
      </c>
      <c r="BI18" s="17">
        <v>0.1318902962757347</v>
      </c>
      <c r="BJ18" s="17">
        <v>0.19662138806662821</v>
      </c>
      <c r="BK18" s="17">
        <v>0.16631009868992541</v>
      </c>
      <c r="BL18" s="17">
        <v>0.1315026868049545</v>
      </c>
      <c r="BM18" s="17">
        <v>0.19710333503008501</v>
      </c>
      <c r="BN18" s="17">
        <v>0.2073090422933323</v>
      </c>
      <c r="BP18" s="17">
        <v>0.20328180179731209</v>
      </c>
      <c r="BQ18" s="17">
        <v>0.19977245401599361</v>
      </c>
      <c r="BR18" s="17">
        <v>0.1636293032821986</v>
      </c>
      <c r="BS18" s="17">
        <v>0.22370771547074861</v>
      </c>
      <c r="BT18" s="17">
        <v>0.1630080943232371</v>
      </c>
      <c r="BU18" s="17">
        <v>0.1313793761010692</v>
      </c>
      <c r="BV18" s="17">
        <v>0.1227755607482065</v>
      </c>
      <c r="BW18" s="17">
        <v>0.13730714800668739</v>
      </c>
      <c r="BX18" s="17">
        <v>0.18631256822000919</v>
      </c>
      <c r="BY18" s="17">
        <v>0.19535569923499199</v>
      </c>
    </row>
    <row r="19" spans="2:77" ht="32.1" customHeight="1">
      <c r="B19" s="19" t="s">
        <v>203</v>
      </c>
      <c r="C19" s="17">
        <v>0.1942434230969308</v>
      </c>
      <c r="D19" s="17">
        <v>0.19678466314358131</v>
      </c>
      <c r="E19" s="17">
        <v>0.1924391496294173</v>
      </c>
      <c r="F19" s="17">
        <v>0.18337777730391061</v>
      </c>
      <c r="H19" s="17">
        <v>0.17829893775218619</v>
      </c>
      <c r="I19" s="17">
        <v>0.30212763399161691</v>
      </c>
      <c r="J19" s="17">
        <v>0.21853169355463289</v>
      </c>
      <c r="K19" s="17">
        <v>0.1824380642714101</v>
      </c>
      <c r="L19" s="17">
        <v>0.1850398247362621</v>
      </c>
      <c r="M19" s="17">
        <v>0.15873935063367209</v>
      </c>
      <c r="N19" s="17">
        <v>0.12675514888039241</v>
      </c>
      <c r="O19" s="17">
        <v>0.21304352008158889</v>
      </c>
      <c r="P19" s="17">
        <v>0.17807224939140209</v>
      </c>
      <c r="Q19" s="17">
        <v>0.1498073448082802</v>
      </c>
      <c r="R19" s="17">
        <v>0.25569663871755699</v>
      </c>
      <c r="S19" s="17">
        <v>0.2011137760348265</v>
      </c>
      <c r="U19" s="17">
        <v>0.2179264426162571</v>
      </c>
      <c r="V19" s="17">
        <v>0.17136642221091061</v>
      </c>
      <c r="W19" s="17">
        <v>0.15966831657222</v>
      </c>
      <c r="X19" s="17">
        <v>0.19599138055128509</v>
      </c>
      <c r="Y19" s="17">
        <v>0.20610960970476649</v>
      </c>
      <c r="Z19" s="17">
        <v>0.21931006428706701</v>
      </c>
      <c r="AA19" s="17">
        <v>0.18466320622413471</v>
      </c>
      <c r="AB19" s="17">
        <v>0.22406012884322479</v>
      </c>
      <c r="AC19" s="17">
        <v>0.18940962273073439</v>
      </c>
      <c r="AD19" s="17">
        <v>0.16404742720089069</v>
      </c>
      <c r="AE19" s="17">
        <v>0.21157426069927701</v>
      </c>
      <c r="AG19" s="17">
        <v>0.19926778136055551</v>
      </c>
      <c r="AH19" s="17">
        <v>0.1903086462245904</v>
      </c>
      <c r="AJ19" s="17">
        <v>0.2110363600229615</v>
      </c>
      <c r="AK19" s="17">
        <v>0.18914767918880829</v>
      </c>
      <c r="AL19" s="17">
        <v>0.21330422949084779</v>
      </c>
      <c r="AM19" s="17">
        <v>0.22086044398629351</v>
      </c>
      <c r="AN19" s="17">
        <v>0.19920358475978961</v>
      </c>
      <c r="AO19" s="17">
        <v>0.15211496265815341</v>
      </c>
      <c r="AP19" s="17">
        <v>0.14890976473819689</v>
      </c>
      <c r="AQ19" s="17">
        <v>0.16404124627286321</v>
      </c>
      <c r="AR19" s="17">
        <v>0.19793638621008061</v>
      </c>
      <c r="AS19" s="17">
        <v>0.24041971164058329</v>
      </c>
      <c r="AT19" s="17">
        <v>0.20425396414747021</v>
      </c>
      <c r="AU19" s="17">
        <v>0.22417431722123399</v>
      </c>
      <c r="AV19" s="17">
        <v>0.2627351720269297</v>
      </c>
      <c r="AX19" s="17">
        <v>0.18998680597055731</v>
      </c>
      <c r="AY19" s="17">
        <v>0.24041971164058329</v>
      </c>
      <c r="AZ19" s="17">
        <v>0.20425396414747021</v>
      </c>
      <c r="BA19" s="17">
        <v>0.22417431722123399</v>
      </c>
      <c r="BC19" s="17">
        <v>0.21438969281533429</v>
      </c>
      <c r="BD19" s="17">
        <v>0.23332916931318601</v>
      </c>
      <c r="BE19" s="17">
        <v>0.20390751306155369</v>
      </c>
      <c r="BF19" s="17">
        <v>0.2249859844654756</v>
      </c>
      <c r="BG19" s="17">
        <v>0.22426827336314459</v>
      </c>
      <c r="BH19" s="17">
        <v>0.27255868676314599</v>
      </c>
      <c r="BI19" s="17">
        <v>0.25891143029248109</v>
      </c>
      <c r="BJ19" s="17">
        <v>0.18445543893458399</v>
      </c>
      <c r="BK19" s="17">
        <v>0.17610538140908991</v>
      </c>
      <c r="BL19" s="17">
        <v>0.29883270733236161</v>
      </c>
      <c r="BM19" s="17">
        <v>0.2348240372989607</v>
      </c>
      <c r="BN19" s="17">
        <v>0.19579882060566839</v>
      </c>
      <c r="BP19" s="17">
        <v>0.17386183232958061</v>
      </c>
      <c r="BQ19" s="17">
        <v>0.20236888286183291</v>
      </c>
      <c r="BR19" s="17">
        <v>0.18781303003893079</v>
      </c>
      <c r="BS19" s="17">
        <v>0.16225276844226411</v>
      </c>
      <c r="BT19" s="17">
        <v>0.26755908827678582</v>
      </c>
      <c r="BU19" s="17">
        <v>0.20704945650256101</v>
      </c>
      <c r="BV19" s="17">
        <v>0.22901852187775751</v>
      </c>
      <c r="BW19" s="17">
        <v>0.20969960377749161</v>
      </c>
      <c r="BX19" s="17">
        <v>0.202095249840268</v>
      </c>
      <c r="BY19" s="17">
        <v>0.2001529158009491</v>
      </c>
    </row>
    <row r="20" spans="2:77" ht="60" customHeight="1">
      <c r="B20" s="19" t="s">
        <v>204</v>
      </c>
      <c r="C20" s="17">
        <v>0.20946775189819061</v>
      </c>
      <c r="D20" s="17">
        <v>0.21184751333970631</v>
      </c>
      <c r="E20" s="17">
        <v>0.1985783963994778</v>
      </c>
      <c r="F20" s="17">
        <v>0.21724932249026169</v>
      </c>
      <c r="H20" s="17">
        <v>0.2468374430237881</v>
      </c>
      <c r="I20" s="17">
        <v>0.2149253884593911</v>
      </c>
      <c r="J20" s="17">
        <v>0.21601012224218821</v>
      </c>
      <c r="K20" s="17">
        <v>0.23465295371194</v>
      </c>
      <c r="L20" s="17">
        <v>0.17007332865236341</v>
      </c>
      <c r="M20" s="17">
        <v>0.2007975467441668</v>
      </c>
      <c r="N20" s="17">
        <v>0.20538884249191641</v>
      </c>
      <c r="O20" s="17">
        <v>0.21515679953180961</v>
      </c>
      <c r="P20" s="17">
        <v>0.19696225797356609</v>
      </c>
      <c r="Q20" s="17">
        <v>0.17908932544417749</v>
      </c>
      <c r="R20" s="17">
        <v>0.24762059662922839</v>
      </c>
      <c r="S20" s="17">
        <v>0.19581959319711451</v>
      </c>
      <c r="U20" s="17">
        <v>0.28168182905632699</v>
      </c>
      <c r="V20" s="17">
        <v>0.1342145116608989</v>
      </c>
      <c r="W20" s="17">
        <v>0.17750972706936041</v>
      </c>
      <c r="X20" s="17">
        <v>0.1836233437689534</v>
      </c>
      <c r="Y20" s="17">
        <v>0.2026084446156026</v>
      </c>
      <c r="Z20" s="17">
        <v>0.2126132352469462</v>
      </c>
      <c r="AA20" s="17">
        <v>0.1869532469479758</v>
      </c>
      <c r="AB20" s="17">
        <v>0.24040240091070131</v>
      </c>
      <c r="AC20" s="17">
        <v>0.24121712992694169</v>
      </c>
      <c r="AD20" s="17">
        <v>0.18827017413453739</v>
      </c>
      <c r="AE20" s="17">
        <v>0.12869654644008019</v>
      </c>
      <c r="AG20" s="17">
        <v>0.2047200883835914</v>
      </c>
      <c r="AH20" s="17">
        <v>0.21318583799291571</v>
      </c>
      <c r="AJ20" s="17">
        <v>0.21717910112780811</v>
      </c>
      <c r="AK20" s="17">
        <v>0.22150939981218651</v>
      </c>
      <c r="AL20" s="17">
        <v>0.27535667783363388</v>
      </c>
      <c r="AM20" s="17">
        <v>0.1993050496132508</v>
      </c>
      <c r="AN20" s="17">
        <v>0.21373772484288039</v>
      </c>
      <c r="AO20" s="17">
        <v>0.25359185399859918</v>
      </c>
      <c r="AP20" s="17">
        <v>0.21718401544073521</v>
      </c>
      <c r="AQ20" s="17">
        <v>0.1915086031669668</v>
      </c>
      <c r="AR20" s="17">
        <v>0.22359437440803559</v>
      </c>
      <c r="AS20" s="17">
        <v>0.2360259719614039</v>
      </c>
      <c r="AT20" s="17">
        <v>0.22916198295521031</v>
      </c>
      <c r="AU20" s="17">
        <v>0.23494752813187461</v>
      </c>
      <c r="AV20" s="17">
        <v>0.28837243309365179</v>
      </c>
      <c r="AX20" s="17">
        <v>0.20880363009616509</v>
      </c>
      <c r="AY20" s="17">
        <v>0.2360259719614039</v>
      </c>
      <c r="AZ20" s="17">
        <v>0.22916198295521031</v>
      </c>
      <c r="BA20" s="17">
        <v>0.23494752813187461</v>
      </c>
      <c r="BC20" s="17">
        <v>0.2020746149820756</v>
      </c>
      <c r="BD20" s="17">
        <v>0.23995956227585</v>
      </c>
      <c r="BE20" s="17">
        <v>0.19138715028493561</v>
      </c>
      <c r="BF20" s="17">
        <v>0.25619386426597551</v>
      </c>
      <c r="BG20" s="17">
        <v>0.22933550456373139</v>
      </c>
      <c r="BH20" s="17">
        <v>0.23674962037549971</v>
      </c>
      <c r="BI20" s="17">
        <v>0.31745801519076039</v>
      </c>
      <c r="BJ20" s="17">
        <v>0.22865649654637521</v>
      </c>
      <c r="BK20" s="17">
        <v>0.2103431666707655</v>
      </c>
      <c r="BL20" s="17">
        <v>0.30359387095666313</v>
      </c>
      <c r="BM20" s="17">
        <v>0.20944134229229661</v>
      </c>
      <c r="BN20" s="17">
        <v>0.21570117340713629</v>
      </c>
      <c r="BP20" s="17">
        <v>0.246528556732004</v>
      </c>
      <c r="BQ20" s="17">
        <v>0.180290649928283</v>
      </c>
      <c r="BR20" s="17">
        <v>0.28864849138897042</v>
      </c>
      <c r="BS20" s="17">
        <v>0.14109531846364701</v>
      </c>
      <c r="BT20" s="17">
        <v>0.22079458647552169</v>
      </c>
      <c r="BU20" s="17">
        <v>0.14751056303109381</v>
      </c>
      <c r="BV20" s="17">
        <v>0.23062592929377421</v>
      </c>
      <c r="BW20" s="17">
        <v>0.2263489743113048</v>
      </c>
      <c r="BX20" s="17">
        <v>0.39902831680466461</v>
      </c>
      <c r="BY20" s="17">
        <v>0.21230202824991509</v>
      </c>
    </row>
    <row r="21" spans="2:77" ht="18.95" customHeight="1">
      <c r="B21" s="19" t="s">
        <v>83</v>
      </c>
      <c r="C21" s="17">
        <v>1.1906647032887919E-2</v>
      </c>
      <c r="D21" s="17">
        <v>1.12106960209438E-2</v>
      </c>
      <c r="E21" s="17">
        <v>1.4645130068740681E-2</v>
      </c>
      <c r="F21" s="17">
        <v>1.084764292478829E-2</v>
      </c>
      <c r="H21" s="17">
        <v>1.709716520697778E-2</v>
      </c>
      <c r="I21" s="17">
        <v>1.34095723524583E-2</v>
      </c>
      <c r="J21" s="17">
        <v>0</v>
      </c>
      <c r="K21" s="17">
        <v>0</v>
      </c>
      <c r="L21" s="17">
        <v>5.6656606882532681E-3</v>
      </c>
      <c r="M21" s="17">
        <v>0</v>
      </c>
      <c r="N21" s="17">
        <v>2.4860823808415439E-2</v>
      </c>
      <c r="O21" s="17">
        <v>7.0287490827386544E-3</v>
      </c>
      <c r="P21" s="17">
        <v>2.336256656168646E-3</v>
      </c>
      <c r="Q21" s="17">
        <v>3.4145890614257518E-2</v>
      </c>
      <c r="R21" s="17">
        <v>2.199826059101501E-2</v>
      </c>
      <c r="S21" s="17">
        <v>1.489476562530077E-2</v>
      </c>
      <c r="U21" s="17">
        <v>1.024023731034647E-2</v>
      </c>
      <c r="V21" s="17">
        <v>7.3216447187760374E-3</v>
      </c>
      <c r="W21" s="17">
        <v>0</v>
      </c>
      <c r="X21" s="17">
        <v>4.4422739795926111E-3</v>
      </c>
      <c r="Y21" s="17">
        <v>1.841110379817666E-3</v>
      </c>
      <c r="Z21" s="17">
        <v>2.1430646305341809E-2</v>
      </c>
      <c r="AA21" s="17">
        <v>2.6738415724968118E-2</v>
      </c>
      <c r="AB21" s="17">
        <v>1.6409501007425938E-2</v>
      </c>
      <c r="AC21" s="17">
        <v>8.3833018723853889E-3</v>
      </c>
      <c r="AD21" s="17">
        <v>1.813964853671278E-2</v>
      </c>
      <c r="AE21" s="17">
        <v>0</v>
      </c>
      <c r="AG21" s="17">
        <v>1.687732868070807E-2</v>
      </c>
      <c r="AH21" s="17">
        <v>8.013906475509822E-3</v>
      </c>
      <c r="AJ21" s="17">
        <v>2.1085943754318048E-2</v>
      </c>
      <c r="AK21" s="17">
        <v>2.1501803024715389E-2</v>
      </c>
      <c r="AL21" s="17">
        <v>4.2667297263189442E-2</v>
      </c>
      <c r="AM21" s="17">
        <v>1.045497921152719E-2</v>
      </c>
      <c r="AN21" s="17">
        <v>1.267506130380271E-2</v>
      </c>
      <c r="AO21" s="17">
        <v>1.167039841644966E-2</v>
      </c>
      <c r="AP21" s="17">
        <v>1.453795899465298E-2</v>
      </c>
      <c r="AQ21" s="17">
        <v>2.0352476683709941E-2</v>
      </c>
      <c r="AR21" s="17">
        <v>1.9792387531166539E-2</v>
      </c>
      <c r="AS21" s="17">
        <v>4.5324652792567539E-2</v>
      </c>
      <c r="AT21" s="17">
        <v>1.3305678595686441E-2</v>
      </c>
      <c r="AU21" s="17">
        <v>2.281176222394982E-2</v>
      </c>
      <c r="AV21" s="17">
        <v>0</v>
      </c>
      <c r="AX21" s="17">
        <v>1.204340821006809E-2</v>
      </c>
      <c r="AY21" s="17">
        <v>4.5324652792567539E-2</v>
      </c>
      <c r="AZ21" s="17">
        <v>1.3305678595686441E-2</v>
      </c>
      <c r="BA21" s="17">
        <v>2.281176222394982E-2</v>
      </c>
      <c r="BC21" s="17">
        <v>0</v>
      </c>
      <c r="BD21" s="17">
        <v>0</v>
      </c>
      <c r="BE21" s="17">
        <v>1.017134282368928E-2</v>
      </c>
      <c r="BF21" s="17">
        <v>0</v>
      </c>
      <c r="BG21" s="17">
        <v>0</v>
      </c>
      <c r="BH21" s="17">
        <v>2.4009721110103861E-2</v>
      </c>
      <c r="BI21" s="17">
        <v>1.5851169314245319E-2</v>
      </c>
      <c r="BJ21" s="17">
        <v>1.34577493314392E-2</v>
      </c>
      <c r="BK21" s="17">
        <v>4.4353453044894808E-3</v>
      </c>
      <c r="BL21" s="17">
        <v>6.7024802773094153E-3</v>
      </c>
      <c r="BM21" s="17">
        <v>8.9836045544044573E-3</v>
      </c>
      <c r="BN21" s="17">
        <v>1.358325723867633E-2</v>
      </c>
      <c r="BP21" s="17">
        <v>2.0751685845988129E-2</v>
      </c>
      <c r="BQ21" s="17">
        <v>1.0422756598133451E-2</v>
      </c>
      <c r="BR21" s="17">
        <v>0</v>
      </c>
      <c r="BS21" s="17">
        <v>1.492473407919506E-2</v>
      </c>
      <c r="BT21" s="17">
        <v>1.7060395474271808E-2</v>
      </c>
      <c r="BU21" s="17">
        <v>2.435473068252253E-2</v>
      </c>
      <c r="BV21" s="17">
        <v>0</v>
      </c>
      <c r="BW21" s="17">
        <v>0</v>
      </c>
      <c r="BX21" s="17">
        <v>0</v>
      </c>
      <c r="BY21" s="17">
        <v>1.1991315415086299E-2</v>
      </c>
    </row>
    <row r="22" spans="2:77" ht="18.95" customHeight="1">
      <c r="B22" s="19" t="s">
        <v>55</v>
      </c>
      <c r="C22" s="17">
        <v>7.3299048400177827E-3</v>
      </c>
      <c r="D22" s="17">
        <v>6.0265356503488897E-3</v>
      </c>
      <c r="E22" s="17">
        <v>1.3008881399321571E-2</v>
      </c>
      <c r="F22" s="17">
        <v>0</v>
      </c>
      <c r="H22" s="17">
        <v>8.9522716744575952E-3</v>
      </c>
      <c r="I22" s="17">
        <v>1.7600493444023351E-2</v>
      </c>
      <c r="J22" s="17">
        <v>4.5732795216003042E-3</v>
      </c>
      <c r="K22" s="17">
        <v>2.2382765583452181E-2</v>
      </c>
      <c r="L22" s="17">
        <v>1.398583736986962E-3</v>
      </c>
      <c r="M22" s="17">
        <v>0</v>
      </c>
      <c r="N22" s="17">
        <v>0</v>
      </c>
      <c r="O22" s="17">
        <v>1.7113353873054599E-2</v>
      </c>
      <c r="P22" s="17">
        <v>1.070761862335811E-2</v>
      </c>
      <c r="Q22" s="17">
        <v>6.6730705186949209E-3</v>
      </c>
      <c r="R22" s="17">
        <v>9.5296771510604544E-3</v>
      </c>
      <c r="S22" s="17">
        <v>7.7157412559784389E-4</v>
      </c>
      <c r="U22" s="17">
        <v>6.2289390600382636E-3</v>
      </c>
      <c r="V22" s="17">
        <v>2.1325498379083641E-2</v>
      </c>
      <c r="W22" s="17">
        <v>1.4614837441126041E-2</v>
      </c>
      <c r="X22" s="17">
        <v>0</v>
      </c>
      <c r="Y22" s="17">
        <v>0</v>
      </c>
      <c r="Z22" s="17">
        <v>1.5798324548068779E-3</v>
      </c>
      <c r="AA22" s="17">
        <v>6.6091580536380276E-3</v>
      </c>
      <c r="AB22" s="17">
        <v>6.6101773589030124E-3</v>
      </c>
      <c r="AC22" s="17">
        <v>1.376409133910283E-2</v>
      </c>
      <c r="AD22" s="17">
        <v>0</v>
      </c>
      <c r="AE22" s="17">
        <v>8.5660871336491431E-2</v>
      </c>
      <c r="AG22" s="17">
        <v>6.9119712421305086E-3</v>
      </c>
      <c r="AH22" s="17">
        <v>7.6572054362046707E-3</v>
      </c>
      <c r="AJ22" s="17">
        <v>9.4681901917912422E-3</v>
      </c>
      <c r="AK22" s="17">
        <v>6.7808762368067243E-3</v>
      </c>
      <c r="AL22" s="17">
        <v>9.4269038645534379E-3</v>
      </c>
      <c r="AM22" s="17">
        <v>1.8127097424942749E-2</v>
      </c>
      <c r="AN22" s="17">
        <v>8.4725069685267513E-3</v>
      </c>
      <c r="AO22" s="17">
        <v>5.83641385634501E-3</v>
      </c>
      <c r="AP22" s="17">
        <v>4.9564630951400802E-3</v>
      </c>
      <c r="AQ22" s="17">
        <v>6.4184210666471944E-3</v>
      </c>
      <c r="AR22" s="17">
        <v>6.1595203963776103E-3</v>
      </c>
      <c r="AS22" s="17">
        <v>0</v>
      </c>
      <c r="AT22" s="17">
        <v>1.656425449668238E-2</v>
      </c>
      <c r="AU22" s="17">
        <v>8.4683147141139097E-3</v>
      </c>
      <c r="AV22" s="17">
        <v>0</v>
      </c>
      <c r="AX22" s="17">
        <v>6.8150264311154576E-3</v>
      </c>
      <c r="AY22" s="17">
        <v>0</v>
      </c>
      <c r="AZ22" s="17">
        <v>1.656425449668238E-2</v>
      </c>
      <c r="BA22" s="17">
        <v>8.4683147141139097E-3</v>
      </c>
      <c r="BC22" s="17">
        <v>6.5480010919554887E-3</v>
      </c>
      <c r="BD22" s="17">
        <v>1.8266539815408239E-2</v>
      </c>
      <c r="BE22" s="17">
        <v>0</v>
      </c>
      <c r="BF22" s="17">
        <v>0</v>
      </c>
      <c r="BG22" s="17">
        <v>0</v>
      </c>
      <c r="BH22" s="17">
        <v>1.3590925351868651E-2</v>
      </c>
      <c r="BI22" s="17">
        <v>1.040901607435203E-2</v>
      </c>
      <c r="BJ22" s="17">
        <v>1.4146580167856221E-2</v>
      </c>
      <c r="BK22" s="17">
        <v>5.8465808238849374E-3</v>
      </c>
      <c r="BL22" s="17">
        <v>1.124678114696042E-2</v>
      </c>
      <c r="BM22" s="17">
        <v>5.98871335370118E-3</v>
      </c>
      <c r="BN22" s="17">
        <v>1.0120695656200241E-2</v>
      </c>
      <c r="BP22" s="17">
        <v>1.0627285478603079E-2</v>
      </c>
      <c r="BQ22" s="17">
        <v>1.171244823887338E-2</v>
      </c>
      <c r="BR22" s="17">
        <v>1.3978617330641179E-3</v>
      </c>
      <c r="BS22" s="17">
        <v>9.1395118448761824E-3</v>
      </c>
      <c r="BT22" s="17">
        <v>2.741091246473544E-3</v>
      </c>
      <c r="BU22" s="17">
        <v>1.217736534126126E-2</v>
      </c>
      <c r="BV22" s="17">
        <v>0</v>
      </c>
      <c r="BW22" s="17">
        <v>0</v>
      </c>
      <c r="BX22" s="17">
        <v>1.686955651736111E-2</v>
      </c>
      <c r="BY22" s="17">
        <v>8.7756350368679743E-3</v>
      </c>
    </row>
    <row r="24" spans="2:77">
      <c r="B24" t="s">
        <v>418</v>
      </c>
    </row>
    <row r="25" spans="2:77">
      <c r="B25" t="s">
        <v>9</v>
      </c>
    </row>
    <row r="27" spans="2:77">
      <c r="B27"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A23"/>
  <sheetViews>
    <sheetView showGridLines="0" topLeftCell="A8" workbookViewId="0">
      <pane xSplit="2" topLeftCell="AV1" activePane="topRight" state="frozen"/>
      <selection pane="topRight" activeCell="AX19" sqref="AX19"/>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205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206</v>
      </c>
      <c r="C9" s="17">
        <v>0.23686108386441701</v>
      </c>
      <c r="D9" s="17">
        <v>0.24438807574147131</v>
      </c>
      <c r="E9" s="17">
        <v>0.22357600223791191</v>
      </c>
      <c r="F9" s="17">
        <v>0.183422330271481</v>
      </c>
      <c r="H9" s="17">
        <v>0.15169907134706859</v>
      </c>
      <c r="I9" s="17">
        <v>0.26254277547045501</v>
      </c>
      <c r="J9" s="17">
        <v>0.17145520600809841</v>
      </c>
      <c r="K9" s="17">
        <v>0.25301508631999697</v>
      </c>
      <c r="L9" s="17">
        <v>0.23502360746063949</v>
      </c>
      <c r="M9" s="17">
        <v>0.23854503272619981</v>
      </c>
      <c r="N9" s="17">
        <v>0.24546029375678591</v>
      </c>
      <c r="O9" s="17">
        <v>0.2355487493779144</v>
      </c>
      <c r="P9" s="17">
        <v>0.1974492041363031</v>
      </c>
      <c r="Q9" s="17">
        <v>0.23677354761288841</v>
      </c>
      <c r="R9" s="17">
        <v>0.27536337269017469</v>
      </c>
      <c r="S9" s="17">
        <v>0.30214176222203037</v>
      </c>
      <c r="U9" s="17">
        <v>0.18081385732225519</v>
      </c>
      <c r="V9" s="17">
        <v>0.13044776112060469</v>
      </c>
      <c r="W9" s="17">
        <v>0.1864982722395645</v>
      </c>
      <c r="X9" s="17">
        <v>0.2748312500665272</v>
      </c>
      <c r="Y9" s="17">
        <v>0.33605228966228062</v>
      </c>
      <c r="Z9" s="17">
        <v>0.20399591271143919</v>
      </c>
      <c r="AA9" s="17">
        <v>0.25503275706103501</v>
      </c>
      <c r="AB9" s="17">
        <v>0.26343022041239211</v>
      </c>
      <c r="AC9" s="17">
        <v>0.26862885986450868</v>
      </c>
      <c r="AD9" s="17">
        <v>0.27268433642107143</v>
      </c>
      <c r="AE9" s="17">
        <v>0.2103458734210942</v>
      </c>
      <c r="AG9" s="17">
        <v>0.2608515547674391</v>
      </c>
      <c r="AH9" s="17">
        <v>0.2181005566215013</v>
      </c>
      <c r="AJ9" s="17">
        <v>0.28375696361398761</v>
      </c>
      <c r="AK9" s="17">
        <v>0.24228677416248759</v>
      </c>
      <c r="AL9" s="17">
        <v>0.28133356472887588</v>
      </c>
      <c r="AM9" s="17">
        <v>0.25421956461128931</v>
      </c>
      <c r="AN9" s="17">
        <v>0.24697192975431251</v>
      </c>
      <c r="AO9" s="17">
        <v>0.227880502811422</v>
      </c>
      <c r="AP9" s="17">
        <v>0.2215021560526817</v>
      </c>
      <c r="AQ9" s="17">
        <v>0.23450418570480719</v>
      </c>
      <c r="AR9" s="17">
        <v>0.28229460833479247</v>
      </c>
      <c r="AS9" s="17">
        <v>0.22893999689314459</v>
      </c>
      <c r="AT9" s="17">
        <v>0.25884246211524248</v>
      </c>
      <c r="AU9" s="17">
        <v>0.28472153420359042</v>
      </c>
      <c r="AV9" s="17">
        <v>0.24401958597117029</v>
      </c>
      <c r="AX9" s="17">
        <v>0.23618594898837059</v>
      </c>
      <c r="AY9" s="17">
        <v>0.22893999689314459</v>
      </c>
      <c r="AZ9" s="17">
        <v>0.25884246211524248</v>
      </c>
      <c r="BA9" s="17">
        <v>0.28472153420359042</v>
      </c>
      <c r="BC9" s="17">
        <v>0.29406170797368991</v>
      </c>
      <c r="BD9" s="17">
        <v>0.19986901816428521</v>
      </c>
      <c r="BE9" s="17">
        <v>0.35066149225629961</v>
      </c>
      <c r="BF9" s="17">
        <v>0.25217143315459989</v>
      </c>
      <c r="BG9" s="17">
        <v>0.320730935939054</v>
      </c>
      <c r="BH9" s="17">
        <v>0.25695139366220698</v>
      </c>
      <c r="BI9" s="17">
        <v>0.23694105139836069</v>
      </c>
      <c r="BJ9" s="17">
        <v>0.20145598847156301</v>
      </c>
      <c r="BK9" s="17">
        <v>0.25521529864084502</v>
      </c>
      <c r="BL9" s="17">
        <v>0.32674067396380468</v>
      </c>
      <c r="BM9" s="17">
        <v>0.27007905102047097</v>
      </c>
      <c r="BN9" s="17">
        <v>0.2007149213781341</v>
      </c>
      <c r="BP9" s="17">
        <v>0.195150076145366</v>
      </c>
      <c r="BQ9" s="17">
        <v>0.32952082205063049</v>
      </c>
      <c r="BR9" s="17">
        <v>0.15949715980725099</v>
      </c>
      <c r="BS9" s="17">
        <v>0.23294427394452649</v>
      </c>
      <c r="BT9" s="17">
        <v>0.24925346629556211</v>
      </c>
      <c r="BU9" s="17">
        <v>0.28096883776264803</v>
      </c>
      <c r="BV9" s="17">
        <v>0.4099049814167951</v>
      </c>
      <c r="BW9" s="17">
        <v>0.25658486913991019</v>
      </c>
      <c r="BX9" s="17">
        <v>0.278287161913849</v>
      </c>
      <c r="BY9" s="17">
        <v>0.21425841532247281</v>
      </c>
    </row>
    <row r="10" spans="2:79" ht="32.1" customHeight="1">
      <c r="B10" s="19" t="s">
        <v>207</v>
      </c>
      <c r="C10" s="17">
        <v>0.21631865788726759</v>
      </c>
      <c r="D10" s="17">
        <v>0.21107975165894541</v>
      </c>
      <c r="E10" s="17">
        <v>0.22878394030239579</v>
      </c>
      <c r="F10" s="17">
        <v>0.25579156996255259</v>
      </c>
      <c r="H10" s="17">
        <v>0.16950841623207211</v>
      </c>
      <c r="I10" s="17">
        <v>0.1436324636097025</v>
      </c>
      <c r="J10" s="17">
        <v>0.13324997226401561</v>
      </c>
      <c r="K10" s="17">
        <v>0.15342905172906771</v>
      </c>
      <c r="L10" s="17">
        <v>0.21588467174435619</v>
      </c>
      <c r="M10" s="17">
        <v>0.21188648829129281</v>
      </c>
      <c r="N10" s="17">
        <v>0.23748104591110211</v>
      </c>
      <c r="O10" s="17">
        <v>0.24750123942358779</v>
      </c>
      <c r="P10" s="17">
        <v>0.21761569521322649</v>
      </c>
      <c r="Q10" s="17">
        <v>0.29762619771367488</v>
      </c>
      <c r="R10" s="17">
        <v>0.32076755601420498</v>
      </c>
      <c r="S10" s="17">
        <v>0.23700289349105519</v>
      </c>
      <c r="U10" s="17">
        <v>0.1670574878258255</v>
      </c>
      <c r="V10" s="17">
        <v>0.15851424199683231</v>
      </c>
      <c r="W10" s="17">
        <v>0.13546398120086839</v>
      </c>
      <c r="X10" s="17">
        <v>0.22715220940723099</v>
      </c>
      <c r="Y10" s="17">
        <v>0.1663754629109615</v>
      </c>
      <c r="Z10" s="17">
        <v>0.25098161928932539</v>
      </c>
      <c r="AA10" s="17">
        <v>0.27234740947630798</v>
      </c>
      <c r="AB10" s="17">
        <v>0.2051157849320501</v>
      </c>
      <c r="AC10" s="17">
        <v>0.28947800272578728</v>
      </c>
      <c r="AD10" s="17">
        <v>0.27148848276155391</v>
      </c>
      <c r="AE10" s="17">
        <v>0.36594176052652672</v>
      </c>
      <c r="AG10" s="17">
        <v>0.26186524466384592</v>
      </c>
      <c r="AH10" s="17">
        <v>0.18070126690324231</v>
      </c>
      <c r="AJ10" s="17">
        <v>0.21368867865798691</v>
      </c>
      <c r="AK10" s="17">
        <v>0.25627112445854949</v>
      </c>
      <c r="AL10" s="17">
        <v>0.27433458684698619</v>
      </c>
      <c r="AM10" s="17">
        <v>0.25251946043854651</v>
      </c>
      <c r="AN10" s="17">
        <v>0.23186743850374061</v>
      </c>
      <c r="AO10" s="17">
        <v>0.23789364885167971</v>
      </c>
      <c r="AP10" s="17">
        <v>0.23853837727909921</v>
      </c>
      <c r="AQ10" s="17">
        <v>0.22478408355962329</v>
      </c>
      <c r="AR10" s="17">
        <v>0.25850998835865407</v>
      </c>
      <c r="AS10" s="17">
        <v>0.27687153318247198</v>
      </c>
      <c r="AT10" s="17">
        <v>0.24553095379428061</v>
      </c>
      <c r="AU10" s="17">
        <v>0.28901972641815887</v>
      </c>
      <c r="AV10" s="17">
        <v>0.26243217817047271</v>
      </c>
      <c r="AX10" s="17">
        <v>0.2174556104338114</v>
      </c>
      <c r="AY10" s="17">
        <v>0.27687153318247198</v>
      </c>
      <c r="AZ10" s="17">
        <v>0.24553095379428061</v>
      </c>
      <c r="BA10" s="17">
        <v>0.28901972641815887</v>
      </c>
      <c r="BC10" s="17">
        <v>0.2113779872704353</v>
      </c>
      <c r="BD10" s="17">
        <v>0.22009064528735431</v>
      </c>
      <c r="BE10" s="17">
        <v>0.27836799599346629</v>
      </c>
      <c r="BF10" s="17">
        <v>0.21869033230893231</v>
      </c>
      <c r="BG10" s="17">
        <v>0.28714464032803072</v>
      </c>
      <c r="BH10" s="17">
        <v>0.2320106260971761</v>
      </c>
      <c r="BI10" s="17">
        <v>0.31818721595037192</v>
      </c>
      <c r="BJ10" s="17">
        <v>0.21866460185180489</v>
      </c>
      <c r="BK10" s="17">
        <v>0.22397583372138141</v>
      </c>
      <c r="BL10" s="17">
        <v>0.28203306442791842</v>
      </c>
      <c r="BM10" s="17">
        <v>0.29966569033152562</v>
      </c>
      <c r="BN10" s="17">
        <v>0.21666827482035511</v>
      </c>
      <c r="BP10" s="17">
        <v>0.2169341499475054</v>
      </c>
      <c r="BQ10" s="17">
        <v>0.23123473212789539</v>
      </c>
      <c r="BR10" s="17">
        <v>0.23080093272491581</v>
      </c>
      <c r="BS10" s="17">
        <v>0.1921788956874913</v>
      </c>
      <c r="BT10" s="17">
        <v>0.24910566356455441</v>
      </c>
      <c r="BU10" s="17">
        <v>0.32447697778537882</v>
      </c>
      <c r="BV10" s="17">
        <v>0.29576487084628572</v>
      </c>
      <c r="BW10" s="17">
        <v>0.19274040007494209</v>
      </c>
      <c r="BX10" s="17">
        <v>0.22942038251361091</v>
      </c>
      <c r="BY10" s="17">
        <v>0.18303903157331841</v>
      </c>
    </row>
    <row r="11" spans="2:79" ht="18.95" customHeight="1">
      <c r="B11" s="19" t="s">
        <v>208</v>
      </c>
      <c r="C11" s="17">
        <v>0.27692895994277938</v>
      </c>
      <c r="D11" s="17">
        <v>0.27521758583989819</v>
      </c>
      <c r="E11" s="17">
        <v>0.28612247807508429</v>
      </c>
      <c r="F11" s="17">
        <v>0.28926357922737261</v>
      </c>
      <c r="H11" s="17">
        <v>0.2474300170146784</v>
      </c>
      <c r="I11" s="17">
        <v>0.33247161490591709</v>
      </c>
      <c r="J11" s="17">
        <v>0.30624435012200513</v>
      </c>
      <c r="K11" s="17">
        <v>0.36352472335546238</v>
      </c>
      <c r="L11" s="17">
        <v>0.28850233566950978</v>
      </c>
      <c r="M11" s="17">
        <v>0.24561258152007179</v>
      </c>
      <c r="N11" s="17">
        <v>0.258830175537348</v>
      </c>
      <c r="O11" s="17">
        <v>0.1695187595077581</v>
      </c>
      <c r="P11" s="17">
        <v>0.28639250498825658</v>
      </c>
      <c r="Q11" s="17">
        <v>0.20925036761840191</v>
      </c>
      <c r="R11" s="17">
        <v>0.27566973884834051</v>
      </c>
      <c r="S11" s="17">
        <v>0.29367057249914258</v>
      </c>
      <c r="U11" s="17">
        <v>0.28897501601769893</v>
      </c>
      <c r="V11" s="17">
        <v>0.35835831401338231</v>
      </c>
      <c r="W11" s="17">
        <v>0.23546271415322831</v>
      </c>
      <c r="X11" s="17">
        <v>0.27082832659815231</v>
      </c>
      <c r="Y11" s="17">
        <v>0.26542176510358578</v>
      </c>
      <c r="Z11" s="17">
        <v>0.29691114075411529</v>
      </c>
      <c r="AA11" s="17">
        <v>0.2242091861902723</v>
      </c>
      <c r="AB11" s="17">
        <v>0.2477565099003031</v>
      </c>
      <c r="AC11" s="17">
        <v>0.31512085997054812</v>
      </c>
      <c r="AD11" s="17">
        <v>0.29544879054375411</v>
      </c>
      <c r="AE11" s="17">
        <v>0.32008984025756548</v>
      </c>
      <c r="AG11" s="17">
        <v>0.26076291131593099</v>
      </c>
      <c r="AH11" s="17">
        <v>0.28957079581587553</v>
      </c>
      <c r="AJ11" s="17">
        <v>0.28990677740985488</v>
      </c>
      <c r="AK11" s="17">
        <v>0.24384358909011461</v>
      </c>
      <c r="AL11" s="17">
        <v>0.25419681212878042</v>
      </c>
      <c r="AM11" s="17">
        <v>0.29575059101262458</v>
      </c>
      <c r="AN11" s="17">
        <v>0.29257604708263468</v>
      </c>
      <c r="AO11" s="17">
        <v>0.31325147505241868</v>
      </c>
      <c r="AP11" s="17">
        <v>0.25698695000183558</v>
      </c>
      <c r="AQ11" s="17">
        <v>0.34072286817764758</v>
      </c>
      <c r="AR11" s="17">
        <v>0.29633676738677822</v>
      </c>
      <c r="AS11" s="17">
        <v>0.33810912723041969</v>
      </c>
      <c r="AT11" s="17">
        <v>0.26306885524881479</v>
      </c>
      <c r="AU11" s="17">
        <v>0.30959052516317559</v>
      </c>
      <c r="AV11" s="17">
        <v>0.30493426823658631</v>
      </c>
      <c r="AX11" s="17">
        <v>0.27624136203032179</v>
      </c>
      <c r="AY11" s="17">
        <v>0.33810912723041969</v>
      </c>
      <c r="AZ11" s="17">
        <v>0.26306885524881479</v>
      </c>
      <c r="BA11" s="17">
        <v>0.30959052516317559</v>
      </c>
      <c r="BC11" s="17">
        <v>0.25199689979086282</v>
      </c>
      <c r="BD11" s="17">
        <v>0.25106743311326829</v>
      </c>
      <c r="BE11" s="17">
        <v>0.2368036481109686</v>
      </c>
      <c r="BF11" s="17">
        <v>0.27954168799758838</v>
      </c>
      <c r="BG11" s="17">
        <v>0.18019582176859189</v>
      </c>
      <c r="BH11" s="17">
        <v>0.2855694546510909</v>
      </c>
      <c r="BI11" s="17">
        <v>0.24896398351538471</v>
      </c>
      <c r="BJ11" s="17">
        <v>0.26395981810111302</v>
      </c>
      <c r="BK11" s="17">
        <v>0.31398362067795771</v>
      </c>
      <c r="BL11" s="17">
        <v>0.26321177537841373</v>
      </c>
      <c r="BM11" s="17">
        <v>0.2723512469188023</v>
      </c>
      <c r="BN11" s="17">
        <v>0.26620672309105281</v>
      </c>
      <c r="BP11" s="17">
        <v>0.25770039988662402</v>
      </c>
      <c r="BQ11" s="17">
        <v>0.2209259824987245</v>
      </c>
      <c r="BR11" s="17">
        <v>0.27018288384223088</v>
      </c>
      <c r="BS11" s="17">
        <v>0.2362346774613463</v>
      </c>
      <c r="BT11" s="17">
        <v>0.2592355705602899</v>
      </c>
      <c r="BU11" s="17">
        <v>0.31662683843258771</v>
      </c>
      <c r="BV11" s="17">
        <v>0.28700336635546853</v>
      </c>
      <c r="BW11" s="17">
        <v>0.2612114717097096</v>
      </c>
      <c r="BX11" s="17">
        <v>0.29645831000671657</v>
      </c>
      <c r="BY11" s="17">
        <v>0.32088771189158227</v>
      </c>
    </row>
    <row r="12" spans="2:79" ht="60" customHeight="1">
      <c r="B12" s="19" t="s">
        <v>194</v>
      </c>
      <c r="C12" s="17">
        <v>0.31523278028718749</v>
      </c>
      <c r="D12" s="17">
        <v>0.31589096839159431</v>
      </c>
      <c r="E12" s="17">
        <v>0.32229163538590128</v>
      </c>
      <c r="F12" s="17">
        <v>0.27561952695634911</v>
      </c>
      <c r="H12" s="17">
        <v>0.31311065184650311</v>
      </c>
      <c r="I12" s="17">
        <v>0.3022690359289919</v>
      </c>
      <c r="J12" s="17">
        <v>0.38424213262738222</v>
      </c>
      <c r="K12" s="17">
        <v>0.25474163744200701</v>
      </c>
      <c r="L12" s="17">
        <v>0.31348231161961149</v>
      </c>
      <c r="M12" s="17">
        <v>0.34214938623523811</v>
      </c>
      <c r="N12" s="17">
        <v>0.31808494953934929</v>
      </c>
      <c r="O12" s="17">
        <v>0.36983627771403338</v>
      </c>
      <c r="P12" s="17">
        <v>0.32716530624635348</v>
      </c>
      <c r="Q12" s="17">
        <v>0.3124150774672203</v>
      </c>
      <c r="R12" s="17">
        <v>0.2790774800485753</v>
      </c>
      <c r="S12" s="17">
        <v>0.30501400931685829</v>
      </c>
      <c r="U12" s="17">
        <v>0.30840373856437958</v>
      </c>
      <c r="V12" s="17">
        <v>0.33539460982407948</v>
      </c>
      <c r="W12" s="17">
        <v>0.32087461848583992</v>
      </c>
      <c r="X12" s="17">
        <v>0.30343233129865133</v>
      </c>
      <c r="Y12" s="17">
        <v>0.29574547294280462</v>
      </c>
      <c r="Z12" s="17">
        <v>0.28720064679604479</v>
      </c>
      <c r="AA12" s="17">
        <v>0.29402896892248309</v>
      </c>
      <c r="AB12" s="17">
        <v>0.34611989519367359</v>
      </c>
      <c r="AC12" s="17">
        <v>0.29870758720561708</v>
      </c>
      <c r="AD12" s="17">
        <v>0.3666807849779537</v>
      </c>
      <c r="AE12" s="17">
        <v>0.21015023075153819</v>
      </c>
      <c r="AG12" s="17">
        <v>0.3118186130877183</v>
      </c>
      <c r="AH12" s="17">
        <v>0.31790265604812729</v>
      </c>
      <c r="AJ12" s="17">
        <v>0.29249833843868112</v>
      </c>
      <c r="AK12" s="17">
        <v>0.33042670796880252</v>
      </c>
      <c r="AL12" s="17">
        <v>0.24708936197883261</v>
      </c>
      <c r="AM12" s="17">
        <v>0.28422783906146859</v>
      </c>
      <c r="AN12" s="17">
        <v>0.31538332377265932</v>
      </c>
      <c r="AO12" s="17">
        <v>0.34592455892342527</v>
      </c>
      <c r="AP12" s="17">
        <v>0.30460459896712422</v>
      </c>
      <c r="AQ12" s="17">
        <v>0.32700095161094839</v>
      </c>
      <c r="AR12" s="17">
        <v>0.29249184148267687</v>
      </c>
      <c r="AS12" s="17">
        <v>0.23490668348036439</v>
      </c>
      <c r="AT12" s="17">
        <v>0.27744719262108852</v>
      </c>
      <c r="AU12" s="17">
        <v>0.2721880746176934</v>
      </c>
      <c r="AV12" s="17">
        <v>0.24717665295346189</v>
      </c>
      <c r="AX12" s="17">
        <v>0.31695993624580882</v>
      </c>
      <c r="AY12" s="17">
        <v>0.23490668348036439</v>
      </c>
      <c r="AZ12" s="17">
        <v>0.27744719262108852</v>
      </c>
      <c r="BA12" s="17">
        <v>0.2721880746176934</v>
      </c>
      <c r="BC12" s="17">
        <v>0.32936363314805173</v>
      </c>
      <c r="BD12" s="17">
        <v>0.35804211904041511</v>
      </c>
      <c r="BE12" s="17">
        <v>0.27316999528009811</v>
      </c>
      <c r="BF12" s="17">
        <v>0.29297543815498461</v>
      </c>
      <c r="BG12" s="17">
        <v>0.353415015510676</v>
      </c>
      <c r="BH12" s="17">
        <v>0.31036018975444102</v>
      </c>
      <c r="BI12" s="17">
        <v>0.32335287038207172</v>
      </c>
      <c r="BJ12" s="17">
        <v>0.33901750637318512</v>
      </c>
      <c r="BK12" s="17">
        <v>0.34041540881048349</v>
      </c>
      <c r="BL12" s="17">
        <v>0.30824437381929182</v>
      </c>
      <c r="BM12" s="17">
        <v>0.25169954947686229</v>
      </c>
      <c r="BN12" s="17">
        <v>0.32133915220335202</v>
      </c>
      <c r="BP12" s="17">
        <v>0.3614185547703016</v>
      </c>
      <c r="BQ12" s="17">
        <v>0.25270849835745052</v>
      </c>
      <c r="BR12" s="17">
        <v>0.31175854960814209</v>
      </c>
      <c r="BS12" s="17">
        <v>0.28309862945295261</v>
      </c>
      <c r="BT12" s="17">
        <v>0.33628435096863418</v>
      </c>
      <c r="BU12" s="17">
        <v>0.38351104119661827</v>
      </c>
      <c r="BV12" s="17">
        <v>0.24784102183105661</v>
      </c>
      <c r="BW12" s="17">
        <v>0.29177532823874552</v>
      </c>
      <c r="BX12" s="17">
        <v>0.35297856742484451</v>
      </c>
      <c r="BY12" s="17">
        <v>0.32383444803427691</v>
      </c>
    </row>
    <row r="13" spans="2:79" ht="18.95" customHeight="1">
      <c r="B13" s="19" t="s">
        <v>209</v>
      </c>
      <c r="C13" s="17">
        <v>0.25929227001566008</v>
      </c>
      <c r="D13" s="17">
        <v>0.25701433360019482</v>
      </c>
      <c r="E13" s="17">
        <v>0.26196546830324619</v>
      </c>
      <c r="F13" s="17">
        <v>0.25710449001210972</v>
      </c>
      <c r="H13" s="17">
        <v>0.24693306523530539</v>
      </c>
      <c r="I13" s="17">
        <v>0.31780018291185491</v>
      </c>
      <c r="J13" s="17">
        <v>0.28332106648357308</v>
      </c>
      <c r="K13" s="17">
        <v>0.28127842251009949</v>
      </c>
      <c r="L13" s="17">
        <v>0.2190101835183362</v>
      </c>
      <c r="M13" s="17">
        <v>0.2986468766117838</v>
      </c>
      <c r="N13" s="17">
        <v>0.29436684720053169</v>
      </c>
      <c r="O13" s="17">
        <v>0.21666435831942521</v>
      </c>
      <c r="P13" s="17">
        <v>0.2477471280744703</v>
      </c>
      <c r="Q13" s="17">
        <v>0.23931410581330531</v>
      </c>
      <c r="R13" s="17">
        <v>0.19528868953129211</v>
      </c>
      <c r="S13" s="17">
        <v>0.27532763190169118</v>
      </c>
      <c r="U13" s="17">
        <v>0.27557845968033068</v>
      </c>
      <c r="V13" s="17">
        <v>0.24174371839718151</v>
      </c>
      <c r="W13" s="17">
        <v>0.30863345355980931</v>
      </c>
      <c r="X13" s="17">
        <v>0.22395774977543889</v>
      </c>
      <c r="Y13" s="17">
        <v>0.23982842114673769</v>
      </c>
      <c r="Z13" s="17">
        <v>0.24427073619637901</v>
      </c>
      <c r="AA13" s="17">
        <v>0.27907464733254289</v>
      </c>
      <c r="AB13" s="17">
        <v>0.25634581601240702</v>
      </c>
      <c r="AC13" s="17">
        <v>0.25793050899969772</v>
      </c>
      <c r="AD13" s="17">
        <v>0.23965548580161949</v>
      </c>
      <c r="AE13" s="17">
        <v>0.32008984025756548</v>
      </c>
      <c r="AG13" s="17">
        <v>0.24291609513238771</v>
      </c>
      <c r="AH13" s="17">
        <v>0.27209842443731758</v>
      </c>
      <c r="AJ13" s="17">
        <v>0.29036226225032491</v>
      </c>
      <c r="AK13" s="17">
        <v>0.25961442752766922</v>
      </c>
      <c r="AL13" s="17">
        <v>0.27603406905586048</v>
      </c>
      <c r="AM13" s="17">
        <v>0.25988760886885148</v>
      </c>
      <c r="AN13" s="17">
        <v>0.26077519711173253</v>
      </c>
      <c r="AO13" s="17">
        <v>0.2453127677688631</v>
      </c>
      <c r="AP13" s="17">
        <v>0.27132430116853051</v>
      </c>
      <c r="AQ13" s="17">
        <v>0.2969995138232962</v>
      </c>
      <c r="AR13" s="17">
        <v>0.27663269104046112</v>
      </c>
      <c r="AS13" s="17">
        <v>0.26472839683458038</v>
      </c>
      <c r="AT13" s="17">
        <v>0.30194600648479158</v>
      </c>
      <c r="AU13" s="17">
        <v>0.23494326863954659</v>
      </c>
      <c r="AV13" s="17">
        <v>0.26151271577125229</v>
      </c>
      <c r="AX13" s="17">
        <v>0.26587893099815318</v>
      </c>
      <c r="AY13" s="17">
        <v>0.26472839683458038</v>
      </c>
      <c r="AZ13" s="17">
        <v>0.30194600648479158</v>
      </c>
      <c r="BA13" s="17">
        <v>0.23494326863954659</v>
      </c>
      <c r="BC13" s="17">
        <v>0.31312698997144212</v>
      </c>
      <c r="BD13" s="17">
        <v>0.25269356853156327</v>
      </c>
      <c r="BE13" s="17">
        <v>0.29293413011784503</v>
      </c>
      <c r="BF13" s="17">
        <v>0.25010019891314972</v>
      </c>
      <c r="BG13" s="17">
        <v>0.24841258218104781</v>
      </c>
      <c r="BH13" s="17">
        <v>0.22161135706675439</v>
      </c>
      <c r="BI13" s="17">
        <v>0.27277755332489662</v>
      </c>
      <c r="BJ13" s="17">
        <v>0.23213717212999629</v>
      </c>
      <c r="BK13" s="17">
        <v>0.2094511887701479</v>
      </c>
      <c r="BL13" s="17">
        <v>0.25973928393305162</v>
      </c>
      <c r="BM13" s="17">
        <v>0.25221659184270329</v>
      </c>
      <c r="BN13" s="17">
        <v>0.2622462472465138</v>
      </c>
      <c r="BP13" s="17">
        <v>0.2205999589623249</v>
      </c>
      <c r="BQ13" s="17">
        <v>0.28402290987877898</v>
      </c>
      <c r="BR13" s="17">
        <v>0.31304781806266663</v>
      </c>
      <c r="BS13" s="17">
        <v>0.28483526221455702</v>
      </c>
      <c r="BT13" s="17">
        <v>0.26390023570926691</v>
      </c>
      <c r="BU13" s="17">
        <v>0.25631387458604871</v>
      </c>
      <c r="BV13" s="17">
        <v>0.24685409812021439</v>
      </c>
      <c r="BW13" s="17">
        <v>0.19837383485811769</v>
      </c>
      <c r="BX13" s="17">
        <v>0.30601618922848378</v>
      </c>
      <c r="BY13" s="17">
        <v>0.25932360458457387</v>
      </c>
    </row>
    <row r="14" spans="2:79" ht="32.1" customHeight="1">
      <c r="B14" s="19" t="s">
        <v>210</v>
      </c>
      <c r="C14" s="17">
        <v>0.33996312466169959</v>
      </c>
      <c r="D14" s="17">
        <v>0.35404891352539641</v>
      </c>
      <c r="E14" s="17">
        <v>0.30781144247647252</v>
      </c>
      <c r="F14" s="17">
        <v>0.27406814771435378</v>
      </c>
      <c r="H14" s="17">
        <v>0.36031074712530731</v>
      </c>
      <c r="I14" s="17">
        <v>0.26883550077930091</v>
      </c>
      <c r="J14" s="17">
        <v>0.30026638116820331</v>
      </c>
      <c r="K14" s="17">
        <v>0.33821699180576398</v>
      </c>
      <c r="L14" s="17">
        <v>0.34759836652144233</v>
      </c>
      <c r="M14" s="17">
        <v>0.29548884675157933</v>
      </c>
      <c r="N14" s="17">
        <v>0.37056094234176451</v>
      </c>
      <c r="O14" s="17">
        <v>0.35482686251488971</v>
      </c>
      <c r="P14" s="17">
        <v>0.35868667912841162</v>
      </c>
      <c r="Q14" s="17">
        <v>0.38033935698956572</v>
      </c>
      <c r="R14" s="17">
        <v>0.367601099010888</v>
      </c>
      <c r="S14" s="17">
        <v>0.33441453191675802</v>
      </c>
      <c r="U14" s="17">
        <v>0.30572721160133398</v>
      </c>
      <c r="V14" s="17">
        <v>0.31029002417837059</v>
      </c>
      <c r="W14" s="17">
        <v>0.34152039328325617</v>
      </c>
      <c r="X14" s="17">
        <v>0.28080052939601291</v>
      </c>
      <c r="Y14" s="17">
        <v>0.41186385725898761</v>
      </c>
      <c r="Z14" s="17">
        <v>0.39813345500760011</v>
      </c>
      <c r="AA14" s="17">
        <v>0.38876544767677229</v>
      </c>
      <c r="AB14" s="17">
        <v>0.38766822959711622</v>
      </c>
      <c r="AC14" s="17">
        <v>0.29763077871630528</v>
      </c>
      <c r="AD14" s="17">
        <v>0.28239170633231531</v>
      </c>
      <c r="AE14" s="17">
        <v>0.20159970542210681</v>
      </c>
      <c r="AG14" s="17">
        <v>0.3552540741448475</v>
      </c>
      <c r="AH14" s="17">
        <v>0.32800561555284308</v>
      </c>
      <c r="AJ14" s="17">
        <v>0.3908210310525666</v>
      </c>
      <c r="AK14" s="17">
        <v>0.33168102742355782</v>
      </c>
      <c r="AL14" s="17">
        <v>0.3373639142171842</v>
      </c>
      <c r="AM14" s="17">
        <v>0.35591938722399591</v>
      </c>
      <c r="AN14" s="17">
        <v>0.35080380034570802</v>
      </c>
      <c r="AO14" s="17">
        <v>0.31329672420204602</v>
      </c>
      <c r="AP14" s="17">
        <v>0.33349645835290198</v>
      </c>
      <c r="AQ14" s="17">
        <v>0.30649643306646562</v>
      </c>
      <c r="AR14" s="17">
        <v>0.28163396952426573</v>
      </c>
      <c r="AS14" s="17">
        <v>0.36271683274364619</v>
      </c>
      <c r="AT14" s="17">
        <v>0.2974818970165044</v>
      </c>
      <c r="AU14" s="17">
        <v>0.31415152097965449</v>
      </c>
      <c r="AV14" s="17">
        <v>0.35837523766352031</v>
      </c>
      <c r="AX14" s="17">
        <v>0.34609359667607159</v>
      </c>
      <c r="AY14" s="17">
        <v>0.36271683274364619</v>
      </c>
      <c r="AZ14" s="17">
        <v>0.2974818970165044</v>
      </c>
      <c r="BA14" s="17">
        <v>0.31415152097965449</v>
      </c>
      <c r="BC14" s="17">
        <v>0.27144839189031877</v>
      </c>
      <c r="BD14" s="17">
        <v>0.30471200704448742</v>
      </c>
      <c r="BE14" s="17">
        <v>0.37459101982219339</v>
      </c>
      <c r="BF14" s="17">
        <v>0.39205275047753918</v>
      </c>
      <c r="BG14" s="17">
        <v>0.2664098492273399</v>
      </c>
      <c r="BH14" s="17">
        <v>0.45671640670322677</v>
      </c>
      <c r="BI14" s="17">
        <v>0.33691800964165453</v>
      </c>
      <c r="BJ14" s="17">
        <v>0.28310918215850178</v>
      </c>
      <c r="BK14" s="17">
        <v>0.40010723516226299</v>
      </c>
      <c r="BL14" s="17">
        <v>0.34742941133990313</v>
      </c>
      <c r="BM14" s="17">
        <v>0.41771476333226609</v>
      </c>
      <c r="BN14" s="17">
        <v>0.29555155661096932</v>
      </c>
      <c r="BP14" s="17">
        <v>0.29877555382991089</v>
      </c>
      <c r="BQ14" s="17">
        <v>0.39565888350976669</v>
      </c>
      <c r="BR14" s="17">
        <v>0.38764946442786619</v>
      </c>
      <c r="BS14" s="17">
        <v>0.32008580624542521</v>
      </c>
      <c r="BT14" s="17">
        <v>0.39943590296491599</v>
      </c>
      <c r="BU14" s="17">
        <v>0.19463636088253569</v>
      </c>
      <c r="BV14" s="17">
        <v>0.37788852491155001</v>
      </c>
      <c r="BW14" s="17">
        <v>0.35418126791571197</v>
      </c>
      <c r="BX14" s="17">
        <v>0.26507400230256922</v>
      </c>
      <c r="BY14" s="17">
        <v>0.36987896354324201</v>
      </c>
    </row>
    <row r="15" spans="2:79" ht="32.1" customHeight="1">
      <c r="B15" s="19" t="s">
        <v>211</v>
      </c>
      <c r="C15" s="17">
        <v>0.24436449704815469</v>
      </c>
      <c r="D15" s="17">
        <v>0.24090714379319911</v>
      </c>
      <c r="E15" s="17">
        <v>0.26344457860169829</v>
      </c>
      <c r="F15" s="17">
        <v>0.19606665688721861</v>
      </c>
      <c r="H15" s="17">
        <v>0.22126135069392261</v>
      </c>
      <c r="I15" s="17">
        <v>0.15929646799139319</v>
      </c>
      <c r="J15" s="17">
        <v>0.25828302049091673</v>
      </c>
      <c r="K15" s="17">
        <v>0.29904738701628653</v>
      </c>
      <c r="L15" s="17">
        <v>0.25490517172421823</v>
      </c>
      <c r="M15" s="17">
        <v>0.23827338366861539</v>
      </c>
      <c r="N15" s="17">
        <v>0.1479566701906106</v>
      </c>
      <c r="O15" s="17">
        <v>0.26393018274927538</v>
      </c>
      <c r="P15" s="17">
        <v>0.2443459924880923</v>
      </c>
      <c r="Q15" s="17">
        <v>0.2346063827982684</v>
      </c>
      <c r="R15" s="17">
        <v>0.29013888334518512</v>
      </c>
      <c r="S15" s="17">
        <v>0.25906576771836137</v>
      </c>
      <c r="U15" s="17">
        <v>0.25378502885546089</v>
      </c>
      <c r="V15" s="17">
        <v>0.22929327746703429</v>
      </c>
      <c r="W15" s="17">
        <v>0.26718695244348972</v>
      </c>
      <c r="X15" s="17">
        <v>0.25719258171638237</v>
      </c>
      <c r="Y15" s="17">
        <v>0.20672648697575621</v>
      </c>
      <c r="Z15" s="17">
        <v>0.19703966765566891</v>
      </c>
      <c r="AA15" s="17">
        <v>0.22962896138299599</v>
      </c>
      <c r="AB15" s="17">
        <v>0.25490170678486662</v>
      </c>
      <c r="AC15" s="17">
        <v>0.28198509539572081</v>
      </c>
      <c r="AD15" s="17">
        <v>0.23685494725990319</v>
      </c>
      <c r="AE15" s="17">
        <v>0.25600215102049939</v>
      </c>
      <c r="AG15" s="17">
        <v>0.25854202540766358</v>
      </c>
      <c r="AH15" s="17">
        <v>0.2332776822832027</v>
      </c>
      <c r="AJ15" s="17">
        <v>0.24780869329221461</v>
      </c>
      <c r="AK15" s="17">
        <v>0.26395273652467333</v>
      </c>
      <c r="AL15" s="17">
        <v>0.21664233243284101</v>
      </c>
      <c r="AM15" s="17">
        <v>0.24182399603282451</v>
      </c>
      <c r="AN15" s="17">
        <v>0.26069426626194853</v>
      </c>
      <c r="AO15" s="17">
        <v>0.2161474015900966</v>
      </c>
      <c r="AP15" s="17">
        <v>0.28322513031231727</v>
      </c>
      <c r="AQ15" s="17">
        <v>0.24180651422571989</v>
      </c>
      <c r="AR15" s="17">
        <v>0.24289778394133099</v>
      </c>
      <c r="AS15" s="17">
        <v>0.26565921380110757</v>
      </c>
      <c r="AT15" s="17">
        <v>0.25097314184912778</v>
      </c>
      <c r="AU15" s="17">
        <v>0.23867288432762851</v>
      </c>
      <c r="AV15" s="17">
        <v>0.40923836448481993</v>
      </c>
      <c r="AX15" s="17">
        <v>0.24744024291125549</v>
      </c>
      <c r="AY15" s="17">
        <v>0.26565921380110757</v>
      </c>
      <c r="AZ15" s="17">
        <v>0.25097314184912778</v>
      </c>
      <c r="BA15" s="17">
        <v>0.23867288432762851</v>
      </c>
      <c r="BC15" s="17">
        <v>0.18809309458053181</v>
      </c>
      <c r="BD15" s="17">
        <v>0.22653796695852871</v>
      </c>
      <c r="BE15" s="17">
        <v>0.2397789186268611</v>
      </c>
      <c r="BF15" s="17">
        <v>0.2562748814219234</v>
      </c>
      <c r="BG15" s="17">
        <v>0.19764826490421819</v>
      </c>
      <c r="BH15" s="17">
        <v>0.229131614575002</v>
      </c>
      <c r="BI15" s="17">
        <v>0.26766153694866129</v>
      </c>
      <c r="BJ15" s="17">
        <v>0.2693928881021358</v>
      </c>
      <c r="BK15" s="17">
        <v>0.22264992713152151</v>
      </c>
      <c r="BL15" s="17">
        <v>0.21024670909404769</v>
      </c>
      <c r="BM15" s="17">
        <v>0.27216298682167001</v>
      </c>
      <c r="BN15" s="17">
        <v>0.25994010638067511</v>
      </c>
      <c r="BP15" s="17">
        <v>0.2820117771295485</v>
      </c>
      <c r="BQ15" s="17">
        <v>0.2664830389695636</v>
      </c>
      <c r="BR15" s="17">
        <v>0.2324736601788176</v>
      </c>
      <c r="BS15" s="17">
        <v>0.23603864134500019</v>
      </c>
      <c r="BT15" s="17">
        <v>0.2561946122497058</v>
      </c>
      <c r="BU15" s="17">
        <v>0.25455475626919771</v>
      </c>
      <c r="BV15" s="17">
        <v>0.19403960981615001</v>
      </c>
      <c r="BW15" s="17">
        <v>0.22738050523156941</v>
      </c>
      <c r="BX15" s="17">
        <v>0.23224239712810171</v>
      </c>
      <c r="BY15" s="17">
        <v>0.24536698888522129</v>
      </c>
    </row>
    <row r="16" spans="2:79" ht="45.95" customHeight="1">
      <c r="B16" s="19" t="s">
        <v>212</v>
      </c>
      <c r="C16" s="17">
        <v>0.19994153259390879</v>
      </c>
      <c r="D16" s="17">
        <v>0.20235126205625781</v>
      </c>
      <c r="E16" s="17">
        <v>0.20534301647379741</v>
      </c>
      <c r="F16" s="17">
        <v>0.1466371214810708</v>
      </c>
      <c r="H16" s="17">
        <v>0.23845712430594701</v>
      </c>
      <c r="I16" s="17">
        <v>0.13247503301696989</v>
      </c>
      <c r="J16" s="17">
        <v>0.24070198649723951</v>
      </c>
      <c r="K16" s="17">
        <v>0.15076021856486349</v>
      </c>
      <c r="L16" s="17">
        <v>0.2355191901138681</v>
      </c>
      <c r="M16" s="17">
        <v>0.25682726120146893</v>
      </c>
      <c r="N16" s="17">
        <v>0.25131621040769819</v>
      </c>
      <c r="O16" s="17">
        <v>0.19773139662082331</v>
      </c>
      <c r="P16" s="17">
        <v>0.21109114971091661</v>
      </c>
      <c r="Q16" s="17">
        <v>0.1671207168860592</v>
      </c>
      <c r="R16" s="17">
        <v>0.14610848232812079</v>
      </c>
      <c r="S16" s="17">
        <v>0.17536137846619651</v>
      </c>
      <c r="U16" s="17">
        <v>0.20731376143903499</v>
      </c>
      <c r="V16" s="17">
        <v>0.2085968469024477</v>
      </c>
      <c r="W16" s="17">
        <v>0.2444954495697057</v>
      </c>
      <c r="X16" s="17">
        <v>0.2341833381701105</v>
      </c>
      <c r="Y16" s="17">
        <v>0.23862619202946761</v>
      </c>
      <c r="Z16" s="17">
        <v>0.1812122206097532</v>
      </c>
      <c r="AA16" s="17">
        <v>0.20095232721254019</v>
      </c>
      <c r="AB16" s="17">
        <v>0.16228133655877189</v>
      </c>
      <c r="AC16" s="17">
        <v>0.1618247682144168</v>
      </c>
      <c r="AD16" s="17">
        <v>0.18027409691668411</v>
      </c>
      <c r="AE16" s="17">
        <v>0</v>
      </c>
      <c r="AG16" s="17">
        <v>0.1765383610896667</v>
      </c>
      <c r="AH16" s="17">
        <v>0.2182427922211492</v>
      </c>
      <c r="AJ16" s="17">
        <v>0.16545316558325859</v>
      </c>
      <c r="AK16" s="17">
        <v>0.24937887551626511</v>
      </c>
      <c r="AL16" s="17">
        <v>0.21214722387259111</v>
      </c>
      <c r="AM16" s="17">
        <v>0.17904177566203361</v>
      </c>
      <c r="AN16" s="17">
        <v>0.21448402829305599</v>
      </c>
      <c r="AO16" s="17">
        <v>0.20891745221945909</v>
      </c>
      <c r="AP16" s="17">
        <v>0.25579394521704418</v>
      </c>
      <c r="AQ16" s="17">
        <v>0.18184806453817559</v>
      </c>
      <c r="AR16" s="17">
        <v>0.18403575660988791</v>
      </c>
      <c r="AS16" s="17">
        <v>0.20642287553244609</v>
      </c>
      <c r="AT16" s="17">
        <v>0.1853034281578349</v>
      </c>
      <c r="AU16" s="17">
        <v>0.16187635805060099</v>
      </c>
      <c r="AV16" s="17">
        <v>0.1737083358546534</v>
      </c>
      <c r="AX16" s="17">
        <v>0.2021041806326698</v>
      </c>
      <c r="AY16" s="17">
        <v>0.20642287553244609</v>
      </c>
      <c r="AZ16" s="17">
        <v>0.1853034281578349</v>
      </c>
      <c r="BA16" s="17">
        <v>0.16187635805060099</v>
      </c>
      <c r="BC16" s="17">
        <v>0.23692253213985939</v>
      </c>
      <c r="BD16" s="17">
        <v>0.33537244892932322</v>
      </c>
      <c r="BE16" s="17">
        <v>0.24156927956579261</v>
      </c>
      <c r="BF16" s="17">
        <v>0.1890321744907226</v>
      </c>
      <c r="BG16" s="17">
        <v>0.29024693048260569</v>
      </c>
      <c r="BH16" s="17">
        <v>0.1546732849251177</v>
      </c>
      <c r="BI16" s="17">
        <v>0.18577951581104721</v>
      </c>
      <c r="BJ16" s="17">
        <v>0.217863943744556</v>
      </c>
      <c r="BK16" s="17">
        <v>0.19127579986000309</v>
      </c>
      <c r="BL16" s="17">
        <v>0.18369496056968371</v>
      </c>
      <c r="BM16" s="17">
        <v>0.18594021937369709</v>
      </c>
      <c r="BN16" s="17">
        <v>0.23263891726657479</v>
      </c>
      <c r="BP16" s="17">
        <v>0.19931959061392479</v>
      </c>
      <c r="BQ16" s="17">
        <v>0.14699282948580611</v>
      </c>
      <c r="BR16" s="17">
        <v>0.16532687343529451</v>
      </c>
      <c r="BS16" s="17">
        <v>0.26072962463498739</v>
      </c>
      <c r="BT16" s="17">
        <v>0.1199461689835168</v>
      </c>
      <c r="BU16" s="17">
        <v>0.210926298960423</v>
      </c>
      <c r="BV16" s="17">
        <v>0.1949393880978908</v>
      </c>
      <c r="BW16" s="17">
        <v>0.17100338885185101</v>
      </c>
      <c r="BX16" s="17">
        <v>0.1603127693220118</v>
      </c>
      <c r="BY16" s="17">
        <v>0.19551255604948009</v>
      </c>
    </row>
    <row r="17" spans="2:77" ht="18.95" customHeight="1">
      <c r="B17" s="19" t="s">
        <v>83</v>
      </c>
      <c r="C17" s="17">
        <v>6.0417939506380823E-2</v>
      </c>
      <c r="D17" s="17">
        <v>5.5989560716376778E-2</v>
      </c>
      <c r="E17" s="17">
        <v>5.3409822766108901E-2</v>
      </c>
      <c r="F17" s="17">
        <v>0.1655238464695212</v>
      </c>
      <c r="H17" s="17">
        <v>7.5342072592071901E-2</v>
      </c>
      <c r="I17" s="17">
        <v>8.386674189501743E-2</v>
      </c>
      <c r="J17" s="17">
        <v>7.6355797437083484E-2</v>
      </c>
      <c r="K17" s="17">
        <v>6.4672972855396596E-2</v>
      </c>
      <c r="L17" s="17">
        <v>3.366770135389717E-2</v>
      </c>
      <c r="M17" s="17">
        <v>3.2485335138093242E-2</v>
      </c>
      <c r="N17" s="17">
        <v>2.890434076420664E-2</v>
      </c>
      <c r="O17" s="17">
        <v>5.086406027463089E-2</v>
      </c>
      <c r="P17" s="17">
        <v>8.1351458894137293E-2</v>
      </c>
      <c r="Q17" s="17">
        <v>6.9766391562120347E-2</v>
      </c>
      <c r="R17" s="17">
        <v>8.0991556887337723E-2</v>
      </c>
      <c r="S17" s="17">
        <v>5.2353875295922718E-2</v>
      </c>
      <c r="U17" s="17">
        <v>8.5740743096650571E-2</v>
      </c>
      <c r="V17" s="17">
        <v>7.8868584688150903E-2</v>
      </c>
      <c r="W17" s="17">
        <v>5.5347697816399727E-2</v>
      </c>
      <c r="X17" s="17">
        <v>3.2150960023559112E-2</v>
      </c>
      <c r="Y17" s="17">
        <v>3.9408669006372091E-2</v>
      </c>
      <c r="Z17" s="17">
        <v>8.6612804979716684E-2</v>
      </c>
      <c r="AA17" s="17">
        <v>5.236924804010118E-2</v>
      </c>
      <c r="AB17" s="17">
        <v>5.3797840319927098E-2</v>
      </c>
      <c r="AC17" s="17">
        <v>6.9704358708933836E-2</v>
      </c>
      <c r="AD17" s="17">
        <v>4.6358771183959327E-2</v>
      </c>
      <c r="AE17" s="17">
        <v>0</v>
      </c>
      <c r="AG17" s="17">
        <v>6.5629575582433125E-2</v>
      </c>
      <c r="AH17" s="17">
        <v>5.634244465760628E-2</v>
      </c>
      <c r="AJ17" s="17">
        <v>5.1098728977898647E-2</v>
      </c>
      <c r="AK17" s="17">
        <v>6.8810111213626096E-2</v>
      </c>
      <c r="AL17" s="17">
        <v>7.668296165097023E-2</v>
      </c>
      <c r="AM17" s="17">
        <v>4.2033433359234533E-2</v>
      </c>
      <c r="AN17" s="17">
        <v>4.665059476361208E-2</v>
      </c>
      <c r="AO17" s="17">
        <v>4.8958333625058283E-2</v>
      </c>
      <c r="AP17" s="17">
        <v>3.798476264383386E-2</v>
      </c>
      <c r="AQ17" s="17">
        <v>6.2796112844995769E-2</v>
      </c>
      <c r="AR17" s="17">
        <v>4.9107188296436163E-2</v>
      </c>
      <c r="AS17" s="17">
        <v>5.2071779188915833E-2</v>
      </c>
      <c r="AT17" s="17">
        <v>6.1106750250481123E-2</v>
      </c>
      <c r="AU17" s="17">
        <v>5.4183908437119177E-2</v>
      </c>
      <c r="AV17" s="17">
        <v>2.8425220591697671E-2</v>
      </c>
      <c r="AX17" s="17">
        <v>5.6816979271015013E-2</v>
      </c>
      <c r="AY17" s="17">
        <v>5.2071779188915833E-2</v>
      </c>
      <c r="AZ17" s="17">
        <v>6.1106750250481123E-2</v>
      </c>
      <c r="BA17" s="17">
        <v>5.4183908437119177E-2</v>
      </c>
      <c r="BC17" s="17">
        <v>6.5421646394342003E-2</v>
      </c>
      <c r="BD17" s="17">
        <v>8.9756343669347885E-2</v>
      </c>
      <c r="BE17" s="17">
        <v>2.6352638429733379E-2</v>
      </c>
      <c r="BF17" s="17">
        <v>5.8270153253943323E-2</v>
      </c>
      <c r="BG17" s="17">
        <v>2.8488129738188341E-2</v>
      </c>
      <c r="BH17" s="17">
        <v>5.4661780837476567E-2</v>
      </c>
      <c r="BI17" s="17">
        <v>5.5722313150253201E-2</v>
      </c>
      <c r="BJ17" s="17">
        <v>6.1307515849240199E-2</v>
      </c>
      <c r="BK17" s="17">
        <v>5.8689724857047341E-2</v>
      </c>
      <c r="BL17" s="17">
        <v>7.6593125793225525E-2</v>
      </c>
      <c r="BM17" s="17">
        <v>4.2893659588279412E-2</v>
      </c>
      <c r="BN17" s="17">
        <v>6.6757623571017333E-2</v>
      </c>
      <c r="BP17" s="17">
        <v>5.9559661892668501E-2</v>
      </c>
      <c r="BQ17" s="17">
        <v>5.2917883918475198E-2</v>
      </c>
      <c r="BR17" s="17">
        <v>7.3067034945618212E-2</v>
      </c>
      <c r="BS17" s="17">
        <v>7.0865511568523165E-2</v>
      </c>
      <c r="BT17" s="17">
        <v>6.8337002273943806E-2</v>
      </c>
      <c r="BU17" s="17">
        <v>2.465496317659932E-2</v>
      </c>
      <c r="BV17" s="17">
        <v>4.2102337533945183E-2</v>
      </c>
      <c r="BW17" s="17">
        <v>5.6373698614405422E-2</v>
      </c>
      <c r="BX17" s="17">
        <v>6.3382647103593107E-2</v>
      </c>
      <c r="BY17" s="17">
        <v>6.2418911086966088E-2</v>
      </c>
    </row>
    <row r="18" spans="2:77" ht="18.95" customHeight="1">
      <c r="B18" s="19" t="s">
        <v>55</v>
      </c>
      <c r="C18" s="17">
        <v>8.6901677671811367E-3</v>
      </c>
      <c r="D18" s="17">
        <v>7.804653819611959E-3</v>
      </c>
      <c r="E18" s="17">
        <v>1.323967354660515E-2</v>
      </c>
      <c r="F18" s="17">
        <v>0</v>
      </c>
      <c r="H18" s="17">
        <v>1.4041631687916721E-2</v>
      </c>
      <c r="I18" s="17">
        <v>1.3638061187881349E-2</v>
      </c>
      <c r="J18" s="17">
        <v>8.3213473504410371E-3</v>
      </c>
      <c r="K18" s="17">
        <v>9.4692778215659974E-3</v>
      </c>
      <c r="L18" s="17">
        <v>5.7312084681675063E-3</v>
      </c>
      <c r="M18" s="17">
        <v>1.0718220345267719E-2</v>
      </c>
      <c r="N18" s="17">
        <v>0</v>
      </c>
      <c r="O18" s="17">
        <v>0</v>
      </c>
      <c r="P18" s="17">
        <v>1.103740819751488E-2</v>
      </c>
      <c r="Q18" s="17">
        <v>6.8881699066390923E-3</v>
      </c>
      <c r="R18" s="17">
        <v>1.469548215954759E-2</v>
      </c>
      <c r="S18" s="17">
        <v>5.8837827937400777E-3</v>
      </c>
      <c r="U18" s="17">
        <v>8.4403011873132577E-3</v>
      </c>
      <c r="V18" s="17">
        <v>1.428945043345479E-2</v>
      </c>
      <c r="W18" s="17">
        <v>1.1576760566050909E-2</v>
      </c>
      <c r="X18" s="17">
        <v>1.1308671644198621E-2</v>
      </c>
      <c r="Y18" s="17">
        <v>0</v>
      </c>
      <c r="Z18" s="17">
        <v>1.6208348553474639E-3</v>
      </c>
      <c r="AA18" s="17">
        <v>1.01339047205573E-2</v>
      </c>
      <c r="AB18" s="17">
        <v>1.019309666956747E-2</v>
      </c>
      <c r="AC18" s="17">
        <v>6.8828046934267806E-3</v>
      </c>
      <c r="AD18" s="17">
        <v>9.2632950474901467E-3</v>
      </c>
      <c r="AE18" s="17">
        <v>0.1036662704166563</v>
      </c>
      <c r="AG18" s="17">
        <v>7.9859874815677249E-3</v>
      </c>
      <c r="AH18" s="17">
        <v>9.2408361340330127E-3</v>
      </c>
      <c r="AJ18" s="17">
        <v>6.606003578013768E-3</v>
      </c>
      <c r="AK18" s="17">
        <v>3.4086290567426768E-3</v>
      </c>
      <c r="AL18" s="17">
        <v>0</v>
      </c>
      <c r="AM18" s="17">
        <v>1.077035564845462E-2</v>
      </c>
      <c r="AN18" s="17">
        <v>6.7141226057984291E-3</v>
      </c>
      <c r="AO18" s="17">
        <v>9.0599908301158098E-3</v>
      </c>
      <c r="AP18" s="17">
        <v>8.6202650455604428E-3</v>
      </c>
      <c r="AQ18" s="17">
        <v>1.8701987787760009E-3</v>
      </c>
      <c r="AR18" s="17">
        <v>0</v>
      </c>
      <c r="AS18" s="17">
        <v>0</v>
      </c>
      <c r="AT18" s="17">
        <v>1.154890291977476E-3</v>
      </c>
      <c r="AU18" s="17">
        <v>5.9662269000225259E-3</v>
      </c>
      <c r="AV18" s="17">
        <v>0</v>
      </c>
      <c r="AX18" s="17">
        <v>8.8526745671759725E-3</v>
      </c>
      <c r="AY18" s="17">
        <v>0</v>
      </c>
      <c r="AZ18" s="17">
        <v>1.154890291977476E-3</v>
      </c>
      <c r="BA18" s="17">
        <v>5.9662269000225259E-3</v>
      </c>
      <c r="BC18" s="17">
        <v>6.6143801295938344E-3</v>
      </c>
      <c r="BD18" s="17">
        <v>1.8607541006869809E-2</v>
      </c>
      <c r="BE18" s="17">
        <v>0</v>
      </c>
      <c r="BF18" s="17">
        <v>0</v>
      </c>
      <c r="BG18" s="17">
        <v>0</v>
      </c>
      <c r="BH18" s="17">
        <v>4.6179788563177424E-3</v>
      </c>
      <c r="BI18" s="17">
        <v>1.0543057051906619E-2</v>
      </c>
      <c r="BJ18" s="17">
        <v>2.0729771512506961E-2</v>
      </c>
      <c r="BK18" s="17">
        <v>0</v>
      </c>
      <c r="BL18" s="17">
        <v>0</v>
      </c>
      <c r="BM18" s="17">
        <v>7.6528334314792607E-3</v>
      </c>
      <c r="BN18" s="17">
        <v>1.198876704053293E-2</v>
      </c>
      <c r="BP18" s="17">
        <v>2.0726959667391711E-2</v>
      </c>
      <c r="BQ18" s="17">
        <v>7.9309483488674004E-3</v>
      </c>
      <c r="BR18" s="17">
        <v>5.9806619908686076E-3</v>
      </c>
      <c r="BS18" s="17">
        <v>7.9647064730921126E-3</v>
      </c>
      <c r="BT18" s="17">
        <v>2.7798910419556408E-3</v>
      </c>
      <c r="BU18" s="17">
        <v>1.232748158829966E-2</v>
      </c>
      <c r="BV18" s="17">
        <v>0</v>
      </c>
      <c r="BW18" s="17">
        <v>7.7731347313682274E-3</v>
      </c>
      <c r="BX18" s="17">
        <v>1.7088245354569841E-2</v>
      </c>
      <c r="BY18" s="17">
        <v>5.9991823887255878E-3</v>
      </c>
    </row>
    <row r="20" spans="2:77">
      <c r="B20" t="s">
        <v>418</v>
      </c>
    </row>
    <row r="21" spans="2:77">
      <c r="B21" t="s">
        <v>9</v>
      </c>
    </row>
    <row r="23" spans="2:77">
      <c r="B23"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A26"/>
  <sheetViews>
    <sheetView showGridLines="0" topLeftCell="A6" workbookViewId="0">
      <pane xSplit="2" topLeftCell="AV1" activePane="topRight" state="frozen"/>
      <selection pane="topRight" activeCell="AZ10" sqref="AZ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213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214</v>
      </c>
      <c r="C9" s="17">
        <v>0.32034371328621453</v>
      </c>
      <c r="D9" s="17">
        <v>0.32923224663819589</v>
      </c>
      <c r="E9" s="17">
        <v>0.31065549621728289</v>
      </c>
      <c r="F9" s="17">
        <v>0.24806645768275451</v>
      </c>
      <c r="H9" s="17">
        <v>0.29787203529106898</v>
      </c>
      <c r="I9" s="17">
        <v>0.36832510069494329</v>
      </c>
      <c r="J9" s="17">
        <v>0.26260021717011611</v>
      </c>
      <c r="K9" s="17">
        <v>0.28861432985221741</v>
      </c>
      <c r="L9" s="17">
        <v>0.28390834929870418</v>
      </c>
      <c r="M9" s="17">
        <v>0.39692440563520998</v>
      </c>
      <c r="N9" s="17">
        <v>0.36118124616582548</v>
      </c>
      <c r="O9" s="17">
        <v>0.30981455847615952</v>
      </c>
      <c r="P9" s="17">
        <v>0.28458743205048309</v>
      </c>
      <c r="Q9" s="17">
        <v>0.33100965338389038</v>
      </c>
      <c r="R9" s="17">
        <v>0.27502136931480742</v>
      </c>
      <c r="S9" s="17">
        <v>0.36820727723155039</v>
      </c>
      <c r="U9" s="17">
        <v>0.31958195867985639</v>
      </c>
      <c r="V9" s="17">
        <v>0.30515431720498881</v>
      </c>
      <c r="W9" s="17">
        <v>0.32211348817551488</v>
      </c>
      <c r="X9" s="17">
        <v>0.33746320321777362</v>
      </c>
      <c r="Y9" s="17">
        <v>0.30381211772966871</v>
      </c>
      <c r="Z9" s="17">
        <v>0.34869481789338358</v>
      </c>
      <c r="AA9" s="17">
        <v>0.29704814902494697</v>
      </c>
      <c r="AB9" s="17">
        <v>0.29335872067430069</v>
      </c>
      <c r="AC9" s="17">
        <v>0.31384250712775852</v>
      </c>
      <c r="AD9" s="17">
        <v>0.37419501178624037</v>
      </c>
      <c r="AE9" s="17">
        <v>0.52911482918701769</v>
      </c>
      <c r="AG9" s="17">
        <v>0.3234809357163117</v>
      </c>
      <c r="AH9" s="17">
        <v>0.31788919663858978</v>
      </c>
      <c r="AJ9" s="17">
        <v>0.37650973085916001</v>
      </c>
      <c r="AK9" s="17">
        <v>0.36749969123272752</v>
      </c>
      <c r="AL9" s="17">
        <v>0.36053036321227128</v>
      </c>
      <c r="AM9" s="17">
        <v>0.38034059097720979</v>
      </c>
      <c r="AN9" s="17">
        <v>0.37376003577216449</v>
      </c>
      <c r="AO9" s="17">
        <v>0.29664402844196769</v>
      </c>
      <c r="AP9" s="17">
        <v>0.29019186885224058</v>
      </c>
      <c r="AQ9" s="17">
        <v>0.31164105601784492</v>
      </c>
      <c r="AR9" s="17">
        <v>0.33067492281727801</v>
      </c>
      <c r="AS9" s="17">
        <v>0.38722888411493073</v>
      </c>
      <c r="AT9" s="17">
        <v>0.37834886279376539</v>
      </c>
      <c r="AU9" s="17">
        <v>0.35668346720719563</v>
      </c>
      <c r="AV9" s="17">
        <v>0.3647937562809454</v>
      </c>
      <c r="AX9" s="17">
        <v>0.31820786474629847</v>
      </c>
      <c r="AY9" s="17">
        <v>0.38722888411493073</v>
      </c>
      <c r="AZ9" s="17">
        <v>0.37834886279376539</v>
      </c>
      <c r="BA9" s="17">
        <v>0.35668346720719563</v>
      </c>
      <c r="BC9" s="17">
        <v>0.26786596426573978</v>
      </c>
      <c r="BD9" s="17">
        <v>0.23264103967381941</v>
      </c>
      <c r="BE9" s="17">
        <v>0.33962525980904279</v>
      </c>
      <c r="BF9" s="17">
        <v>0.33051851894236439</v>
      </c>
      <c r="BG9" s="17">
        <v>0.35757954762710109</v>
      </c>
      <c r="BH9" s="17">
        <v>0.31130280264447308</v>
      </c>
      <c r="BI9" s="17">
        <v>0.26479825094403292</v>
      </c>
      <c r="BJ9" s="17">
        <v>0.3027296070337972</v>
      </c>
      <c r="BK9" s="17">
        <v>0.3253539974790795</v>
      </c>
      <c r="BL9" s="17">
        <v>0.298206143509474</v>
      </c>
      <c r="BM9" s="17">
        <v>0.35821218822266809</v>
      </c>
      <c r="BN9" s="17">
        <v>0.35469919014674101</v>
      </c>
      <c r="BP9" s="17">
        <v>0.32213084876052972</v>
      </c>
      <c r="BQ9" s="17">
        <v>0.37967930650005438</v>
      </c>
      <c r="BR9" s="17">
        <v>0.35576355772024643</v>
      </c>
      <c r="BS9" s="17">
        <v>0.29196367674101531</v>
      </c>
      <c r="BT9" s="17">
        <v>0.31938817882821557</v>
      </c>
      <c r="BU9" s="17">
        <v>0.28446260547285962</v>
      </c>
      <c r="BV9" s="17">
        <v>0.33053217783795841</v>
      </c>
      <c r="BW9" s="17">
        <v>0.34441613380587521</v>
      </c>
      <c r="BX9" s="17">
        <v>0.1883379385226204</v>
      </c>
      <c r="BY9" s="17">
        <v>0.32843284287578017</v>
      </c>
    </row>
    <row r="10" spans="2:79" ht="60" customHeight="1">
      <c r="B10" s="19" t="s">
        <v>215</v>
      </c>
      <c r="C10" s="17">
        <v>0.1436934931568947</v>
      </c>
      <c r="D10" s="17">
        <v>0.156090333779215</v>
      </c>
      <c r="E10" s="17">
        <v>0.1167064104509343</v>
      </c>
      <c r="F10" s="17">
        <v>6.9577584634580553E-2</v>
      </c>
      <c r="H10" s="17">
        <v>0.106824822319862</v>
      </c>
      <c r="I10" s="17">
        <v>8.5065891966645116E-2</v>
      </c>
      <c r="J10" s="17">
        <v>0.142949816316572</v>
      </c>
      <c r="K10" s="17">
        <v>0.1088679762857809</v>
      </c>
      <c r="L10" s="17">
        <v>0.11587709934519121</v>
      </c>
      <c r="M10" s="17">
        <v>0.11297589145630869</v>
      </c>
      <c r="N10" s="17">
        <v>0.1562228498562164</v>
      </c>
      <c r="O10" s="17">
        <v>0.2442933669043347</v>
      </c>
      <c r="P10" s="17">
        <v>0.15307051176928169</v>
      </c>
      <c r="Q10" s="17">
        <v>0.19056824483367329</v>
      </c>
      <c r="R10" s="17">
        <v>0.16321320287040331</v>
      </c>
      <c r="S10" s="17">
        <v>0.17186395620000339</v>
      </c>
      <c r="U10" s="17">
        <v>0.1086924570394905</v>
      </c>
      <c r="V10" s="17">
        <v>7.9442134501945733E-2</v>
      </c>
      <c r="W10" s="17">
        <v>0.1119861588107899</v>
      </c>
      <c r="X10" s="17">
        <v>0.13480934010824111</v>
      </c>
      <c r="Y10" s="17">
        <v>0.17115088355432961</v>
      </c>
      <c r="Z10" s="17">
        <v>0.13779721145265611</v>
      </c>
      <c r="AA10" s="17">
        <v>0.18758368104974901</v>
      </c>
      <c r="AB10" s="17">
        <v>0.17061410925706211</v>
      </c>
      <c r="AC10" s="17">
        <v>0.2186791031852913</v>
      </c>
      <c r="AD10" s="17">
        <v>8.3668523296509312E-2</v>
      </c>
      <c r="AE10" s="17">
        <v>9.080847130335315E-2</v>
      </c>
      <c r="AG10" s="17">
        <v>0.1778787845777704</v>
      </c>
      <c r="AH10" s="17">
        <v>0.1169474243759681</v>
      </c>
      <c r="AJ10" s="17">
        <v>0.19143556973964709</v>
      </c>
      <c r="AK10" s="17">
        <v>0.13579807553249201</v>
      </c>
      <c r="AL10" s="17">
        <v>0.1769456046358554</v>
      </c>
      <c r="AM10" s="17">
        <v>0.1747985727080428</v>
      </c>
      <c r="AN10" s="17">
        <v>0.1158594685939815</v>
      </c>
      <c r="AO10" s="17">
        <v>0.13634681601895149</v>
      </c>
      <c r="AP10" s="17">
        <v>0.1718273820399713</v>
      </c>
      <c r="AQ10" s="17">
        <v>0.15660617455879511</v>
      </c>
      <c r="AR10" s="17">
        <v>0.13724670236008349</v>
      </c>
      <c r="AS10" s="17">
        <v>0.11018379439604629</v>
      </c>
      <c r="AT10" s="17">
        <v>0.1562976248821884</v>
      </c>
      <c r="AU10" s="17">
        <v>0.17166067427397391</v>
      </c>
      <c r="AV10" s="17">
        <v>0.11128394783969529</v>
      </c>
      <c r="AX10" s="17">
        <v>0.14564298243426069</v>
      </c>
      <c r="AY10" s="17">
        <v>0.11018379439604629</v>
      </c>
      <c r="AZ10" s="17">
        <v>0.1562976248821884</v>
      </c>
      <c r="BA10" s="17">
        <v>0.17166067427397391</v>
      </c>
      <c r="BC10" s="17">
        <v>0.18812219380686829</v>
      </c>
      <c r="BD10" s="17">
        <v>0.3131409670452156</v>
      </c>
      <c r="BE10" s="17">
        <v>0.2156688031712371</v>
      </c>
      <c r="BF10" s="17">
        <v>0.1513298772109388</v>
      </c>
      <c r="BG10" s="17">
        <v>0.14486693412695331</v>
      </c>
      <c r="BH10" s="17">
        <v>0.18691022966050061</v>
      </c>
      <c r="BI10" s="17">
        <v>0.19053829647111589</v>
      </c>
      <c r="BJ10" s="17">
        <v>0.10295085825567329</v>
      </c>
      <c r="BK10" s="17">
        <v>0.108500038010362</v>
      </c>
      <c r="BL10" s="17">
        <v>0.24911478459486641</v>
      </c>
      <c r="BM10" s="17">
        <v>0.14172354576343649</v>
      </c>
      <c r="BN10" s="17">
        <v>0.10914647754007679</v>
      </c>
      <c r="BP10" s="17">
        <v>0.1221070661376174</v>
      </c>
      <c r="BQ10" s="17">
        <v>0.17289110930443269</v>
      </c>
      <c r="BR10" s="17">
        <v>0.1147086117065637</v>
      </c>
      <c r="BS10" s="17">
        <v>0.17046258446032889</v>
      </c>
      <c r="BT10" s="17">
        <v>0.170121136082164</v>
      </c>
      <c r="BU10" s="17">
        <v>0.13133975872157089</v>
      </c>
      <c r="BV10" s="17">
        <v>0.21190693829351251</v>
      </c>
      <c r="BW10" s="17">
        <v>0.20099466861888879</v>
      </c>
      <c r="BX10" s="17">
        <v>0.15813624187297429</v>
      </c>
      <c r="BY10" s="17">
        <v>0.1051720904724408</v>
      </c>
    </row>
    <row r="11" spans="2:79" ht="45.95" customHeight="1">
      <c r="B11" s="19" t="s">
        <v>216</v>
      </c>
      <c r="C11" s="17">
        <v>0.13760215173903409</v>
      </c>
      <c r="D11" s="17">
        <v>0.12960585609031031</v>
      </c>
      <c r="E11" s="17">
        <v>0.1720028272045642</v>
      </c>
      <c r="F11" s="17">
        <v>0.1078601593114742</v>
      </c>
      <c r="H11" s="17">
        <v>4.787680220664068E-2</v>
      </c>
      <c r="I11" s="17">
        <v>8.4863486180992417E-2</v>
      </c>
      <c r="J11" s="17">
        <v>7.3212285892416643E-2</v>
      </c>
      <c r="K11" s="17">
        <v>0.17365355672862171</v>
      </c>
      <c r="L11" s="17">
        <v>0.14945142424623939</v>
      </c>
      <c r="M11" s="17">
        <v>0.1546256455447555</v>
      </c>
      <c r="N11" s="17">
        <v>0.1220276327431936</v>
      </c>
      <c r="O11" s="17">
        <v>0.1770476721112185</v>
      </c>
      <c r="P11" s="17">
        <v>0.21255661633056841</v>
      </c>
      <c r="Q11" s="17">
        <v>0.14307521878159751</v>
      </c>
      <c r="R11" s="17">
        <v>0.1733635673959906</v>
      </c>
      <c r="S11" s="17">
        <v>0.1506755252448107</v>
      </c>
      <c r="U11" s="17">
        <v>5.0826856259191221E-2</v>
      </c>
      <c r="V11" s="17">
        <v>9.3805701674715067E-2</v>
      </c>
      <c r="W11" s="17">
        <v>0.1012398411791499</v>
      </c>
      <c r="X11" s="17">
        <v>0.13347652109696009</v>
      </c>
      <c r="Y11" s="17">
        <v>0.17865449273197309</v>
      </c>
      <c r="Z11" s="17">
        <v>0.1226986146878976</v>
      </c>
      <c r="AA11" s="17">
        <v>0.1801177620728541</v>
      </c>
      <c r="AB11" s="17">
        <v>0.1686036594716068</v>
      </c>
      <c r="AC11" s="17">
        <v>0.18236178464648481</v>
      </c>
      <c r="AD11" s="17">
        <v>0.16475232831746431</v>
      </c>
      <c r="AE11" s="17">
        <v>0.30238273200263022</v>
      </c>
      <c r="AG11" s="17">
        <v>0.1666855614903032</v>
      </c>
      <c r="AH11" s="17">
        <v>0.11484772007383259</v>
      </c>
      <c r="AJ11" s="17">
        <v>0.1651090125271176</v>
      </c>
      <c r="AK11" s="17">
        <v>0.14044362960829149</v>
      </c>
      <c r="AL11" s="17">
        <v>0.1469767350995565</v>
      </c>
      <c r="AM11" s="17">
        <v>0.1425999780764203</v>
      </c>
      <c r="AN11" s="17">
        <v>0.10525005278629181</v>
      </c>
      <c r="AO11" s="17">
        <v>0.12909388697774221</v>
      </c>
      <c r="AP11" s="17">
        <v>0.1144787026160332</v>
      </c>
      <c r="AQ11" s="17">
        <v>0.1235161326250452</v>
      </c>
      <c r="AR11" s="17">
        <v>0.15490082800714039</v>
      </c>
      <c r="AS11" s="17">
        <v>0.1547065905211043</v>
      </c>
      <c r="AT11" s="17">
        <v>0.15758975406737091</v>
      </c>
      <c r="AU11" s="17">
        <v>9.3301683074720435E-2</v>
      </c>
      <c r="AV11" s="17">
        <v>0.1683520162873553</v>
      </c>
      <c r="AX11" s="17">
        <v>0.1384554345243437</v>
      </c>
      <c r="AY11" s="17">
        <v>0.1547065905211043</v>
      </c>
      <c r="AZ11" s="17">
        <v>0.15758975406737091</v>
      </c>
      <c r="BA11" s="17">
        <v>9.3301683074720435E-2</v>
      </c>
      <c r="BC11" s="17">
        <v>0.16285929702909641</v>
      </c>
      <c r="BD11" s="17">
        <v>0.13943582036441529</v>
      </c>
      <c r="BE11" s="17">
        <v>0.16556845838291559</v>
      </c>
      <c r="BF11" s="17">
        <v>0.19481988415492299</v>
      </c>
      <c r="BG11" s="17">
        <v>0.1856480523038346</v>
      </c>
      <c r="BH11" s="17">
        <v>0.19796403285978051</v>
      </c>
      <c r="BI11" s="17">
        <v>0.2038143426763514</v>
      </c>
      <c r="BJ11" s="17">
        <v>0.13551279481873771</v>
      </c>
      <c r="BK11" s="17">
        <v>9.5606495542244013E-2</v>
      </c>
      <c r="BL11" s="17">
        <v>0.25057854516500178</v>
      </c>
      <c r="BM11" s="17">
        <v>0.1556457744920092</v>
      </c>
      <c r="BN11" s="17">
        <v>0.1086170849920646</v>
      </c>
      <c r="BP11" s="17">
        <v>0.136136454392177</v>
      </c>
      <c r="BQ11" s="17">
        <v>0.20532649867294689</v>
      </c>
      <c r="BR11" s="17">
        <v>0.17782018201422031</v>
      </c>
      <c r="BS11" s="17">
        <v>9.6377215612296369E-2</v>
      </c>
      <c r="BT11" s="17">
        <v>0.182119644723786</v>
      </c>
      <c r="BU11" s="17">
        <v>0.1012935095598569</v>
      </c>
      <c r="BV11" s="17">
        <v>0.1961935398144096</v>
      </c>
      <c r="BW11" s="17">
        <v>0.15030145025588629</v>
      </c>
      <c r="BX11" s="17">
        <v>0.17957963606284341</v>
      </c>
      <c r="BY11" s="17">
        <v>0.1297741025675016</v>
      </c>
    </row>
    <row r="12" spans="2:79" ht="74.099999999999994" customHeight="1">
      <c r="B12" s="19" t="s">
        <v>217</v>
      </c>
      <c r="C12" s="17">
        <v>0.15991689779290311</v>
      </c>
      <c r="D12" s="17">
        <v>0.1553560093259605</v>
      </c>
      <c r="E12" s="17">
        <v>0.16254553147703019</v>
      </c>
      <c r="F12" s="17">
        <v>0.24331868559319769</v>
      </c>
      <c r="H12" s="17">
        <v>9.4420506151294492E-2</v>
      </c>
      <c r="I12" s="17">
        <v>0.19173758954877471</v>
      </c>
      <c r="J12" s="17">
        <v>0.1402952708110439</v>
      </c>
      <c r="K12" s="17">
        <v>0.1278583096390217</v>
      </c>
      <c r="L12" s="17">
        <v>0.1887010124908082</v>
      </c>
      <c r="M12" s="17">
        <v>0.1945527796754164</v>
      </c>
      <c r="N12" s="17">
        <v>0.13289136369460289</v>
      </c>
      <c r="O12" s="17">
        <v>9.4876119104585113E-2</v>
      </c>
      <c r="P12" s="17">
        <v>0.19536363879306201</v>
      </c>
      <c r="Q12" s="17">
        <v>0.1869892379429427</v>
      </c>
      <c r="R12" s="17">
        <v>0.20717318231645029</v>
      </c>
      <c r="S12" s="17">
        <v>0.15375638996421739</v>
      </c>
      <c r="U12" s="17">
        <v>0.14165704343420771</v>
      </c>
      <c r="V12" s="17">
        <v>0.1028794550225136</v>
      </c>
      <c r="W12" s="17">
        <v>0.13191535202161009</v>
      </c>
      <c r="X12" s="17">
        <v>0.14352626777648581</v>
      </c>
      <c r="Y12" s="17">
        <v>0.1790670211844449</v>
      </c>
      <c r="Z12" s="17">
        <v>0.2222165890205976</v>
      </c>
      <c r="AA12" s="17">
        <v>0.18229720538848451</v>
      </c>
      <c r="AB12" s="17">
        <v>0.17548486754388379</v>
      </c>
      <c r="AC12" s="17">
        <v>0.18373525923385731</v>
      </c>
      <c r="AD12" s="17">
        <v>0.12695954171353591</v>
      </c>
      <c r="AE12" s="17">
        <v>7.5776150273454218E-2</v>
      </c>
      <c r="AG12" s="17">
        <v>0.17115656482549621</v>
      </c>
      <c r="AH12" s="17">
        <v>0.15112314776083879</v>
      </c>
      <c r="AJ12" s="17">
        <v>0.1481699248476365</v>
      </c>
      <c r="AK12" s="17">
        <v>0.14125083787064299</v>
      </c>
      <c r="AL12" s="17">
        <v>0.142553636370955</v>
      </c>
      <c r="AM12" s="17">
        <v>0.16793269316332959</v>
      </c>
      <c r="AN12" s="17">
        <v>0.16007775617704209</v>
      </c>
      <c r="AO12" s="17">
        <v>0.1429733611593659</v>
      </c>
      <c r="AP12" s="17">
        <v>0.17574020502098661</v>
      </c>
      <c r="AQ12" s="17">
        <v>0.1690020128092157</v>
      </c>
      <c r="AR12" s="17">
        <v>0.15642262256472189</v>
      </c>
      <c r="AS12" s="17">
        <v>0.16687379916076359</v>
      </c>
      <c r="AT12" s="17">
        <v>0.14397342182716469</v>
      </c>
      <c r="AU12" s="17">
        <v>0.13688850779346179</v>
      </c>
      <c r="AV12" s="17">
        <v>0.19006583736265181</v>
      </c>
      <c r="AX12" s="17">
        <v>0.16003170014549309</v>
      </c>
      <c r="AY12" s="17">
        <v>0.16687379916076359</v>
      </c>
      <c r="AZ12" s="17">
        <v>0.14397342182716469</v>
      </c>
      <c r="BA12" s="17">
        <v>0.13688850779346179</v>
      </c>
      <c r="BC12" s="17">
        <v>0.2232423666292232</v>
      </c>
      <c r="BD12" s="17">
        <v>0.12649432162531779</v>
      </c>
      <c r="BE12" s="17">
        <v>0.1693653370465095</v>
      </c>
      <c r="BF12" s="17">
        <v>9.7455924176151038E-2</v>
      </c>
      <c r="BG12" s="17">
        <v>0.14990659767864151</v>
      </c>
      <c r="BH12" s="17">
        <v>0.16422070785726001</v>
      </c>
      <c r="BI12" s="17">
        <v>0.21078311138525849</v>
      </c>
      <c r="BJ12" s="17">
        <v>0.18776610351776379</v>
      </c>
      <c r="BK12" s="17">
        <v>0.18092035994078581</v>
      </c>
      <c r="BL12" s="17">
        <v>0.1558326370838016</v>
      </c>
      <c r="BM12" s="17">
        <v>0.16871978114037961</v>
      </c>
      <c r="BN12" s="17">
        <v>0.1203232424679815</v>
      </c>
      <c r="BP12" s="17">
        <v>0.16581196741272841</v>
      </c>
      <c r="BQ12" s="17">
        <v>0.13153768225374701</v>
      </c>
      <c r="BR12" s="17">
        <v>0.1407930617623851</v>
      </c>
      <c r="BS12" s="17">
        <v>0.18323400731471989</v>
      </c>
      <c r="BT12" s="17">
        <v>0.159255563509825</v>
      </c>
      <c r="BU12" s="17">
        <v>0.18783801112564791</v>
      </c>
      <c r="BV12" s="17">
        <v>0.202855832387379</v>
      </c>
      <c r="BW12" s="17">
        <v>0.1607508356530884</v>
      </c>
      <c r="BX12" s="17">
        <v>0.21925852913278751</v>
      </c>
      <c r="BY12" s="17">
        <v>0.12881550259156291</v>
      </c>
    </row>
    <row r="13" spans="2:79" ht="60" customHeight="1">
      <c r="B13" s="19" t="s">
        <v>218</v>
      </c>
      <c r="C13" s="17">
        <v>0.15478129703874821</v>
      </c>
      <c r="D13" s="17">
        <v>0.1499402472833542</v>
      </c>
      <c r="E13" s="17">
        <v>0.18036249842399821</v>
      </c>
      <c r="F13" s="17">
        <v>0.11895847232307161</v>
      </c>
      <c r="H13" s="17">
        <v>0.16020378045379169</v>
      </c>
      <c r="I13" s="17">
        <v>0.20490257420917901</v>
      </c>
      <c r="J13" s="17">
        <v>6.6006070489650223E-2</v>
      </c>
      <c r="K13" s="17">
        <v>0.1359517123295467</v>
      </c>
      <c r="L13" s="17">
        <v>0.15036685934647259</v>
      </c>
      <c r="M13" s="17">
        <v>0.17614098641800349</v>
      </c>
      <c r="N13" s="17">
        <v>0.19864968677306161</v>
      </c>
      <c r="O13" s="17">
        <v>0.18451824219226839</v>
      </c>
      <c r="P13" s="17">
        <v>0.1096404373334582</v>
      </c>
      <c r="Q13" s="17">
        <v>0.15075834134021379</v>
      </c>
      <c r="R13" s="17">
        <v>0.16590482144389049</v>
      </c>
      <c r="S13" s="17">
        <v>0.17070949255987669</v>
      </c>
      <c r="U13" s="17">
        <v>0.13665255748848251</v>
      </c>
      <c r="V13" s="17">
        <v>9.0156715042778265E-2</v>
      </c>
      <c r="W13" s="17">
        <v>0.11534771632933299</v>
      </c>
      <c r="X13" s="17">
        <v>0.2021983048111215</v>
      </c>
      <c r="Y13" s="17">
        <v>0.15221151038843919</v>
      </c>
      <c r="Z13" s="17">
        <v>0.19853886807091381</v>
      </c>
      <c r="AA13" s="17">
        <v>0.1432179436666787</v>
      </c>
      <c r="AB13" s="17">
        <v>0.1641855402750165</v>
      </c>
      <c r="AC13" s="17">
        <v>0.1877252787024962</v>
      </c>
      <c r="AD13" s="17">
        <v>0.15040647889341799</v>
      </c>
      <c r="AE13" s="17">
        <v>0.26445851008056698</v>
      </c>
      <c r="AG13" s="17">
        <v>0.15723501228346559</v>
      </c>
      <c r="AH13" s="17">
        <v>0.15286154635135349</v>
      </c>
      <c r="AJ13" s="17">
        <v>0.14713296656593131</v>
      </c>
      <c r="AK13" s="17">
        <v>0.17336022995942399</v>
      </c>
      <c r="AL13" s="17">
        <v>0.13817660138413759</v>
      </c>
      <c r="AM13" s="17">
        <v>0.14009926575805351</v>
      </c>
      <c r="AN13" s="17">
        <v>0.15623775501068099</v>
      </c>
      <c r="AO13" s="17">
        <v>0.1675079671560146</v>
      </c>
      <c r="AP13" s="17">
        <v>0.14510974551683081</v>
      </c>
      <c r="AQ13" s="17">
        <v>0.1889741916903494</v>
      </c>
      <c r="AR13" s="17">
        <v>0.160566555751818</v>
      </c>
      <c r="AS13" s="17">
        <v>0.15805757661479991</v>
      </c>
      <c r="AT13" s="17">
        <v>0.150203003805676</v>
      </c>
      <c r="AU13" s="17">
        <v>0.17671241963506321</v>
      </c>
      <c r="AV13" s="17">
        <v>0.166129956803303</v>
      </c>
      <c r="AX13" s="17">
        <v>0.15296756142125789</v>
      </c>
      <c r="AY13" s="17">
        <v>0.15805757661479991</v>
      </c>
      <c r="AZ13" s="17">
        <v>0.150203003805676</v>
      </c>
      <c r="BA13" s="17">
        <v>0.17671241963506321</v>
      </c>
      <c r="BC13" s="17">
        <v>0.17515900980716259</v>
      </c>
      <c r="BD13" s="17">
        <v>0.15155482005832049</v>
      </c>
      <c r="BE13" s="17">
        <v>0.15509848519838779</v>
      </c>
      <c r="BF13" s="17">
        <v>0.17424975797795669</v>
      </c>
      <c r="BG13" s="17">
        <v>0.15844941721157321</v>
      </c>
      <c r="BH13" s="17">
        <v>0.15606271919152931</v>
      </c>
      <c r="BI13" s="17">
        <v>0.16073596690490599</v>
      </c>
      <c r="BJ13" s="17">
        <v>0.1759551590900961</v>
      </c>
      <c r="BK13" s="17">
        <v>0.1403705677923115</v>
      </c>
      <c r="BL13" s="17">
        <v>0.14443438586653351</v>
      </c>
      <c r="BM13" s="17">
        <v>0.141982051963706</v>
      </c>
      <c r="BN13" s="17">
        <v>0.15908071522031009</v>
      </c>
      <c r="BP13" s="17">
        <v>0.1840390456594802</v>
      </c>
      <c r="BQ13" s="17">
        <v>0.19085909220732691</v>
      </c>
      <c r="BR13" s="17">
        <v>0.1707049831903743</v>
      </c>
      <c r="BS13" s="17">
        <v>0.17578020096190289</v>
      </c>
      <c r="BT13" s="17">
        <v>0.19130741064093271</v>
      </c>
      <c r="BU13" s="17">
        <v>0.15964831099285681</v>
      </c>
      <c r="BV13" s="17">
        <v>0.19026027698064829</v>
      </c>
      <c r="BW13" s="17">
        <v>8.472788540584561E-2</v>
      </c>
      <c r="BX13" s="17">
        <v>0.2125582198508566</v>
      </c>
      <c r="BY13" s="17">
        <v>0.1168809110093617</v>
      </c>
    </row>
    <row r="14" spans="2:79" ht="60" customHeight="1">
      <c r="B14" s="19" t="s">
        <v>219</v>
      </c>
      <c r="C14" s="17">
        <v>0.1531987569119275</v>
      </c>
      <c r="D14" s="17">
        <v>0.14741324625487129</v>
      </c>
      <c r="E14" s="17">
        <v>0.1549711094026395</v>
      </c>
      <c r="F14" s="17">
        <v>0.25062083443898792</v>
      </c>
      <c r="H14" s="17">
        <v>0.22950051222386991</v>
      </c>
      <c r="I14" s="17">
        <v>0.16405489817412031</v>
      </c>
      <c r="J14" s="17">
        <v>0.14290693456333589</v>
      </c>
      <c r="K14" s="17">
        <v>0.16897896832063741</v>
      </c>
      <c r="L14" s="17">
        <v>0.19087900203903871</v>
      </c>
      <c r="M14" s="17">
        <v>0.15373730078970699</v>
      </c>
      <c r="N14" s="17">
        <v>0.16324089841506581</v>
      </c>
      <c r="O14" s="17">
        <v>0.14305791681818611</v>
      </c>
      <c r="P14" s="17">
        <v>5.9428640036985662E-2</v>
      </c>
      <c r="Q14" s="17">
        <v>0.15876126403291521</v>
      </c>
      <c r="R14" s="17">
        <v>0.1129880247268991</v>
      </c>
      <c r="S14" s="17">
        <v>0.1319793474842004</v>
      </c>
      <c r="U14" s="17">
        <v>0.21951487872586281</v>
      </c>
      <c r="V14" s="17">
        <v>0.20125324531015559</v>
      </c>
      <c r="W14" s="17">
        <v>0.1198336723546382</v>
      </c>
      <c r="X14" s="17">
        <v>0.12791439459461151</v>
      </c>
      <c r="Y14" s="17">
        <v>0.15036486258746681</v>
      </c>
      <c r="Z14" s="17">
        <v>0.1424459670628038</v>
      </c>
      <c r="AA14" s="17">
        <v>0.16504593579855251</v>
      </c>
      <c r="AB14" s="17">
        <v>0.1364225361291149</v>
      </c>
      <c r="AC14" s="17">
        <v>0.1123448864229756</v>
      </c>
      <c r="AD14" s="17">
        <v>0.1595752070380046</v>
      </c>
      <c r="AE14" s="17">
        <v>0.17368618556254989</v>
      </c>
      <c r="AG14" s="17">
        <v>0.1222479551277925</v>
      </c>
      <c r="AH14" s="17">
        <v>0.1774142086145796</v>
      </c>
      <c r="AJ14" s="17">
        <v>0.13179923152772979</v>
      </c>
      <c r="AK14" s="17">
        <v>0.1489438184141878</v>
      </c>
      <c r="AL14" s="17">
        <v>0.1115077886615813</v>
      </c>
      <c r="AM14" s="17">
        <v>0.12605695920295379</v>
      </c>
      <c r="AN14" s="17">
        <v>0.17027096165417521</v>
      </c>
      <c r="AO14" s="17">
        <v>0.15239678177060129</v>
      </c>
      <c r="AP14" s="17">
        <v>0.1157186012552963</v>
      </c>
      <c r="AQ14" s="17">
        <v>0.16318594542608059</v>
      </c>
      <c r="AR14" s="17">
        <v>0.15700694711764099</v>
      </c>
      <c r="AS14" s="17">
        <v>9.7369757118218908E-2</v>
      </c>
      <c r="AT14" s="17">
        <v>0.1196541053778382</v>
      </c>
      <c r="AU14" s="17">
        <v>0.15031834827089641</v>
      </c>
      <c r="AV14" s="17">
        <v>0.1044796628842605</v>
      </c>
      <c r="AX14" s="17">
        <v>0.15265198086387971</v>
      </c>
      <c r="AY14" s="17">
        <v>9.7369757118218908E-2</v>
      </c>
      <c r="AZ14" s="17">
        <v>0.1196541053778382</v>
      </c>
      <c r="BA14" s="17">
        <v>0.15031834827089641</v>
      </c>
      <c r="BC14" s="17">
        <v>0.1159806100472212</v>
      </c>
      <c r="BD14" s="17">
        <v>0.116685079512374</v>
      </c>
      <c r="BE14" s="17">
        <v>0.116096096061306</v>
      </c>
      <c r="BF14" s="17">
        <v>0.1375556358179815</v>
      </c>
      <c r="BG14" s="17">
        <v>0.10208390418003779</v>
      </c>
      <c r="BH14" s="17">
        <v>0.139345229296017</v>
      </c>
      <c r="BI14" s="17">
        <v>0.19527709267447921</v>
      </c>
      <c r="BJ14" s="17">
        <v>0.17146121423805291</v>
      </c>
      <c r="BK14" s="17">
        <v>0.17106314759955099</v>
      </c>
      <c r="BL14" s="17">
        <v>0.1393729980160367</v>
      </c>
      <c r="BM14" s="17">
        <v>0.16983918668864159</v>
      </c>
      <c r="BN14" s="17">
        <v>0.14583508903597009</v>
      </c>
      <c r="BP14" s="17">
        <v>0.15805277421253941</v>
      </c>
      <c r="BQ14" s="17">
        <v>0.10342208872902579</v>
      </c>
      <c r="BR14" s="17">
        <v>0.20728951532278181</v>
      </c>
      <c r="BS14" s="17">
        <v>0.10590520251913429</v>
      </c>
      <c r="BT14" s="17">
        <v>0.12810347227607219</v>
      </c>
      <c r="BU14" s="17">
        <v>0.15964831099285681</v>
      </c>
      <c r="BV14" s="17">
        <v>0.13304094276200959</v>
      </c>
      <c r="BW14" s="17">
        <v>0.1109674327007875</v>
      </c>
      <c r="BX14" s="17">
        <v>0.17566522633023279</v>
      </c>
      <c r="BY14" s="17">
        <v>0.19362451625116001</v>
      </c>
    </row>
    <row r="15" spans="2:79" ht="32.1" customHeight="1">
      <c r="B15" s="19" t="s">
        <v>220</v>
      </c>
      <c r="C15" s="17">
        <v>0.34741658296924027</v>
      </c>
      <c r="D15" s="17">
        <v>0.3411059178012486</v>
      </c>
      <c r="E15" s="17">
        <v>0.37027634121568198</v>
      </c>
      <c r="F15" s="17">
        <v>0.36886092486862299</v>
      </c>
      <c r="H15" s="17">
        <v>0.33622879288212931</v>
      </c>
      <c r="I15" s="17">
        <v>0.32321182121167141</v>
      </c>
      <c r="J15" s="17">
        <v>0.42491861490624999</v>
      </c>
      <c r="K15" s="17">
        <v>0.37150301165466371</v>
      </c>
      <c r="L15" s="17">
        <v>0.33728909427699799</v>
      </c>
      <c r="M15" s="17">
        <v>0.34569733407105219</v>
      </c>
      <c r="N15" s="17">
        <v>0.36388981118689451</v>
      </c>
      <c r="O15" s="17">
        <v>0.37181877951885828</v>
      </c>
      <c r="P15" s="17">
        <v>0.29166958546831478</v>
      </c>
      <c r="Q15" s="17">
        <v>0.34425180647699732</v>
      </c>
      <c r="R15" s="17">
        <v>0.33978330762126308</v>
      </c>
      <c r="S15" s="17">
        <v>0.34038714582956991</v>
      </c>
      <c r="U15" s="17">
        <v>0.40916368426557848</v>
      </c>
      <c r="V15" s="17">
        <v>0.46743399030732757</v>
      </c>
      <c r="W15" s="17">
        <v>0.35548964377117093</v>
      </c>
      <c r="X15" s="17">
        <v>0.28899236534803752</v>
      </c>
      <c r="Y15" s="17">
        <v>0.29166201362471322</v>
      </c>
      <c r="Z15" s="17">
        <v>0.29408127304259912</v>
      </c>
      <c r="AA15" s="17">
        <v>0.2734752272031139</v>
      </c>
      <c r="AB15" s="17">
        <v>0.31424000128841301</v>
      </c>
      <c r="AC15" s="17">
        <v>0.359333816072822</v>
      </c>
      <c r="AD15" s="17">
        <v>0.43769600128823338</v>
      </c>
      <c r="AE15" s="17">
        <v>0.48325985022079809</v>
      </c>
      <c r="AG15" s="17">
        <v>0.33599921598188409</v>
      </c>
      <c r="AH15" s="17">
        <v>0.35634936283006757</v>
      </c>
      <c r="AJ15" s="17">
        <v>0.32220377149271279</v>
      </c>
      <c r="AK15" s="17">
        <v>0.33122399491322663</v>
      </c>
      <c r="AL15" s="17">
        <v>0.38933508603593991</v>
      </c>
      <c r="AM15" s="17">
        <v>0.30343522690377372</v>
      </c>
      <c r="AN15" s="17">
        <v>0.36201641092967951</v>
      </c>
      <c r="AO15" s="17">
        <v>0.4148449420399225</v>
      </c>
      <c r="AP15" s="17">
        <v>0.36174319454100928</v>
      </c>
      <c r="AQ15" s="17">
        <v>0.36238712748673269</v>
      </c>
      <c r="AR15" s="17">
        <v>0.33555180308551369</v>
      </c>
      <c r="AS15" s="17">
        <v>0.36811804186584229</v>
      </c>
      <c r="AT15" s="17">
        <v>0.35839380474792809</v>
      </c>
      <c r="AU15" s="17">
        <v>0.3471685862559325</v>
      </c>
      <c r="AV15" s="17">
        <v>0.35197254784864979</v>
      </c>
      <c r="AX15" s="17">
        <v>0.34411621561005168</v>
      </c>
      <c r="AY15" s="17">
        <v>0.36811804186584229</v>
      </c>
      <c r="AZ15" s="17">
        <v>0.35839380474792809</v>
      </c>
      <c r="BA15" s="17">
        <v>0.3471685862559325</v>
      </c>
      <c r="BC15" s="17">
        <v>0.29976282599437432</v>
      </c>
      <c r="BD15" s="17">
        <v>0.34469195838391631</v>
      </c>
      <c r="BE15" s="17">
        <v>0.28154129539489448</v>
      </c>
      <c r="BF15" s="17">
        <v>0.26424302713901049</v>
      </c>
      <c r="BG15" s="17">
        <v>0.40657768704119579</v>
      </c>
      <c r="BH15" s="17">
        <v>0.25383764818782623</v>
      </c>
      <c r="BI15" s="17">
        <v>0.28281305569708848</v>
      </c>
      <c r="BJ15" s="17">
        <v>0.3654732845846605</v>
      </c>
      <c r="BK15" s="17">
        <v>0.33816901235172869</v>
      </c>
      <c r="BL15" s="17">
        <v>0.30928501617476267</v>
      </c>
      <c r="BM15" s="17">
        <v>0.32114258264738499</v>
      </c>
      <c r="BN15" s="17">
        <v>0.40887906406824082</v>
      </c>
      <c r="BP15" s="17">
        <v>0.41015814327692729</v>
      </c>
      <c r="BQ15" s="17">
        <v>0.33695153794862598</v>
      </c>
      <c r="BR15" s="17">
        <v>0.39000674493517962</v>
      </c>
      <c r="BS15" s="17">
        <v>0.33017899900965869</v>
      </c>
      <c r="BT15" s="17">
        <v>0.25114505771949452</v>
      </c>
      <c r="BU15" s="17">
        <v>0.42762958325960121</v>
      </c>
      <c r="BV15" s="17">
        <v>0.27517920440318983</v>
      </c>
      <c r="BW15" s="17">
        <v>0.26895750649659761</v>
      </c>
      <c r="BX15" s="17">
        <v>0.37896888979941568</v>
      </c>
      <c r="BY15" s="17">
        <v>0.35233386039821529</v>
      </c>
    </row>
    <row r="16" spans="2:79" ht="45.95" customHeight="1">
      <c r="B16" s="19" t="s">
        <v>221</v>
      </c>
      <c r="C16" s="17">
        <v>0.24875743489306401</v>
      </c>
      <c r="D16" s="17">
        <v>0.26633201475422952</v>
      </c>
      <c r="E16" s="17">
        <v>0.1960753771546131</v>
      </c>
      <c r="F16" s="17">
        <v>0.24084569846475809</v>
      </c>
      <c r="H16" s="17">
        <v>0.25356470829921918</v>
      </c>
      <c r="I16" s="17">
        <v>0.22797102391524471</v>
      </c>
      <c r="J16" s="17">
        <v>0.2381858126561017</v>
      </c>
      <c r="K16" s="17">
        <v>0.2442310739252351</v>
      </c>
      <c r="L16" s="17">
        <v>0.23146881211533871</v>
      </c>
      <c r="M16" s="17">
        <v>0.2415741424201347</v>
      </c>
      <c r="N16" s="17">
        <v>0.29989126970481861</v>
      </c>
      <c r="O16" s="17">
        <v>0.23279740891783721</v>
      </c>
      <c r="P16" s="17">
        <v>0.28276278852938452</v>
      </c>
      <c r="Q16" s="17">
        <v>0.27339117578350458</v>
      </c>
      <c r="R16" s="17">
        <v>0.22717412142312621</v>
      </c>
      <c r="S16" s="17">
        <v>0.24546920438382039</v>
      </c>
      <c r="U16" s="17">
        <v>0.2487337180706273</v>
      </c>
      <c r="V16" s="17">
        <v>0.28989224450673451</v>
      </c>
      <c r="W16" s="17">
        <v>0.25278550478767609</v>
      </c>
      <c r="X16" s="17">
        <v>0.26682858541122662</v>
      </c>
      <c r="Y16" s="17">
        <v>0.2370917000727468</v>
      </c>
      <c r="Z16" s="17">
        <v>0.27003347762031649</v>
      </c>
      <c r="AA16" s="17">
        <v>0.26618103457365933</v>
      </c>
      <c r="AB16" s="17">
        <v>0.25743506257334542</v>
      </c>
      <c r="AC16" s="17">
        <v>0.2490086690721659</v>
      </c>
      <c r="AD16" s="17">
        <v>0.1431823625365328</v>
      </c>
      <c r="AE16" s="17">
        <v>0.17365003877721391</v>
      </c>
      <c r="AG16" s="17">
        <v>0.25211923652066359</v>
      </c>
      <c r="AH16" s="17">
        <v>0.24612721078724581</v>
      </c>
      <c r="AJ16" s="17">
        <v>0.23092656579658821</v>
      </c>
      <c r="AK16" s="17">
        <v>0.2630465541182162</v>
      </c>
      <c r="AL16" s="17">
        <v>0.21243312226355621</v>
      </c>
      <c r="AM16" s="17">
        <v>0.25459337116323699</v>
      </c>
      <c r="AN16" s="17">
        <v>0.21167529923477901</v>
      </c>
      <c r="AO16" s="17">
        <v>0.24114214383140989</v>
      </c>
      <c r="AP16" s="17">
        <v>0.20727387173448569</v>
      </c>
      <c r="AQ16" s="17">
        <v>0.2224421590887159</v>
      </c>
      <c r="AR16" s="17">
        <v>0.1972198859182947</v>
      </c>
      <c r="AS16" s="17">
        <v>0.21022077409447609</v>
      </c>
      <c r="AT16" s="17">
        <v>0.23644963020695531</v>
      </c>
      <c r="AU16" s="17">
        <v>0.18583046776384279</v>
      </c>
      <c r="AV16" s="17">
        <v>0.20307653472267859</v>
      </c>
      <c r="AX16" s="17">
        <v>0.24798116302460629</v>
      </c>
      <c r="AY16" s="17">
        <v>0.21022077409447609</v>
      </c>
      <c r="AZ16" s="17">
        <v>0.23644963020695531</v>
      </c>
      <c r="BA16" s="17">
        <v>0.18583046776384279</v>
      </c>
      <c r="BC16" s="17">
        <v>0.26355031026511322</v>
      </c>
      <c r="BD16" s="17">
        <v>0.18306232468784531</v>
      </c>
      <c r="BE16" s="17">
        <v>0.27265303778885219</v>
      </c>
      <c r="BF16" s="17">
        <v>0.39287004553429689</v>
      </c>
      <c r="BG16" s="17">
        <v>0.19775947687425111</v>
      </c>
      <c r="BH16" s="17">
        <v>0.23014830361906821</v>
      </c>
      <c r="BI16" s="17">
        <v>0.21504677280393991</v>
      </c>
      <c r="BJ16" s="17">
        <v>0.208714011596044</v>
      </c>
      <c r="BK16" s="17">
        <v>0.3219856952316873</v>
      </c>
      <c r="BL16" s="17">
        <v>0.17792541916405091</v>
      </c>
      <c r="BM16" s="17">
        <v>0.22830277922237829</v>
      </c>
      <c r="BN16" s="17">
        <v>0.21954578777641739</v>
      </c>
      <c r="BP16" s="17">
        <v>0.21176387349400511</v>
      </c>
      <c r="BQ16" s="17">
        <v>0.19843665281666259</v>
      </c>
      <c r="BR16" s="17">
        <v>0.20893594584333</v>
      </c>
      <c r="BS16" s="17">
        <v>0.28608768456330552</v>
      </c>
      <c r="BT16" s="17">
        <v>0.2892530988650121</v>
      </c>
      <c r="BU16" s="17">
        <v>0.135253962930836</v>
      </c>
      <c r="BV16" s="17">
        <v>0.19610663168177281</v>
      </c>
      <c r="BW16" s="17">
        <v>0.29521297639488348</v>
      </c>
      <c r="BX16" s="17">
        <v>0.20791012401692571</v>
      </c>
      <c r="BY16" s="17">
        <v>0.27870315836842591</v>
      </c>
    </row>
    <row r="17" spans="2:77" ht="60" customHeight="1">
      <c r="B17" s="19" t="s">
        <v>222</v>
      </c>
      <c r="C17" s="17">
        <v>0.42870606807642703</v>
      </c>
      <c r="D17" s="17">
        <v>0.42614769667171382</v>
      </c>
      <c r="E17" s="17">
        <v>0.42847740422749181</v>
      </c>
      <c r="F17" s="17">
        <v>0.49431664148273569</v>
      </c>
      <c r="H17" s="17">
        <v>0.41301279068413588</v>
      </c>
      <c r="I17" s="17">
        <v>0.41649507479576109</v>
      </c>
      <c r="J17" s="17">
        <v>0.49427698037999551</v>
      </c>
      <c r="K17" s="17">
        <v>0.42126145893136152</v>
      </c>
      <c r="L17" s="17">
        <v>0.3906606872890816</v>
      </c>
      <c r="M17" s="17">
        <v>0.3753302383616931</v>
      </c>
      <c r="N17" s="17">
        <v>0.41264653226561993</v>
      </c>
      <c r="O17" s="17">
        <v>0.3819271020920646</v>
      </c>
      <c r="P17" s="17">
        <v>0.43053818456178938</v>
      </c>
      <c r="Q17" s="17">
        <v>0.405339523794576</v>
      </c>
      <c r="R17" s="17">
        <v>0.44164171466304758</v>
      </c>
      <c r="S17" s="17">
        <v>0.49312410687632641</v>
      </c>
      <c r="U17" s="17">
        <v>0.4810035774016857</v>
      </c>
      <c r="V17" s="17">
        <v>0.4494650153047744</v>
      </c>
      <c r="W17" s="17">
        <v>0.45013858107144422</v>
      </c>
      <c r="X17" s="17">
        <v>0.3247584620767327</v>
      </c>
      <c r="Y17" s="17">
        <v>0.37427008481956181</v>
      </c>
      <c r="Z17" s="17">
        <v>0.34844653786140201</v>
      </c>
      <c r="AA17" s="17">
        <v>0.4290403133417976</v>
      </c>
      <c r="AB17" s="17">
        <v>0.42720712376779851</v>
      </c>
      <c r="AC17" s="17">
        <v>0.42661639610518831</v>
      </c>
      <c r="AD17" s="17">
        <v>0.5552678840943378</v>
      </c>
      <c r="AE17" s="17">
        <v>0.17368618556254989</v>
      </c>
      <c r="AG17" s="17">
        <v>0.44517210071555929</v>
      </c>
      <c r="AH17" s="17">
        <v>0.41582328652885547</v>
      </c>
      <c r="AJ17" s="17">
        <v>0.41859308776067861</v>
      </c>
      <c r="AK17" s="17">
        <v>0.4798491489528029</v>
      </c>
      <c r="AL17" s="17">
        <v>0.46277278005076611</v>
      </c>
      <c r="AM17" s="17">
        <v>0.43490359307234172</v>
      </c>
      <c r="AN17" s="17">
        <v>0.46070111267065977</v>
      </c>
      <c r="AO17" s="17">
        <v>0.42422663229695962</v>
      </c>
      <c r="AP17" s="17">
        <v>0.41610866821171749</v>
      </c>
      <c r="AQ17" s="17">
        <v>0.4456925930218274</v>
      </c>
      <c r="AR17" s="17">
        <v>0.45859012170305141</v>
      </c>
      <c r="AS17" s="17">
        <v>0.44361742728869602</v>
      </c>
      <c r="AT17" s="17">
        <v>0.39157047979280102</v>
      </c>
      <c r="AU17" s="17">
        <v>0.40576283399011748</v>
      </c>
      <c r="AV17" s="17">
        <v>0.48471273130182851</v>
      </c>
      <c r="AX17" s="17">
        <v>0.43635144806481341</v>
      </c>
      <c r="AY17" s="17">
        <v>0.44361742728869602</v>
      </c>
      <c r="AZ17" s="17">
        <v>0.39157047979280102</v>
      </c>
      <c r="BA17" s="17">
        <v>0.40576283399011748</v>
      </c>
      <c r="BC17" s="17">
        <v>0.2922275637990408</v>
      </c>
      <c r="BD17" s="17">
        <v>0.32531154319939082</v>
      </c>
      <c r="BE17" s="17">
        <v>0.33827994338992567</v>
      </c>
      <c r="BF17" s="17">
        <v>0.44906249418064181</v>
      </c>
      <c r="BG17" s="17">
        <v>0.36876441919925801</v>
      </c>
      <c r="BH17" s="17">
        <v>0.42885033617242219</v>
      </c>
      <c r="BI17" s="17">
        <v>0.39009132031281207</v>
      </c>
      <c r="BJ17" s="17">
        <v>0.46429941444800049</v>
      </c>
      <c r="BK17" s="17">
        <v>0.46253235692685207</v>
      </c>
      <c r="BL17" s="17">
        <v>0.46006265526266737</v>
      </c>
      <c r="BM17" s="17">
        <v>0.42780842272190511</v>
      </c>
      <c r="BN17" s="17">
        <v>0.47474641880785062</v>
      </c>
      <c r="BP17" s="17">
        <v>0.4848525170640825</v>
      </c>
      <c r="BQ17" s="17">
        <v>0.44497221394118819</v>
      </c>
      <c r="BR17" s="17">
        <v>0.47237294379090422</v>
      </c>
      <c r="BS17" s="17">
        <v>0.37345634953410728</v>
      </c>
      <c r="BT17" s="17">
        <v>0.4453279473652737</v>
      </c>
      <c r="BU17" s="17">
        <v>0.51544278330123461</v>
      </c>
      <c r="BV17" s="17">
        <v>0.2246221627575205</v>
      </c>
      <c r="BW17" s="17">
        <v>0.39323525446282348</v>
      </c>
      <c r="BX17" s="17">
        <v>0.38349207977478261</v>
      </c>
      <c r="BY17" s="17">
        <v>0.46158538549060552</v>
      </c>
    </row>
    <row r="18" spans="2:77" ht="158.1" customHeight="1">
      <c r="B18" s="19" t="s">
        <v>223</v>
      </c>
      <c r="C18" s="17">
        <v>0.15485294559123319</v>
      </c>
      <c r="D18" s="17">
        <v>0.16058158769121389</v>
      </c>
      <c r="E18" s="17">
        <v>0.13811505292097631</v>
      </c>
      <c r="F18" s="17">
        <v>0.1652327885039323</v>
      </c>
      <c r="H18" s="17">
        <v>0.1109210853495023</v>
      </c>
      <c r="I18" s="17">
        <v>0.18263215515172579</v>
      </c>
      <c r="J18" s="17">
        <v>0.16627022124200441</v>
      </c>
      <c r="K18" s="17">
        <v>0.1739443322409823</v>
      </c>
      <c r="L18" s="17">
        <v>0.21014231406307579</v>
      </c>
      <c r="M18" s="17">
        <v>0.17120155151120561</v>
      </c>
      <c r="N18" s="17">
        <v>8.5035136766035385E-2</v>
      </c>
      <c r="O18" s="17">
        <v>0.12022339598561629</v>
      </c>
      <c r="P18" s="17">
        <v>0.19247085218498669</v>
      </c>
      <c r="Q18" s="17">
        <v>0.15830418938866761</v>
      </c>
      <c r="R18" s="17">
        <v>0.13095816383291281</v>
      </c>
      <c r="S18" s="17">
        <v>0.14216126549562269</v>
      </c>
      <c r="U18" s="17">
        <v>0.14710613203457579</v>
      </c>
      <c r="V18" s="17">
        <v>0.1187667174081231</v>
      </c>
      <c r="W18" s="17">
        <v>0.13099259722900081</v>
      </c>
      <c r="X18" s="17">
        <v>0.17335632053496849</v>
      </c>
      <c r="Y18" s="17">
        <v>0.24223898996458429</v>
      </c>
      <c r="Z18" s="17">
        <v>0.14211695909622071</v>
      </c>
      <c r="AA18" s="17">
        <v>0.1490829216428553</v>
      </c>
      <c r="AB18" s="17">
        <v>0.18280632221678689</v>
      </c>
      <c r="AC18" s="17">
        <v>0.13705384410529611</v>
      </c>
      <c r="AD18" s="17">
        <v>0.14008893240761511</v>
      </c>
      <c r="AE18" s="17">
        <v>3.7888075136727109E-2</v>
      </c>
      <c r="AG18" s="17">
        <v>0.14923004076150451</v>
      </c>
      <c r="AH18" s="17">
        <v>0.1592522235576832</v>
      </c>
      <c r="AJ18" s="17">
        <v>0.16719324273317329</v>
      </c>
      <c r="AK18" s="17">
        <v>0.1227377274008046</v>
      </c>
      <c r="AL18" s="17">
        <v>0.1285998807827396</v>
      </c>
      <c r="AM18" s="17">
        <v>0.14353384682065351</v>
      </c>
      <c r="AN18" s="17">
        <v>0.13326096747032851</v>
      </c>
      <c r="AO18" s="17">
        <v>0.15025176741646709</v>
      </c>
      <c r="AP18" s="17">
        <v>0.19798757953564641</v>
      </c>
      <c r="AQ18" s="17">
        <v>0.14371538500133799</v>
      </c>
      <c r="AR18" s="17">
        <v>0.1570535106546668</v>
      </c>
      <c r="AS18" s="17">
        <v>0.19859507208202959</v>
      </c>
      <c r="AT18" s="17">
        <v>0.17904295729657449</v>
      </c>
      <c r="AU18" s="17">
        <v>0.17050827451794651</v>
      </c>
      <c r="AV18" s="17">
        <v>0.1205612808556724</v>
      </c>
      <c r="AX18" s="17">
        <v>0.1550530137378997</v>
      </c>
      <c r="AY18" s="17">
        <v>0.19859507208202959</v>
      </c>
      <c r="AZ18" s="17">
        <v>0.17904295729657449</v>
      </c>
      <c r="BA18" s="17">
        <v>0.17050827451794651</v>
      </c>
      <c r="BC18" s="17">
        <v>0.1511296500662126</v>
      </c>
      <c r="BD18" s="17">
        <v>0.112832450625332</v>
      </c>
      <c r="BE18" s="17">
        <v>0.20408529447550369</v>
      </c>
      <c r="BF18" s="17">
        <v>0.1443482683772227</v>
      </c>
      <c r="BG18" s="17">
        <v>0.11306882866844049</v>
      </c>
      <c r="BH18" s="17">
        <v>0.16736932522054759</v>
      </c>
      <c r="BI18" s="17">
        <v>0.19001783460111221</v>
      </c>
      <c r="BJ18" s="17">
        <v>0.1630245623188992</v>
      </c>
      <c r="BK18" s="17">
        <v>0.1851051183729443</v>
      </c>
      <c r="BL18" s="17">
        <v>0.1670630114643552</v>
      </c>
      <c r="BM18" s="17">
        <v>0.19705302979212691</v>
      </c>
      <c r="BN18" s="17">
        <v>0.13327392744018721</v>
      </c>
      <c r="BP18" s="17">
        <v>0.1505380674835658</v>
      </c>
      <c r="BQ18" s="17">
        <v>0.22103938011241139</v>
      </c>
      <c r="BR18" s="17">
        <v>0.1027699260498347</v>
      </c>
      <c r="BS18" s="17">
        <v>0.14051406097170591</v>
      </c>
      <c r="BT18" s="17">
        <v>0.22434221290940581</v>
      </c>
      <c r="BU18" s="17">
        <v>9.4807662697787107E-2</v>
      </c>
      <c r="BV18" s="17">
        <v>0.18225959398654001</v>
      </c>
      <c r="BW18" s="17">
        <v>0.17200986845003419</v>
      </c>
      <c r="BX18" s="17">
        <v>0.17675210122733509</v>
      </c>
      <c r="BY18" s="17">
        <v>0.16614005187973721</v>
      </c>
    </row>
    <row r="19" spans="2:77" ht="102" customHeight="1">
      <c r="B19" s="19" t="s">
        <v>224</v>
      </c>
      <c r="C19" s="17">
        <v>0.24659225717831079</v>
      </c>
      <c r="D19" s="17">
        <v>0.2560769845315185</v>
      </c>
      <c r="E19" s="17">
        <v>0.23758230899441921</v>
      </c>
      <c r="F19" s="17">
        <v>0.13717806159857809</v>
      </c>
      <c r="H19" s="17">
        <v>0.1066789609584151</v>
      </c>
      <c r="I19" s="17">
        <v>0.2287879923501081</v>
      </c>
      <c r="J19" s="17">
        <v>0.25422691808676612</v>
      </c>
      <c r="K19" s="17">
        <v>0.1515542516754147</v>
      </c>
      <c r="L19" s="17">
        <v>0.25729783733716222</v>
      </c>
      <c r="M19" s="17">
        <v>0.21990476853876359</v>
      </c>
      <c r="N19" s="17">
        <v>0.2388034208022308</v>
      </c>
      <c r="O19" s="17">
        <v>0.37942959482368682</v>
      </c>
      <c r="P19" s="17">
        <v>0.32354683452718319</v>
      </c>
      <c r="Q19" s="17">
        <v>0.25787093164509578</v>
      </c>
      <c r="R19" s="17">
        <v>0.37405901724223439</v>
      </c>
      <c r="S19" s="17">
        <v>0.25804232329042343</v>
      </c>
      <c r="U19" s="17">
        <v>0.1216518377555464</v>
      </c>
      <c r="V19" s="17">
        <v>0.15626975483933661</v>
      </c>
      <c r="W19" s="17">
        <v>0.19779895662186839</v>
      </c>
      <c r="X19" s="17">
        <v>0.3076135026131534</v>
      </c>
      <c r="Y19" s="17">
        <v>0.30474905014732467</v>
      </c>
      <c r="Z19" s="17">
        <v>0.31756370557870189</v>
      </c>
      <c r="AA19" s="17">
        <v>0.25243965588109812</v>
      </c>
      <c r="AB19" s="17">
        <v>0.28456082431106189</v>
      </c>
      <c r="AC19" s="17">
        <v>0.26256608845447788</v>
      </c>
      <c r="AD19" s="17">
        <v>0.29536370665987161</v>
      </c>
      <c r="AE19" s="17">
        <v>0.30238273200263022</v>
      </c>
      <c r="AG19" s="17">
        <v>0.30357031484698987</v>
      </c>
      <c r="AH19" s="17">
        <v>0.2020134636074746</v>
      </c>
      <c r="AJ19" s="17">
        <v>0.2976575163155073</v>
      </c>
      <c r="AK19" s="17">
        <v>0.24961929594752369</v>
      </c>
      <c r="AL19" s="17">
        <v>0.27099305304184967</v>
      </c>
      <c r="AM19" s="17">
        <v>0.2940089255520783</v>
      </c>
      <c r="AN19" s="17">
        <v>0.27424604760540883</v>
      </c>
      <c r="AO19" s="17">
        <v>0.30312348623480267</v>
      </c>
      <c r="AP19" s="17">
        <v>0.25945359121338563</v>
      </c>
      <c r="AQ19" s="17">
        <v>0.2899344479948015</v>
      </c>
      <c r="AR19" s="17">
        <v>0.31464752201907642</v>
      </c>
      <c r="AS19" s="17">
        <v>0.30209483167868112</v>
      </c>
      <c r="AT19" s="17">
        <v>0.29797309464775262</v>
      </c>
      <c r="AU19" s="17">
        <v>0.25948277503450051</v>
      </c>
      <c r="AV19" s="17">
        <v>0.40539437588531141</v>
      </c>
      <c r="AX19" s="17">
        <v>0.2499920786013077</v>
      </c>
      <c r="AY19" s="17">
        <v>0.30209483167868112</v>
      </c>
      <c r="AZ19" s="17">
        <v>0.29797309464775262</v>
      </c>
      <c r="BA19" s="17">
        <v>0.25948277503450051</v>
      </c>
      <c r="BC19" s="17">
        <v>0.37826797383022348</v>
      </c>
      <c r="BD19" s="17">
        <v>0.40573435239518102</v>
      </c>
      <c r="BE19" s="17">
        <v>0.34913390706335262</v>
      </c>
      <c r="BF19" s="17">
        <v>0.25184961481253609</v>
      </c>
      <c r="BG19" s="17">
        <v>0.33524957973777542</v>
      </c>
      <c r="BH19" s="17">
        <v>0.33215032488328239</v>
      </c>
      <c r="BI19" s="17">
        <v>0.29115853460885338</v>
      </c>
      <c r="BJ19" s="17">
        <v>0.2155769452130247</v>
      </c>
      <c r="BK19" s="17">
        <v>0.2213665094146875</v>
      </c>
      <c r="BL19" s="17">
        <v>0.30577974486211318</v>
      </c>
      <c r="BM19" s="17">
        <v>0.26668595246738502</v>
      </c>
      <c r="BN19" s="17">
        <v>0.19751726572916301</v>
      </c>
      <c r="BP19" s="17">
        <v>0.20563699530575319</v>
      </c>
      <c r="BQ19" s="17">
        <v>0.25203074861742619</v>
      </c>
      <c r="BR19" s="17">
        <v>0.151792585765438</v>
      </c>
      <c r="BS19" s="17">
        <v>0.28505631487509547</v>
      </c>
      <c r="BT19" s="17">
        <v>0.29200708136751419</v>
      </c>
      <c r="BU19" s="17">
        <v>0.25706723372294688</v>
      </c>
      <c r="BV19" s="17">
        <v>0.37889419603104402</v>
      </c>
      <c r="BW19" s="17">
        <v>0.24613759367309149</v>
      </c>
      <c r="BX19" s="17">
        <v>0.25648123781616411</v>
      </c>
      <c r="BY19" s="17">
        <v>0.2269215750809222</v>
      </c>
    </row>
    <row r="20" spans="2:77" ht="18.95" customHeight="1">
      <c r="B20" s="19" t="s">
        <v>83</v>
      </c>
      <c r="C20" s="17">
        <v>1.4248329852438769E-2</v>
      </c>
      <c r="D20" s="17">
        <v>1.482366203220657E-2</v>
      </c>
      <c r="E20" s="17">
        <v>7.0136206344539502E-3</v>
      </c>
      <c r="F20" s="17">
        <v>0</v>
      </c>
      <c r="H20" s="17">
        <v>4.8582453405457728E-2</v>
      </c>
      <c r="I20" s="17">
        <v>7.1521533935568309E-3</v>
      </c>
      <c r="J20" s="17">
        <v>1.7563965944631561E-2</v>
      </c>
      <c r="K20" s="17">
        <v>4.6991132365111861E-3</v>
      </c>
      <c r="L20" s="17">
        <v>0</v>
      </c>
      <c r="M20" s="17">
        <v>2.6033285931733748E-3</v>
      </c>
      <c r="N20" s="17">
        <v>1.029469035695213E-2</v>
      </c>
      <c r="O20" s="17">
        <v>1.7728084358787689E-2</v>
      </c>
      <c r="P20" s="17">
        <v>1.068800314307305E-2</v>
      </c>
      <c r="Q20" s="17">
        <v>1.521254665786774E-2</v>
      </c>
      <c r="R20" s="17">
        <v>1.141903818678227E-2</v>
      </c>
      <c r="S20" s="17">
        <v>1.517123148160434E-2</v>
      </c>
      <c r="U20" s="17">
        <v>2.9371418863871269E-2</v>
      </c>
      <c r="V20" s="17">
        <v>1.75767084059235E-2</v>
      </c>
      <c r="W20" s="17">
        <v>2.5990548109761171E-2</v>
      </c>
      <c r="X20" s="17">
        <v>8.4965820001720212E-3</v>
      </c>
      <c r="Y20" s="17">
        <v>0</v>
      </c>
      <c r="Z20" s="17">
        <v>1.446166148306061E-2</v>
      </c>
      <c r="AA20" s="17">
        <v>1.9826098692757879E-2</v>
      </c>
      <c r="AB20" s="17">
        <v>1.13884978763654E-2</v>
      </c>
      <c r="AC20" s="17">
        <v>0</v>
      </c>
      <c r="AD20" s="17">
        <v>8.9482162534156705E-3</v>
      </c>
      <c r="AE20" s="17">
        <v>0</v>
      </c>
      <c r="AG20" s="17">
        <v>1.396695989658034E-2</v>
      </c>
      <c r="AH20" s="17">
        <v>1.446846956397798E-2</v>
      </c>
      <c r="AJ20" s="17">
        <v>1.1161867988061611E-2</v>
      </c>
      <c r="AK20" s="17">
        <v>1.337278349933259E-2</v>
      </c>
      <c r="AL20" s="17">
        <v>3.606558400345164E-2</v>
      </c>
      <c r="AM20" s="17">
        <v>4.571825525329894E-3</v>
      </c>
      <c r="AN20" s="17">
        <v>1.882845789633595E-2</v>
      </c>
      <c r="AO20" s="17">
        <v>1.863764919349872E-2</v>
      </c>
      <c r="AP20" s="17">
        <v>1.1025820875668521E-2</v>
      </c>
      <c r="AQ20" s="17">
        <v>6.3536265462111538E-3</v>
      </c>
      <c r="AR20" s="17">
        <v>1.8317775200490421E-2</v>
      </c>
      <c r="AS20" s="17">
        <v>0</v>
      </c>
      <c r="AT20" s="17">
        <v>5.25424068111303E-3</v>
      </c>
      <c r="AU20" s="17">
        <v>1.7202322195165109E-2</v>
      </c>
      <c r="AV20" s="17">
        <v>0</v>
      </c>
      <c r="AX20" s="17">
        <v>1.418226727215058E-2</v>
      </c>
      <c r="AY20" s="17">
        <v>0</v>
      </c>
      <c r="AZ20" s="17">
        <v>5.25424068111303E-3</v>
      </c>
      <c r="BA20" s="17">
        <v>1.7202322195165109E-2</v>
      </c>
      <c r="BC20" s="17">
        <v>5.0914968121366019E-3</v>
      </c>
      <c r="BD20" s="17">
        <v>1.866694803416891E-2</v>
      </c>
      <c r="BE20" s="17">
        <v>6.0985433198339541E-3</v>
      </c>
      <c r="BF20" s="17">
        <v>0</v>
      </c>
      <c r="BG20" s="17">
        <v>2.8312752722698391E-2</v>
      </c>
      <c r="BH20" s="17">
        <v>1.003621063925373E-2</v>
      </c>
      <c r="BI20" s="17">
        <v>3.024584590059819E-3</v>
      </c>
      <c r="BJ20" s="17">
        <v>1.7704955347427231E-2</v>
      </c>
      <c r="BK20" s="17">
        <v>0</v>
      </c>
      <c r="BL20" s="17">
        <v>8.1347085345663851E-3</v>
      </c>
      <c r="BM20" s="17">
        <v>5.536835236823922E-3</v>
      </c>
      <c r="BN20" s="17">
        <v>2.6115012975580561E-2</v>
      </c>
      <c r="BP20" s="17">
        <v>1.059634526273451E-2</v>
      </c>
      <c r="BQ20" s="17">
        <v>7.6151500922756526E-3</v>
      </c>
      <c r="BR20" s="17">
        <v>1.9527403763062331E-2</v>
      </c>
      <c r="BS20" s="17">
        <v>1.5698566895597271E-2</v>
      </c>
      <c r="BT20" s="17">
        <v>3.489327000277024E-3</v>
      </c>
      <c r="BU20" s="17">
        <v>2.435473068252253E-2</v>
      </c>
      <c r="BV20" s="17">
        <v>9.8263486183787097E-3</v>
      </c>
      <c r="BW20" s="17">
        <v>9.9566805904601745E-3</v>
      </c>
      <c r="BX20" s="17">
        <v>1.686955651736111E-2</v>
      </c>
      <c r="BY20" s="17">
        <v>1.587671523919286E-2</v>
      </c>
    </row>
    <row r="21" spans="2:77" ht="18.95" customHeight="1">
      <c r="B21" s="19" t="s">
        <v>55</v>
      </c>
      <c r="C21" s="17">
        <v>8.3141345024136809E-3</v>
      </c>
      <c r="D21" s="17">
        <v>7.5627801258808967E-3</v>
      </c>
      <c r="E21" s="17">
        <v>7.7587330601555154E-3</v>
      </c>
      <c r="F21" s="17">
        <v>0</v>
      </c>
      <c r="H21" s="17">
        <v>3.4645654732795281E-2</v>
      </c>
      <c r="I21" s="17">
        <v>3.9208199107539912E-3</v>
      </c>
      <c r="J21" s="17">
        <v>1.013645150242585E-2</v>
      </c>
      <c r="K21" s="17">
        <v>2.2087458321343671E-2</v>
      </c>
      <c r="L21" s="17">
        <v>0</v>
      </c>
      <c r="M21" s="17">
        <v>3.718434292729415E-3</v>
      </c>
      <c r="N21" s="17">
        <v>0</v>
      </c>
      <c r="O21" s="17">
        <v>0</v>
      </c>
      <c r="P21" s="17">
        <v>0</v>
      </c>
      <c r="Q21" s="17">
        <v>6.6730705186949209E-3</v>
      </c>
      <c r="R21" s="17">
        <v>0</v>
      </c>
      <c r="S21" s="17">
        <v>5.8468905618249481E-3</v>
      </c>
      <c r="U21" s="17">
        <v>3.1454354304199253E-2</v>
      </c>
      <c r="V21" s="17">
        <v>2.1179221807542711E-2</v>
      </c>
      <c r="W21" s="17">
        <v>3.8573118573376939E-3</v>
      </c>
      <c r="X21" s="17">
        <v>0</v>
      </c>
      <c r="Y21" s="17">
        <v>4.3757609122844314E-3</v>
      </c>
      <c r="Z21" s="17">
        <v>0</v>
      </c>
      <c r="AA21" s="17">
        <v>0</v>
      </c>
      <c r="AB21" s="17">
        <v>0</v>
      </c>
      <c r="AC21" s="17">
        <v>6.8005650618704824E-3</v>
      </c>
      <c r="AD21" s="17">
        <v>1.3814681957950371E-2</v>
      </c>
      <c r="AE21" s="17">
        <v>8.5660871336491431E-2</v>
      </c>
      <c r="AG21" s="17">
        <v>3.303947425929433E-3</v>
      </c>
      <c r="AH21" s="17">
        <v>1.2234031118275991E-2</v>
      </c>
      <c r="AJ21" s="17">
        <v>6.5028662973904182E-3</v>
      </c>
      <c r="AK21" s="17">
        <v>1.0166762529809791E-2</v>
      </c>
      <c r="AL21" s="17">
        <v>1.4496552351342709E-2</v>
      </c>
      <c r="AM21" s="17">
        <v>1.1240250284287309E-2</v>
      </c>
      <c r="AN21" s="17">
        <v>1.5655839781915291E-2</v>
      </c>
      <c r="AO21" s="17">
        <v>1.0589701743729691E-2</v>
      </c>
      <c r="AP21" s="17">
        <v>1.4151503167568011E-2</v>
      </c>
      <c r="AQ21" s="17">
        <v>9.677511649451593E-3</v>
      </c>
      <c r="AR21" s="17">
        <v>1.9961363219856851E-2</v>
      </c>
      <c r="AS21" s="17">
        <v>2.3345676465051549E-2</v>
      </c>
      <c r="AT21" s="17">
        <v>1.900207028627298E-2</v>
      </c>
      <c r="AU21" s="17">
        <v>2.405856771958197E-2</v>
      </c>
      <c r="AV21" s="17">
        <v>2.823896247944652E-2</v>
      </c>
      <c r="AX21" s="17">
        <v>8.0506946365893062E-3</v>
      </c>
      <c r="AY21" s="17">
        <v>2.3345676465051549E-2</v>
      </c>
      <c r="AZ21" s="17">
        <v>1.900207028627298E-2</v>
      </c>
      <c r="BA21" s="17">
        <v>2.405856771958197E-2</v>
      </c>
      <c r="BC21" s="17">
        <v>6.4813228385843724E-3</v>
      </c>
      <c r="BD21" s="17">
        <v>1.8606414629051809E-2</v>
      </c>
      <c r="BE21" s="17">
        <v>0</v>
      </c>
      <c r="BF21" s="17">
        <v>1.5639581987659051E-2</v>
      </c>
      <c r="BG21" s="17">
        <v>0</v>
      </c>
      <c r="BH21" s="17">
        <v>1.0473483396597059E-2</v>
      </c>
      <c r="BI21" s="17">
        <v>1.354308793480543E-2</v>
      </c>
      <c r="BJ21" s="17">
        <v>1.0229610853384001E-2</v>
      </c>
      <c r="BK21" s="17">
        <v>0</v>
      </c>
      <c r="BL21" s="17">
        <v>0</v>
      </c>
      <c r="BM21" s="17">
        <v>6.6432367674618183E-3</v>
      </c>
      <c r="BN21" s="17">
        <v>1.6052047061441799E-2</v>
      </c>
      <c r="BP21" s="17">
        <v>1.5794827005514479E-2</v>
      </c>
      <c r="BQ21" s="17">
        <v>0</v>
      </c>
      <c r="BR21" s="17">
        <v>1.383187204751186E-3</v>
      </c>
      <c r="BS21" s="17">
        <v>5.1649801077106082E-3</v>
      </c>
      <c r="BT21" s="17">
        <v>0</v>
      </c>
      <c r="BU21" s="17">
        <v>0</v>
      </c>
      <c r="BV21" s="17">
        <v>0</v>
      </c>
      <c r="BW21" s="17">
        <v>9.9566805904601745E-3</v>
      </c>
      <c r="BX21" s="17">
        <v>3.3739113034722219E-2</v>
      </c>
      <c r="BY21" s="17">
        <v>1.35601175243091E-2</v>
      </c>
    </row>
    <row r="23" spans="2:77">
      <c r="B23" t="s">
        <v>418</v>
      </c>
    </row>
    <row r="24" spans="2:77">
      <c r="B24" t="s">
        <v>9</v>
      </c>
    </row>
    <row r="26" spans="2:77">
      <c r="B26"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O18"/>
  <sheetViews>
    <sheetView showGridLines="0" topLeftCell="F1" zoomScale="62" workbookViewId="0">
      <selection activeCell="R18" sqref="R18"/>
    </sheetView>
  </sheetViews>
  <sheetFormatPr defaultColWidth="8.85546875" defaultRowHeight="15"/>
  <cols>
    <col min="1" max="1" width="5" customWidth="1"/>
    <col min="2" max="2" width="25" customWidth="1"/>
    <col min="3" max="14" width="20" customWidth="1"/>
  </cols>
  <sheetData>
    <row r="2" spans="2:15" ht="39.950000000000003" customHeight="1">
      <c r="D2" s="18" t="s">
        <v>432</v>
      </c>
    </row>
    <row r="6" spans="2:15" ht="116.1" customHeight="1">
      <c r="C6" s="20" t="s">
        <v>433</v>
      </c>
      <c r="D6" s="20" t="s">
        <v>434</v>
      </c>
      <c r="E6" s="20" t="s">
        <v>435</v>
      </c>
      <c r="F6" s="20" t="s">
        <v>436</v>
      </c>
      <c r="G6" s="20" t="s">
        <v>437</v>
      </c>
      <c r="H6" s="20" t="s">
        <v>438</v>
      </c>
      <c r="I6" s="20" t="s">
        <v>439</v>
      </c>
      <c r="J6" s="20" t="s">
        <v>440</v>
      </c>
      <c r="K6" s="20" t="s">
        <v>441</v>
      </c>
      <c r="L6" s="20" t="s">
        <v>442</v>
      </c>
      <c r="M6" s="20" t="s">
        <v>443</v>
      </c>
      <c r="N6" s="20" t="s">
        <v>444</v>
      </c>
    </row>
    <row r="7" spans="2:15" ht="15.95">
      <c r="B7" s="19" t="s">
        <v>226</v>
      </c>
      <c r="C7" s="17">
        <v>0.25477994799877762</v>
      </c>
      <c r="D7" s="17">
        <v>0.35872809926923721</v>
      </c>
      <c r="E7" s="17">
        <v>0.26826105676977879</v>
      </c>
      <c r="F7" s="17">
        <v>0.23246290466921829</v>
      </c>
      <c r="G7" s="17">
        <v>0.15099885424015719</v>
      </c>
      <c r="H7" s="17">
        <v>0.23992129347086119</v>
      </c>
      <c r="I7" s="17">
        <v>0.2134363876538084</v>
      </c>
      <c r="J7" s="17">
        <v>0.63154996708137778</v>
      </c>
      <c r="K7" s="17">
        <v>0.37331133379206982</v>
      </c>
      <c r="L7" s="17">
        <v>0.67215109591685518</v>
      </c>
      <c r="M7" s="17">
        <v>0.26335015874488771</v>
      </c>
      <c r="N7" s="17">
        <v>0.32491576328221522</v>
      </c>
    </row>
    <row r="8" spans="2:15" ht="15.95">
      <c r="B8" s="19" t="s">
        <v>227</v>
      </c>
      <c r="C8" s="17">
        <v>0.48193593185288008</v>
      </c>
      <c r="D8" s="17">
        <v>0.44795620621730481</v>
      </c>
      <c r="E8" s="17">
        <v>0.4146289776380272</v>
      </c>
      <c r="F8" s="17">
        <v>0.33491173503251648</v>
      </c>
      <c r="G8" s="17">
        <v>0.30395791513484699</v>
      </c>
      <c r="H8" s="17">
        <v>0.49114070885371058</v>
      </c>
      <c r="I8" s="17">
        <v>0.40625142426756422</v>
      </c>
      <c r="J8" s="17">
        <v>0.29662923508176009</v>
      </c>
      <c r="K8" s="17">
        <v>0.47735648188973961</v>
      </c>
      <c r="L8" s="17">
        <v>0.27343681589758012</v>
      </c>
      <c r="M8" s="17">
        <v>0.50539080338947462</v>
      </c>
      <c r="N8" s="17">
        <v>0.49615292172446113</v>
      </c>
    </row>
    <row r="9" spans="2:15" ht="15.95">
      <c r="B9" s="19" t="s">
        <v>228</v>
      </c>
      <c r="C9" s="17">
        <v>0.21368477535875141</v>
      </c>
      <c r="D9" s="17">
        <v>0.157244067246778</v>
      </c>
      <c r="E9" s="17">
        <v>0.2327643903684592</v>
      </c>
      <c r="F9" s="17">
        <v>0.27868103472276667</v>
      </c>
      <c r="G9" s="17">
        <v>0.33732823225298342</v>
      </c>
      <c r="H9" s="17">
        <v>0.202039593138718</v>
      </c>
      <c r="I9" s="17">
        <v>0.28935880822585319</v>
      </c>
      <c r="J9" s="17">
        <v>5.5206402276661043E-2</v>
      </c>
      <c r="K9" s="17">
        <v>0.1200345831387809</v>
      </c>
      <c r="L9" s="17">
        <v>3.9555553290169493E-2</v>
      </c>
      <c r="M9" s="17">
        <v>0.17630947270800629</v>
      </c>
      <c r="N9" s="17">
        <v>0.13192378937960531</v>
      </c>
    </row>
    <row r="10" spans="2:15" ht="15.95">
      <c r="B10" s="19" t="s">
        <v>229</v>
      </c>
      <c r="C10" s="17">
        <v>4.2444209146241571E-2</v>
      </c>
      <c r="D10" s="17">
        <v>3.0500017189877458E-2</v>
      </c>
      <c r="E10" s="17">
        <v>7.0668399324352454E-2</v>
      </c>
      <c r="F10" s="17">
        <v>0.14628096137043761</v>
      </c>
      <c r="G10" s="17">
        <v>0.1999227878268944</v>
      </c>
      <c r="H10" s="17">
        <v>5.9662707444343092E-2</v>
      </c>
      <c r="I10" s="17">
        <v>8.2996144224717017E-2</v>
      </c>
      <c r="J10" s="17">
        <v>1.1592356843451159E-2</v>
      </c>
      <c r="K10" s="17">
        <v>2.3561382953047681E-2</v>
      </c>
      <c r="L10" s="17">
        <v>1.104121056417531E-2</v>
      </c>
      <c r="M10" s="17">
        <v>4.5712591397813411E-2</v>
      </c>
      <c r="N10" s="17">
        <v>3.5027946484480293E-2</v>
      </c>
    </row>
    <row r="11" spans="2:15" ht="15.95">
      <c r="B11" s="19" t="s">
        <v>55</v>
      </c>
      <c r="C11" s="17">
        <v>7.1551356433494822E-3</v>
      </c>
      <c r="D11" s="17">
        <v>5.5716100768027164E-3</v>
      </c>
      <c r="E11" s="17">
        <v>1.367717589938244E-2</v>
      </c>
      <c r="F11" s="17">
        <v>7.6633642050609636E-3</v>
      </c>
      <c r="G11" s="17">
        <v>7.7922105451181407E-3</v>
      </c>
      <c r="H11" s="17">
        <v>7.2356970923671436E-3</v>
      </c>
      <c r="I11" s="17">
        <v>7.957235628057259E-3</v>
      </c>
      <c r="J11" s="17">
        <v>5.0220387167501301E-3</v>
      </c>
      <c r="K11" s="17">
        <v>5.7362182263621161E-3</v>
      </c>
      <c r="L11" s="17">
        <v>3.8153243312200841E-3</v>
      </c>
      <c r="M11" s="17">
        <v>9.2369737598181328E-3</v>
      </c>
      <c r="N11" s="17">
        <v>1.1979579129238331E-2</v>
      </c>
    </row>
    <row r="12" spans="2:15">
      <c r="C12" s="22"/>
      <c r="D12" s="22"/>
      <c r="E12" s="22"/>
      <c r="F12" s="22"/>
      <c r="G12" s="22"/>
      <c r="H12" s="22"/>
      <c r="I12" s="22"/>
      <c r="J12" s="22"/>
      <c r="K12" s="22"/>
      <c r="L12" s="22"/>
      <c r="M12" s="22"/>
      <c r="N12" s="22"/>
    </row>
    <row r="13" spans="2:15">
      <c r="C13" s="22"/>
      <c r="D13" s="22"/>
      <c r="E13" s="22"/>
      <c r="F13" s="22"/>
      <c r="G13" s="22"/>
      <c r="H13" s="22"/>
      <c r="I13" s="22"/>
      <c r="J13" s="22"/>
      <c r="K13" s="22"/>
      <c r="L13" s="22"/>
      <c r="M13" s="22"/>
      <c r="N13" s="22"/>
      <c r="O13" s="22"/>
    </row>
    <row r="14" spans="2:15">
      <c r="B14" t="s">
        <v>418</v>
      </c>
    </row>
    <row r="15" spans="2:15">
      <c r="B15" t="s">
        <v>9</v>
      </c>
    </row>
    <row r="18" spans="2:2">
      <c r="B18" t="str">
        <f>HYPERLINK("#Contents!A1", "Return to Contents")</f>
        <v>Return to Contents</v>
      </c>
    </row>
  </sheetData>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A18"/>
  <sheetViews>
    <sheetView showGridLines="0" zoomScale="42" workbookViewId="0">
      <pane xSplit="2" topLeftCell="AS1" activePane="topRight" state="frozen"/>
      <selection pane="topRight" activeCell="D2" sqref="D2"/>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225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59.94999999999999">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0.25477994799877762</v>
      </c>
      <c r="D9" s="17">
        <v>0.2724608922917936</v>
      </c>
      <c r="E9" s="17">
        <v>0.2152949958443694</v>
      </c>
      <c r="F9" s="17">
        <v>0.1667375643247217</v>
      </c>
      <c r="H9" s="17">
        <v>0.16533122920244281</v>
      </c>
      <c r="I9" s="17">
        <v>0.17218494886046259</v>
      </c>
      <c r="J9" s="17">
        <v>0.25780555323858639</v>
      </c>
      <c r="K9" s="17">
        <v>0.27184650552433409</v>
      </c>
      <c r="L9" s="17">
        <v>0.176552212408042</v>
      </c>
      <c r="M9" s="17">
        <v>0.2247159762327775</v>
      </c>
      <c r="N9" s="17">
        <v>0.24276740441597081</v>
      </c>
      <c r="O9" s="17">
        <v>0.24474156386742099</v>
      </c>
      <c r="P9" s="17">
        <v>0.25373940360438668</v>
      </c>
      <c r="Q9" s="17">
        <v>0.31227118719802383</v>
      </c>
      <c r="R9" s="17">
        <v>0.37307593705971898</v>
      </c>
      <c r="S9" s="17">
        <v>0.31660166457194261</v>
      </c>
      <c r="U9" s="17">
        <v>0.17742126271203609</v>
      </c>
      <c r="V9" s="17">
        <v>0.19023067667282739</v>
      </c>
      <c r="W9" s="17">
        <v>0.18019602612602639</v>
      </c>
      <c r="X9" s="17">
        <v>0.18663113848987889</v>
      </c>
      <c r="Y9" s="17">
        <v>0.28864296363822139</v>
      </c>
      <c r="Z9" s="17">
        <v>0.33928372266180917</v>
      </c>
      <c r="AA9" s="17">
        <v>0.35380512291984573</v>
      </c>
      <c r="AB9" s="17">
        <v>0.29818855311466919</v>
      </c>
      <c r="AC9" s="17">
        <v>0.28436851636722982</v>
      </c>
      <c r="AD9" s="17">
        <v>0.24271665327768049</v>
      </c>
      <c r="AE9" s="17">
        <v>7.5776150273454218E-2</v>
      </c>
      <c r="AG9" s="17">
        <v>0.30854424930856089</v>
      </c>
      <c r="AH9" s="17">
        <v>0.21278094485251961</v>
      </c>
      <c r="AJ9" s="17">
        <v>0.31659699893793619</v>
      </c>
      <c r="AK9" s="17">
        <v>0.23519284079281791</v>
      </c>
      <c r="AL9" s="17">
        <v>0.2365146368579385</v>
      </c>
      <c r="AM9" s="17">
        <v>0.26680768639737901</v>
      </c>
      <c r="AN9" s="17">
        <v>0.24403233947908709</v>
      </c>
      <c r="AO9" s="17">
        <v>0.27026752605327509</v>
      </c>
      <c r="AP9" s="17">
        <v>0.27785788675216949</v>
      </c>
      <c r="AQ9" s="17">
        <v>0.20968221703621681</v>
      </c>
      <c r="AR9" s="17">
        <v>0.2175164255425529</v>
      </c>
      <c r="AS9" s="17">
        <v>0.25841729145374992</v>
      </c>
      <c r="AT9" s="17">
        <v>0.29261271244319481</v>
      </c>
      <c r="AU9" s="17">
        <v>0.23893599106585561</v>
      </c>
      <c r="AV9" s="17">
        <v>0.27561765513937808</v>
      </c>
      <c r="AX9" s="17">
        <v>0.26109527140342542</v>
      </c>
      <c r="AY9" s="17">
        <v>0.25841729145374992</v>
      </c>
      <c r="AZ9" s="17">
        <v>0.29261271244319481</v>
      </c>
      <c r="BA9" s="17">
        <v>0.23893599106585561</v>
      </c>
      <c r="BC9" s="17">
        <v>0.40953949314794302</v>
      </c>
      <c r="BD9" s="17">
        <v>0.28752036027057842</v>
      </c>
      <c r="BE9" s="17">
        <v>0.25478998443786299</v>
      </c>
      <c r="BF9" s="17">
        <v>0.2305122402802699</v>
      </c>
      <c r="BG9" s="17">
        <v>0.30492244405690438</v>
      </c>
      <c r="BH9" s="17">
        <v>0.37302119201897582</v>
      </c>
      <c r="BI9" s="17">
        <v>0.30897073628442911</v>
      </c>
      <c r="BJ9" s="17">
        <v>0.2297463069386429</v>
      </c>
      <c r="BK9" s="17">
        <v>0.2312587021183963</v>
      </c>
      <c r="BL9" s="17">
        <v>0.25268355049812979</v>
      </c>
      <c r="BM9" s="17">
        <v>0.29761894740251782</v>
      </c>
      <c r="BN9" s="17">
        <v>0.20187869361837671</v>
      </c>
      <c r="BP9" s="17">
        <v>0.24612169612125381</v>
      </c>
      <c r="BQ9" s="17">
        <v>0.33187139674492161</v>
      </c>
      <c r="BR9" s="17">
        <v>0.20131300864092269</v>
      </c>
      <c r="BS9" s="17">
        <v>0.28216735404375809</v>
      </c>
      <c r="BT9" s="17">
        <v>0.3933644690554709</v>
      </c>
      <c r="BU9" s="17">
        <v>0.167911472124853</v>
      </c>
      <c r="BV9" s="17">
        <v>0.26055135095174897</v>
      </c>
      <c r="BW9" s="17">
        <v>0.14806814243096289</v>
      </c>
      <c r="BX9" s="17">
        <v>0.28789471522147653</v>
      </c>
      <c r="BY9" s="17">
        <v>0.27258433523978182</v>
      </c>
    </row>
    <row r="10" spans="2:79" ht="18.95" customHeight="1">
      <c r="B10" s="19" t="s">
        <v>227</v>
      </c>
      <c r="C10" s="17">
        <v>0.48193593185288008</v>
      </c>
      <c r="D10" s="17">
        <v>0.4580134630571997</v>
      </c>
      <c r="E10" s="17">
        <v>0.54573554665261181</v>
      </c>
      <c r="F10" s="17">
        <v>0.55825273593389468</v>
      </c>
      <c r="H10" s="17">
        <v>0.43185307939996892</v>
      </c>
      <c r="I10" s="17">
        <v>0.54215284825660148</v>
      </c>
      <c r="J10" s="17">
        <v>0.40925209001616758</v>
      </c>
      <c r="K10" s="17">
        <v>0.40105049300444151</v>
      </c>
      <c r="L10" s="17">
        <v>0.53053435474928246</v>
      </c>
      <c r="M10" s="17">
        <v>0.50909768117955545</v>
      </c>
      <c r="N10" s="17">
        <v>0.52481093138454848</v>
      </c>
      <c r="O10" s="17">
        <v>0.48985644404086148</v>
      </c>
      <c r="P10" s="17">
        <v>0.4907751757536859</v>
      </c>
      <c r="Q10" s="17">
        <v>0.49846829814693572</v>
      </c>
      <c r="R10" s="17">
        <v>0.46017630781202601</v>
      </c>
      <c r="S10" s="17">
        <v>0.50876108081262283</v>
      </c>
      <c r="U10" s="17">
        <v>0.44507933635908697</v>
      </c>
      <c r="V10" s="17">
        <v>0.39847840856923511</v>
      </c>
      <c r="W10" s="17">
        <v>0.52069926295203239</v>
      </c>
      <c r="X10" s="17">
        <v>0.51074032648141787</v>
      </c>
      <c r="Y10" s="17">
        <v>0.47418973051000579</v>
      </c>
      <c r="Z10" s="17">
        <v>0.41928903391465733</v>
      </c>
      <c r="AA10" s="17">
        <v>0.45768711347514562</v>
      </c>
      <c r="AB10" s="17">
        <v>0.53283952157897641</v>
      </c>
      <c r="AC10" s="17">
        <v>0.52752962064035958</v>
      </c>
      <c r="AD10" s="17">
        <v>0.49702489571388431</v>
      </c>
      <c r="AE10" s="17">
        <v>0.70263935250901999</v>
      </c>
      <c r="AG10" s="17">
        <v>0.492595032189098</v>
      </c>
      <c r="AH10" s="17">
        <v>0.47360937356697091</v>
      </c>
      <c r="AJ10" s="17">
        <v>0.48661169840073831</v>
      </c>
      <c r="AK10" s="17">
        <v>0.53702029470193313</v>
      </c>
      <c r="AL10" s="17">
        <v>0.55115323017869378</v>
      </c>
      <c r="AM10" s="17">
        <v>0.49225354491095308</v>
      </c>
      <c r="AN10" s="17">
        <v>0.46013445876862491</v>
      </c>
      <c r="AO10" s="17">
        <v>0.49487090415408941</v>
      </c>
      <c r="AP10" s="17">
        <v>0.52132976652765384</v>
      </c>
      <c r="AQ10" s="17">
        <v>0.52970309488949641</v>
      </c>
      <c r="AR10" s="17">
        <v>0.52425156784579852</v>
      </c>
      <c r="AS10" s="17">
        <v>0.52210247878263372</v>
      </c>
      <c r="AT10" s="17">
        <v>0.55520817094612351</v>
      </c>
      <c r="AU10" s="17">
        <v>0.48492156717140039</v>
      </c>
      <c r="AV10" s="17">
        <v>0.5278120562348988</v>
      </c>
      <c r="AX10" s="17">
        <v>0.47684633287862271</v>
      </c>
      <c r="AY10" s="17">
        <v>0.52210247878263372</v>
      </c>
      <c r="AZ10" s="17">
        <v>0.55520817094612351</v>
      </c>
      <c r="BA10" s="17">
        <v>0.48492156717140039</v>
      </c>
      <c r="BC10" s="17">
        <v>0.43639064863312832</v>
      </c>
      <c r="BD10" s="17">
        <v>0.45235011353873988</v>
      </c>
      <c r="BE10" s="17">
        <v>0.44370179897470541</v>
      </c>
      <c r="BF10" s="17">
        <v>0.47344592807330732</v>
      </c>
      <c r="BG10" s="17">
        <v>0.51621114531946966</v>
      </c>
      <c r="BH10" s="17">
        <v>0.44374639096351709</v>
      </c>
      <c r="BI10" s="17">
        <v>0.50521323688880759</v>
      </c>
      <c r="BJ10" s="17">
        <v>0.49893617946384161</v>
      </c>
      <c r="BK10" s="17">
        <v>0.41630779491770648</v>
      </c>
      <c r="BL10" s="17">
        <v>0.49412845682673251</v>
      </c>
      <c r="BM10" s="17">
        <v>0.51345389428095634</v>
      </c>
      <c r="BN10" s="17">
        <v>0.47779375449280198</v>
      </c>
      <c r="BP10" s="17">
        <v>0.48981210465656172</v>
      </c>
      <c r="BQ10" s="17">
        <v>0.51483543143483113</v>
      </c>
      <c r="BR10" s="17">
        <v>0.50146171557982955</v>
      </c>
      <c r="BS10" s="17">
        <v>0.48296255660376752</v>
      </c>
      <c r="BT10" s="17">
        <v>0.46447595825379379</v>
      </c>
      <c r="BU10" s="17">
        <v>0.60898174752317913</v>
      </c>
      <c r="BV10" s="17">
        <v>0.46678594281335672</v>
      </c>
      <c r="BW10" s="17">
        <v>0.56469890969961722</v>
      </c>
      <c r="BX10" s="17">
        <v>0.45840994651167988</v>
      </c>
      <c r="BY10" s="17">
        <v>0.41965066833117892</v>
      </c>
    </row>
    <row r="11" spans="2:79" ht="18.95" customHeight="1">
      <c r="B11" s="19" t="s">
        <v>228</v>
      </c>
      <c r="C11" s="17">
        <v>0.21368477535875141</v>
      </c>
      <c r="D11" s="17">
        <v>0.22239079473789561</v>
      </c>
      <c r="E11" s="17">
        <v>0.18399804084632329</v>
      </c>
      <c r="F11" s="17">
        <v>0.2027827348749586</v>
      </c>
      <c r="H11" s="17">
        <v>0.31180471410137528</v>
      </c>
      <c r="I11" s="17">
        <v>0.2272147596812677</v>
      </c>
      <c r="J11" s="17">
        <v>0.25166810225735059</v>
      </c>
      <c r="K11" s="17">
        <v>0.25189930335656951</v>
      </c>
      <c r="L11" s="17">
        <v>0.2347356368897445</v>
      </c>
      <c r="M11" s="17">
        <v>0.23247180272441359</v>
      </c>
      <c r="N11" s="17">
        <v>0.20293848822187011</v>
      </c>
      <c r="O11" s="17">
        <v>0.23063835409494921</v>
      </c>
      <c r="P11" s="17">
        <v>0.2100984702382814</v>
      </c>
      <c r="Q11" s="17">
        <v>0.15976862414954379</v>
      </c>
      <c r="R11" s="17">
        <v>0.1504276226492415</v>
      </c>
      <c r="S11" s="17">
        <v>0.14070280707910199</v>
      </c>
      <c r="U11" s="17">
        <v>0.29202269076191811</v>
      </c>
      <c r="V11" s="17">
        <v>0.33820051812198892</v>
      </c>
      <c r="W11" s="17">
        <v>0.25460179561300328</v>
      </c>
      <c r="X11" s="17">
        <v>0.24682269173716229</v>
      </c>
      <c r="Y11" s="17">
        <v>0.18219319919639371</v>
      </c>
      <c r="Z11" s="17">
        <v>0.2035528703894777</v>
      </c>
      <c r="AA11" s="17">
        <v>0.16522619413022371</v>
      </c>
      <c r="AB11" s="17">
        <v>0.1329250892734026</v>
      </c>
      <c r="AC11" s="17">
        <v>0.16147320393469269</v>
      </c>
      <c r="AD11" s="17">
        <v>0.1911907051101486</v>
      </c>
      <c r="AE11" s="17">
        <v>0.13592362588103429</v>
      </c>
      <c r="AG11" s="17">
        <v>0.16710624835195589</v>
      </c>
      <c r="AH11" s="17">
        <v>0.25007047469174881</v>
      </c>
      <c r="AJ11" s="17">
        <v>0.1590848042750177</v>
      </c>
      <c r="AK11" s="17">
        <v>0.2042487079022188</v>
      </c>
      <c r="AL11" s="17">
        <v>0.18362489936712151</v>
      </c>
      <c r="AM11" s="17">
        <v>0.20450377519527779</v>
      </c>
      <c r="AN11" s="17">
        <v>0.25910295390573701</v>
      </c>
      <c r="AO11" s="17">
        <v>0.177276809430647</v>
      </c>
      <c r="AP11" s="17">
        <v>0.16016455363626539</v>
      </c>
      <c r="AQ11" s="17">
        <v>0.20828933507296751</v>
      </c>
      <c r="AR11" s="17">
        <v>0.22645329669575329</v>
      </c>
      <c r="AS11" s="17">
        <v>0.19927194941948151</v>
      </c>
      <c r="AT11" s="17">
        <v>0.13178126041643001</v>
      </c>
      <c r="AU11" s="17">
        <v>0.2406429900886016</v>
      </c>
      <c r="AV11" s="17">
        <v>0.1918971197056509</v>
      </c>
      <c r="AX11" s="17">
        <v>0.21268258635004059</v>
      </c>
      <c r="AY11" s="17">
        <v>0.19927194941948151</v>
      </c>
      <c r="AZ11" s="17">
        <v>0.13178126041643001</v>
      </c>
      <c r="BA11" s="17">
        <v>0.2406429900886016</v>
      </c>
      <c r="BC11" s="17">
        <v>0.1223806726499352</v>
      </c>
      <c r="BD11" s="17">
        <v>0.15680257799849981</v>
      </c>
      <c r="BE11" s="17">
        <v>0.27998912594949721</v>
      </c>
      <c r="BF11" s="17">
        <v>0.23048237623103879</v>
      </c>
      <c r="BG11" s="17">
        <v>0.1224304042676134</v>
      </c>
      <c r="BH11" s="17">
        <v>0.15169959163679719</v>
      </c>
      <c r="BI11" s="17">
        <v>0.13297820987808051</v>
      </c>
      <c r="BJ11" s="17">
        <v>0.2228888495916313</v>
      </c>
      <c r="BK11" s="17">
        <v>0.29575686269803247</v>
      </c>
      <c r="BL11" s="17">
        <v>0.25318799267513759</v>
      </c>
      <c r="BM11" s="17">
        <v>0.15408379108779269</v>
      </c>
      <c r="BN11" s="17">
        <v>0.23723887390799731</v>
      </c>
      <c r="BP11" s="17">
        <v>0.21760195065739879</v>
      </c>
      <c r="BQ11" s="17">
        <v>0.1456780217279717</v>
      </c>
      <c r="BR11" s="17">
        <v>0.24444633987506781</v>
      </c>
      <c r="BS11" s="17">
        <v>0.21695918147967361</v>
      </c>
      <c r="BT11" s="17">
        <v>0.12360270570885661</v>
      </c>
      <c r="BU11" s="17">
        <v>0.1622199536456615</v>
      </c>
      <c r="BV11" s="17">
        <v>0.20349233147977019</v>
      </c>
      <c r="BW11" s="17">
        <v>0.21705873473300991</v>
      </c>
      <c r="BX11" s="17">
        <v>0.2368257817494826</v>
      </c>
      <c r="BY11" s="17">
        <v>0.2357171826276076</v>
      </c>
    </row>
    <row r="12" spans="2:79" ht="18.95" customHeight="1">
      <c r="B12" s="19" t="s">
        <v>229</v>
      </c>
      <c r="C12" s="17">
        <v>4.2444209146241571E-2</v>
      </c>
      <c r="D12" s="17">
        <v>4.1342645007349459E-2</v>
      </c>
      <c r="E12" s="17">
        <v>4.1958208491601638E-2</v>
      </c>
      <c r="F12" s="17">
        <v>7.2226964866424936E-2</v>
      </c>
      <c r="H12" s="17">
        <v>8.3302994050189816E-2</v>
      </c>
      <c r="I12" s="17">
        <v>5.8447443201668232E-2</v>
      </c>
      <c r="J12" s="17">
        <v>6.0450912594827939E-2</v>
      </c>
      <c r="K12" s="17">
        <v>5.8295692267581481E-2</v>
      </c>
      <c r="L12" s="17">
        <v>5.4202147256219413E-2</v>
      </c>
      <c r="M12" s="17">
        <v>3.3714539863253401E-2</v>
      </c>
      <c r="N12" s="17">
        <v>2.9483175977610819E-2</v>
      </c>
      <c r="O12" s="17">
        <v>3.4763637996768237E-2</v>
      </c>
      <c r="P12" s="17">
        <v>3.8664312903578503E-2</v>
      </c>
      <c r="Q12" s="17">
        <v>2.281881998680161E-2</v>
      </c>
      <c r="R12" s="17">
        <v>1.141903818678227E-2</v>
      </c>
      <c r="S12" s="17">
        <v>2.4082199892117469E-2</v>
      </c>
      <c r="U12" s="17">
        <v>8.5476710166958861E-2</v>
      </c>
      <c r="V12" s="17">
        <v>6.5966906530117428E-2</v>
      </c>
      <c r="W12" s="17">
        <v>1.4873712236994401E-2</v>
      </c>
      <c r="X12" s="17">
        <v>4.4763353709510172E-2</v>
      </c>
      <c r="Y12" s="17">
        <v>4.2228980959389588E-2</v>
      </c>
      <c r="Z12" s="17">
        <v>3.787437303405608E-2</v>
      </c>
      <c r="AA12" s="17">
        <v>2.3281569474784901E-2</v>
      </c>
      <c r="AB12" s="17">
        <v>3.6046836032951841E-2</v>
      </c>
      <c r="AC12" s="17">
        <v>1.8344612052814381E-2</v>
      </c>
      <c r="AD12" s="17">
        <v>6.4324776172514322E-2</v>
      </c>
      <c r="AE12" s="17">
        <v>0</v>
      </c>
      <c r="AG12" s="17">
        <v>2.4989342983933949E-2</v>
      </c>
      <c r="AH12" s="17">
        <v>5.6079408730521661E-2</v>
      </c>
      <c r="AJ12" s="17">
        <v>3.2774428493340842E-2</v>
      </c>
      <c r="AK12" s="17">
        <v>2.3538156603030418E-2</v>
      </c>
      <c r="AL12" s="17">
        <v>2.8707233596246239E-2</v>
      </c>
      <c r="AM12" s="17">
        <v>3.4047688455395839E-2</v>
      </c>
      <c r="AN12" s="17">
        <v>2.6383271182176499E-2</v>
      </c>
      <c r="AO12" s="17">
        <v>5.3019751457682507E-2</v>
      </c>
      <c r="AP12" s="17">
        <v>3.861208835344055E-2</v>
      </c>
      <c r="AQ12" s="17">
        <v>4.8991980962205618E-2</v>
      </c>
      <c r="AR12" s="17">
        <v>2.5648920294235249E-2</v>
      </c>
      <c r="AS12" s="17">
        <v>2.0208280344134751E-2</v>
      </c>
      <c r="AT12" s="17">
        <v>1.5171078262379539E-2</v>
      </c>
      <c r="AU12" s="17">
        <v>3.107195669972241E-2</v>
      </c>
      <c r="AV12" s="17">
        <v>4.6731689200723266E-3</v>
      </c>
      <c r="AX12" s="17">
        <v>4.259275662145811E-2</v>
      </c>
      <c r="AY12" s="17">
        <v>2.0208280344134751E-2</v>
      </c>
      <c r="AZ12" s="17">
        <v>1.5171078262379539E-2</v>
      </c>
      <c r="BA12" s="17">
        <v>3.107195669972241E-2</v>
      </c>
      <c r="BC12" s="17">
        <v>2.520786273040947E-2</v>
      </c>
      <c r="BD12" s="17">
        <v>6.6734440892102856E-2</v>
      </c>
      <c r="BE12" s="17">
        <v>1.377778178029818E-2</v>
      </c>
      <c r="BF12" s="17">
        <v>6.5559455415384063E-2</v>
      </c>
      <c r="BG12" s="17">
        <v>5.6436006356012591E-2</v>
      </c>
      <c r="BH12" s="17">
        <v>2.480973628573092E-2</v>
      </c>
      <c r="BI12" s="17">
        <v>3.1985920501054838E-2</v>
      </c>
      <c r="BJ12" s="17">
        <v>3.1648694762887578E-2</v>
      </c>
      <c r="BK12" s="17">
        <v>4.8165711156146873E-2</v>
      </c>
      <c r="BL12" s="17">
        <v>0</v>
      </c>
      <c r="BM12" s="17">
        <v>2.0673508161079279E-2</v>
      </c>
      <c r="BN12" s="17">
        <v>7.9460638441106513E-2</v>
      </c>
      <c r="BP12" s="17">
        <v>3.1629625309351379E-2</v>
      </c>
      <c r="BQ12" s="17">
        <v>7.6151500922756526E-3</v>
      </c>
      <c r="BR12" s="17">
        <v>4.6893978576379773E-2</v>
      </c>
      <c r="BS12" s="17">
        <v>1.4832855863761381E-2</v>
      </c>
      <c r="BT12" s="17">
        <v>1.506753998160174E-2</v>
      </c>
      <c r="BU12" s="17">
        <v>6.0886826706306317E-2</v>
      </c>
      <c r="BV12" s="17">
        <v>4.4315918440207581E-2</v>
      </c>
      <c r="BW12" s="17">
        <v>6.2670988798660829E-2</v>
      </c>
      <c r="BX12" s="17">
        <v>1.686955651736111E-2</v>
      </c>
      <c r="BY12" s="17">
        <v>6.622828676028189E-2</v>
      </c>
    </row>
    <row r="13" spans="2:79" ht="18.95" customHeight="1">
      <c r="B13" s="19" t="s">
        <v>55</v>
      </c>
      <c r="C13" s="17">
        <v>7.1551356433494822E-3</v>
      </c>
      <c r="D13" s="17">
        <v>5.7922049057615946E-3</v>
      </c>
      <c r="E13" s="17">
        <v>1.3013208165093869E-2</v>
      </c>
      <c r="F13" s="17">
        <v>0</v>
      </c>
      <c r="H13" s="17">
        <v>7.7079832460231739E-3</v>
      </c>
      <c r="I13" s="17">
        <v>0</v>
      </c>
      <c r="J13" s="17">
        <v>2.0823341893067181E-2</v>
      </c>
      <c r="K13" s="17">
        <v>1.690800584707345E-2</v>
      </c>
      <c r="L13" s="17">
        <v>3.9756486967114802E-3</v>
      </c>
      <c r="M13" s="17">
        <v>0</v>
      </c>
      <c r="N13" s="17">
        <v>0</v>
      </c>
      <c r="O13" s="17">
        <v>0</v>
      </c>
      <c r="P13" s="17">
        <v>6.7226375000675794E-3</v>
      </c>
      <c r="Q13" s="17">
        <v>6.6730705186949209E-3</v>
      </c>
      <c r="R13" s="17">
        <v>4.9010942922314334E-3</v>
      </c>
      <c r="S13" s="17">
        <v>9.8522476442149606E-3</v>
      </c>
      <c r="U13" s="17">
        <v>0</v>
      </c>
      <c r="V13" s="17">
        <v>7.1234901058311014E-3</v>
      </c>
      <c r="W13" s="17">
        <v>2.9629203071943389E-2</v>
      </c>
      <c r="X13" s="17">
        <v>1.104248958203085E-2</v>
      </c>
      <c r="Y13" s="17">
        <v>1.2745125695989609E-2</v>
      </c>
      <c r="Z13" s="17">
        <v>0</v>
      </c>
      <c r="AA13" s="17">
        <v>0</v>
      </c>
      <c r="AB13" s="17">
        <v>0</v>
      </c>
      <c r="AC13" s="17">
        <v>8.2840470049036444E-3</v>
      </c>
      <c r="AD13" s="17">
        <v>4.7429697257722076E-3</v>
      </c>
      <c r="AE13" s="17">
        <v>8.5660871336491431E-2</v>
      </c>
      <c r="AG13" s="17">
        <v>6.7651271664511967E-3</v>
      </c>
      <c r="AH13" s="17">
        <v>7.4597981582390322E-3</v>
      </c>
      <c r="AJ13" s="17">
        <v>4.9320698929670396E-3</v>
      </c>
      <c r="AK13" s="17">
        <v>0</v>
      </c>
      <c r="AL13" s="17">
        <v>0</v>
      </c>
      <c r="AM13" s="17">
        <v>2.3873050409942919E-3</v>
      </c>
      <c r="AN13" s="17">
        <v>1.0346976664374549E-2</v>
      </c>
      <c r="AO13" s="17">
        <v>4.5650089043058903E-3</v>
      </c>
      <c r="AP13" s="17">
        <v>2.035704730470554E-3</v>
      </c>
      <c r="AQ13" s="17">
        <v>3.3333720391139289E-3</v>
      </c>
      <c r="AR13" s="17">
        <v>6.1297896216602529E-3</v>
      </c>
      <c r="AS13" s="17">
        <v>0</v>
      </c>
      <c r="AT13" s="17">
        <v>5.2267779318722427E-3</v>
      </c>
      <c r="AU13" s="17">
        <v>4.42749497442004E-3</v>
      </c>
      <c r="AV13" s="17">
        <v>0</v>
      </c>
      <c r="AX13" s="17">
        <v>6.7830527464532286E-3</v>
      </c>
      <c r="AY13" s="17">
        <v>0</v>
      </c>
      <c r="AZ13" s="17">
        <v>5.2267779318722427E-3</v>
      </c>
      <c r="BA13" s="17">
        <v>4.42749497442004E-3</v>
      </c>
      <c r="BC13" s="17">
        <v>6.4813228385843724E-3</v>
      </c>
      <c r="BD13" s="17">
        <v>3.6592507300078847E-2</v>
      </c>
      <c r="BE13" s="17">
        <v>7.7413088576362586E-3</v>
      </c>
      <c r="BF13" s="17">
        <v>0</v>
      </c>
      <c r="BG13" s="17">
        <v>0</v>
      </c>
      <c r="BH13" s="17">
        <v>6.7230890949790513E-3</v>
      </c>
      <c r="BI13" s="17">
        <v>2.0851896447627891E-2</v>
      </c>
      <c r="BJ13" s="17">
        <v>1.6779969242996639E-2</v>
      </c>
      <c r="BK13" s="17">
        <v>8.5109291097181031E-3</v>
      </c>
      <c r="BL13" s="17">
        <v>0</v>
      </c>
      <c r="BM13" s="17">
        <v>1.4169859067653881E-2</v>
      </c>
      <c r="BN13" s="17">
        <v>3.628039539717558E-3</v>
      </c>
      <c r="BP13" s="17">
        <v>1.483462325543426E-2</v>
      </c>
      <c r="BQ13" s="17">
        <v>0</v>
      </c>
      <c r="BR13" s="17">
        <v>5.8849573278001704E-3</v>
      </c>
      <c r="BS13" s="17">
        <v>3.0780520090392068E-3</v>
      </c>
      <c r="BT13" s="17">
        <v>3.489327000277024E-3</v>
      </c>
      <c r="BU13" s="17">
        <v>0</v>
      </c>
      <c r="BV13" s="17">
        <v>2.4854456314916649E-2</v>
      </c>
      <c r="BW13" s="17">
        <v>7.503224337749438E-3</v>
      </c>
      <c r="BX13" s="17">
        <v>0</v>
      </c>
      <c r="BY13" s="17">
        <v>5.8195270411498844E-3</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A18"/>
  <sheetViews>
    <sheetView showGridLines="0" zoomScale="43" workbookViewId="0">
      <pane xSplit="2" topLeftCell="AV1" activePane="topRight" state="frozen"/>
      <selection pane="topRight" activeCell="AX9" sqref="AX9:AX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230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59.94999999999999">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0.35872809926923721</v>
      </c>
      <c r="D9" s="17">
        <v>0.36150261495573</v>
      </c>
      <c r="E9" s="17">
        <v>0.35298110054256981</v>
      </c>
      <c r="F9" s="17">
        <v>0.34604794081894352</v>
      </c>
      <c r="H9" s="17">
        <v>0.2463024958148208</v>
      </c>
      <c r="I9" s="17">
        <v>0.29488580082392207</v>
      </c>
      <c r="J9" s="17">
        <v>0.34831773876756822</v>
      </c>
      <c r="K9" s="17">
        <v>0.3192883326066227</v>
      </c>
      <c r="L9" s="17">
        <v>0.31862593424006619</v>
      </c>
      <c r="M9" s="17">
        <v>0.34108854294529678</v>
      </c>
      <c r="N9" s="17">
        <v>0.36874420365051458</v>
      </c>
      <c r="O9" s="17">
        <v>0.34564002241905672</v>
      </c>
      <c r="P9" s="17">
        <v>0.4143263757992528</v>
      </c>
      <c r="Q9" s="17">
        <v>0.46737001066139983</v>
      </c>
      <c r="R9" s="17">
        <v>0.40774626331728131</v>
      </c>
      <c r="S9" s="17">
        <v>0.41229165510378918</v>
      </c>
      <c r="U9" s="17">
        <v>0.26447191852749202</v>
      </c>
      <c r="V9" s="17">
        <v>0.28035737435212221</v>
      </c>
      <c r="W9" s="17">
        <v>0.34800478640002902</v>
      </c>
      <c r="X9" s="17">
        <v>0.28497659531104658</v>
      </c>
      <c r="Y9" s="17">
        <v>0.39498570675346029</v>
      </c>
      <c r="Z9" s="17">
        <v>0.37181538337271902</v>
      </c>
      <c r="AA9" s="17">
        <v>0.41136523505687322</v>
      </c>
      <c r="AB9" s="17">
        <v>0.399903985397143</v>
      </c>
      <c r="AC9" s="17">
        <v>0.41347506676515222</v>
      </c>
      <c r="AD9" s="17">
        <v>0.40693088560587931</v>
      </c>
      <c r="AE9" s="17">
        <v>0.51392084591657117</v>
      </c>
      <c r="AG9" s="17">
        <v>0.41497462043112898</v>
      </c>
      <c r="AH9" s="17">
        <v>0.31479006303152818</v>
      </c>
      <c r="AJ9" s="17">
        <v>0.46583994822769798</v>
      </c>
      <c r="AK9" s="17">
        <v>0.37250159528762539</v>
      </c>
      <c r="AL9" s="17">
        <v>0.43295719355150991</v>
      </c>
      <c r="AM9" s="17">
        <v>0.41973319304123557</v>
      </c>
      <c r="AN9" s="17">
        <v>0.36571760806953429</v>
      </c>
      <c r="AO9" s="17">
        <v>0.40484798992761839</v>
      </c>
      <c r="AP9" s="17">
        <v>0.36869649460269882</v>
      </c>
      <c r="AQ9" s="17">
        <v>0.37539138704359859</v>
      </c>
      <c r="AR9" s="17">
        <v>0.43270502920304782</v>
      </c>
      <c r="AS9" s="17">
        <v>0.48560091649731268</v>
      </c>
      <c r="AT9" s="17">
        <v>0.44156175909165701</v>
      </c>
      <c r="AU9" s="17">
        <v>0.39733789468673841</v>
      </c>
      <c r="AV9" s="17">
        <v>0.43828339162657742</v>
      </c>
      <c r="AX9" s="17">
        <v>0.35797050466426039</v>
      </c>
      <c r="AY9" s="17">
        <v>0.48560091649731268</v>
      </c>
      <c r="AZ9" s="17">
        <v>0.44156175909165701</v>
      </c>
      <c r="BA9" s="17">
        <v>0.39733789468673841</v>
      </c>
      <c r="BC9" s="17">
        <v>0.41280823898752211</v>
      </c>
      <c r="BD9" s="17">
        <v>0.3959606652775336</v>
      </c>
      <c r="BE9" s="17">
        <v>0.42179950278366518</v>
      </c>
      <c r="BF9" s="17">
        <v>0.467313449314258</v>
      </c>
      <c r="BG9" s="17">
        <v>0.42736554006421701</v>
      </c>
      <c r="BH9" s="17">
        <v>0.486817325927555</v>
      </c>
      <c r="BI9" s="17">
        <v>0.47179956017970798</v>
      </c>
      <c r="BJ9" s="17">
        <v>0.34481347072918322</v>
      </c>
      <c r="BK9" s="17">
        <v>0.35497359118281441</v>
      </c>
      <c r="BL9" s="17">
        <v>0.41951919003730731</v>
      </c>
      <c r="BM9" s="17">
        <v>0.45864061218524987</v>
      </c>
      <c r="BN9" s="17">
        <v>0.31114295610187698</v>
      </c>
      <c r="BP9" s="17">
        <v>0.34360436678613759</v>
      </c>
      <c r="BQ9" s="17">
        <v>0.42612051875460732</v>
      </c>
      <c r="BR9" s="17">
        <v>0.31433096187149112</v>
      </c>
      <c r="BS9" s="17">
        <v>0.32770005066806651</v>
      </c>
      <c r="BT9" s="17">
        <v>0.45016376494124022</v>
      </c>
      <c r="BU9" s="17">
        <v>0.33965791369997461</v>
      </c>
      <c r="BV9" s="17">
        <v>0.38763450666572702</v>
      </c>
      <c r="BW9" s="17">
        <v>0.34395011335406828</v>
      </c>
      <c r="BX9" s="17">
        <v>0.35786422079764452</v>
      </c>
      <c r="BY9" s="17">
        <v>0.3821013176582238</v>
      </c>
    </row>
    <row r="10" spans="2:79" ht="18.95" customHeight="1">
      <c r="B10" s="19" t="s">
        <v>227</v>
      </c>
      <c r="C10" s="17">
        <v>0.44795620621730481</v>
      </c>
      <c r="D10" s="17">
        <v>0.45286898420359689</v>
      </c>
      <c r="E10" s="17">
        <v>0.43312520397526483</v>
      </c>
      <c r="F10" s="17">
        <v>0.43201250933255719</v>
      </c>
      <c r="H10" s="17">
        <v>0.41449134840398422</v>
      </c>
      <c r="I10" s="17">
        <v>0.4973393079914567</v>
      </c>
      <c r="J10" s="17">
        <v>0.45538887132491879</v>
      </c>
      <c r="K10" s="17">
        <v>0.46543478447892811</v>
      </c>
      <c r="L10" s="17">
        <v>0.5128938843326315</v>
      </c>
      <c r="M10" s="17">
        <v>0.46669111212071651</v>
      </c>
      <c r="N10" s="17">
        <v>0.46409048585925422</v>
      </c>
      <c r="O10" s="17">
        <v>0.44727535386437439</v>
      </c>
      <c r="P10" s="17">
        <v>0.40408404726194658</v>
      </c>
      <c r="Q10" s="17">
        <v>0.40001360872710529</v>
      </c>
      <c r="R10" s="17">
        <v>0.45303810132467992</v>
      </c>
      <c r="S10" s="17">
        <v>0.42589184656744972</v>
      </c>
      <c r="U10" s="17">
        <v>0.41820499241241871</v>
      </c>
      <c r="V10" s="17">
        <v>0.44823717392661039</v>
      </c>
      <c r="W10" s="17">
        <v>0.46291095349369982</v>
      </c>
      <c r="X10" s="17">
        <v>0.50845620276819237</v>
      </c>
      <c r="Y10" s="17">
        <v>0.42805620071748107</v>
      </c>
      <c r="Z10" s="17">
        <v>0.43010960857752478</v>
      </c>
      <c r="AA10" s="17">
        <v>0.42560669810083862</v>
      </c>
      <c r="AB10" s="17">
        <v>0.46852317097961188</v>
      </c>
      <c r="AC10" s="17">
        <v>0.44277146642817777</v>
      </c>
      <c r="AD10" s="17">
        <v>0.45373234978782351</v>
      </c>
      <c r="AE10" s="17">
        <v>0.26449465686590312</v>
      </c>
      <c r="AG10" s="17">
        <v>0.42487664780080098</v>
      </c>
      <c r="AH10" s="17">
        <v>0.46598524077992071</v>
      </c>
      <c r="AJ10" s="17">
        <v>0.38811098581564429</v>
      </c>
      <c r="AK10" s="17">
        <v>0.45365993000085553</v>
      </c>
      <c r="AL10" s="17">
        <v>0.43677930662005748</v>
      </c>
      <c r="AM10" s="17">
        <v>0.38690990562318062</v>
      </c>
      <c r="AN10" s="17">
        <v>0.45985234984775752</v>
      </c>
      <c r="AO10" s="17">
        <v>0.44272226381635033</v>
      </c>
      <c r="AP10" s="17">
        <v>0.43665103842390751</v>
      </c>
      <c r="AQ10" s="17">
        <v>0.42106490884218561</v>
      </c>
      <c r="AR10" s="17">
        <v>0.4009657850711203</v>
      </c>
      <c r="AS10" s="17">
        <v>0.36946356644435768</v>
      </c>
      <c r="AT10" s="17">
        <v>0.42494061043808029</v>
      </c>
      <c r="AU10" s="17">
        <v>0.43507544266280412</v>
      </c>
      <c r="AV10" s="17">
        <v>0.45435816119513789</v>
      </c>
      <c r="AX10" s="17">
        <v>0.44975348018703232</v>
      </c>
      <c r="AY10" s="17">
        <v>0.36946356644435768</v>
      </c>
      <c r="AZ10" s="17">
        <v>0.42494061043808029</v>
      </c>
      <c r="BA10" s="17">
        <v>0.43507544266280412</v>
      </c>
      <c r="BC10" s="17">
        <v>0.44305165306928151</v>
      </c>
      <c r="BD10" s="17">
        <v>0.42909126863270952</v>
      </c>
      <c r="BE10" s="17">
        <v>0.38990234571149462</v>
      </c>
      <c r="BF10" s="17">
        <v>0.30794113488953317</v>
      </c>
      <c r="BG10" s="17">
        <v>0.40606538330383712</v>
      </c>
      <c r="BH10" s="17">
        <v>0.37330719006424817</v>
      </c>
      <c r="BI10" s="17">
        <v>0.33675833409446809</v>
      </c>
      <c r="BJ10" s="17">
        <v>0.46658466683736471</v>
      </c>
      <c r="BK10" s="17">
        <v>0.37496795935573451</v>
      </c>
      <c r="BL10" s="17">
        <v>0.40192889368951579</v>
      </c>
      <c r="BM10" s="17">
        <v>0.40807661419184482</v>
      </c>
      <c r="BN10" s="17">
        <v>0.49037926087083272</v>
      </c>
      <c r="BP10" s="17">
        <v>0.48739822255770632</v>
      </c>
      <c r="BQ10" s="17">
        <v>0.44093536761108609</v>
      </c>
      <c r="BR10" s="17">
        <v>0.5385816304572395</v>
      </c>
      <c r="BS10" s="17">
        <v>0.49397706230518579</v>
      </c>
      <c r="BT10" s="17">
        <v>0.43067021614272782</v>
      </c>
      <c r="BU10" s="17">
        <v>0.42758996588010278</v>
      </c>
      <c r="BV10" s="17">
        <v>0.45661297725748129</v>
      </c>
      <c r="BW10" s="17">
        <v>0.37984001732382783</v>
      </c>
      <c r="BX10" s="17">
        <v>0.4327730751235887</v>
      </c>
      <c r="BY10" s="17">
        <v>0.39251003623153602</v>
      </c>
    </row>
    <row r="11" spans="2:79" ht="18.95" customHeight="1">
      <c r="B11" s="19" t="s">
        <v>228</v>
      </c>
      <c r="C11" s="17">
        <v>0.157244067246778</v>
      </c>
      <c r="D11" s="17">
        <v>0.15192560522567769</v>
      </c>
      <c r="E11" s="17">
        <v>0.17554357287193501</v>
      </c>
      <c r="F11" s="17">
        <v>0.16943091810869601</v>
      </c>
      <c r="H11" s="17">
        <v>0.26050844172152321</v>
      </c>
      <c r="I11" s="17">
        <v>0.16344475517358439</v>
      </c>
      <c r="J11" s="17">
        <v>0.14360195771999371</v>
      </c>
      <c r="K11" s="17">
        <v>0.17021166021390119</v>
      </c>
      <c r="L11" s="17">
        <v>0.1166774475770834</v>
      </c>
      <c r="M11" s="17">
        <v>0.18583985948219719</v>
      </c>
      <c r="N11" s="17">
        <v>0.1331661311633624</v>
      </c>
      <c r="O11" s="17">
        <v>0.18040834546285811</v>
      </c>
      <c r="P11" s="17">
        <v>0.1618935082743547</v>
      </c>
      <c r="Q11" s="17">
        <v>0.1056091132751545</v>
      </c>
      <c r="R11" s="17">
        <v>0.12619020693062119</v>
      </c>
      <c r="S11" s="17">
        <v>0.1358538437388285</v>
      </c>
      <c r="U11" s="17">
        <v>0.25036515791780622</v>
      </c>
      <c r="V11" s="17">
        <v>0.19558376993726809</v>
      </c>
      <c r="W11" s="17">
        <v>0.15581107049628351</v>
      </c>
      <c r="X11" s="17">
        <v>0.1918403140676945</v>
      </c>
      <c r="Y11" s="17">
        <v>0.1357015154461271</v>
      </c>
      <c r="Z11" s="17">
        <v>0.16935413544517491</v>
      </c>
      <c r="AA11" s="17">
        <v>0.11867592390761671</v>
      </c>
      <c r="AB11" s="17">
        <v>0.1087477382747486</v>
      </c>
      <c r="AC11" s="17">
        <v>0.13891599141336039</v>
      </c>
      <c r="AD11" s="17">
        <v>0.1053950781979868</v>
      </c>
      <c r="AE11" s="17">
        <v>0.13592362588103429</v>
      </c>
      <c r="AG11" s="17">
        <v>0.1374373751857525</v>
      </c>
      <c r="AH11" s="17">
        <v>0.1727164402140168</v>
      </c>
      <c r="AJ11" s="17">
        <v>0.1137170005717007</v>
      </c>
      <c r="AK11" s="17">
        <v>0.1236299015935928</v>
      </c>
      <c r="AL11" s="17">
        <v>9.4987570237102359E-2</v>
      </c>
      <c r="AM11" s="17">
        <v>0.15031800093450859</v>
      </c>
      <c r="AN11" s="17">
        <v>0.13767690302754371</v>
      </c>
      <c r="AO11" s="17">
        <v>0.12447837410872579</v>
      </c>
      <c r="AP11" s="17">
        <v>0.1656792230538893</v>
      </c>
      <c r="AQ11" s="17">
        <v>0.1826541429698762</v>
      </c>
      <c r="AR11" s="17">
        <v>0.1412788049335561</v>
      </c>
      <c r="AS11" s="17">
        <v>0.1215669546548707</v>
      </c>
      <c r="AT11" s="17">
        <v>0.1088096009304842</v>
      </c>
      <c r="AU11" s="17">
        <v>0.1144691428182129</v>
      </c>
      <c r="AV11" s="17">
        <v>9.9014202884913971E-2</v>
      </c>
      <c r="AX11" s="17">
        <v>0.1591365966663193</v>
      </c>
      <c r="AY11" s="17">
        <v>0.1215669546548707</v>
      </c>
      <c r="AZ11" s="17">
        <v>0.1088096009304842</v>
      </c>
      <c r="BA11" s="17">
        <v>0.1144691428182129</v>
      </c>
      <c r="BC11" s="17">
        <v>0.11650362419661971</v>
      </c>
      <c r="BD11" s="17">
        <v>0.14233198196755209</v>
      </c>
      <c r="BE11" s="17">
        <v>0.15253342911390461</v>
      </c>
      <c r="BF11" s="17">
        <v>0.19185472117937261</v>
      </c>
      <c r="BG11" s="17">
        <v>0.1235512335202899</v>
      </c>
      <c r="BH11" s="17">
        <v>9.8908792201165038E-2</v>
      </c>
      <c r="BI11" s="17">
        <v>0.140444154426554</v>
      </c>
      <c r="BJ11" s="17">
        <v>0.16654895836183869</v>
      </c>
      <c r="BK11" s="17">
        <v>0.2305273326195417</v>
      </c>
      <c r="BL11" s="17">
        <v>0.15511327982562451</v>
      </c>
      <c r="BM11" s="17">
        <v>0.1072257854997871</v>
      </c>
      <c r="BN11" s="17">
        <v>0.15078271694632731</v>
      </c>
      <c r="BP11" s="17">
        <v>0.153540299218167</v>
      </c>
      <c r="BQ11" s="17">
        <v>0.10404021388687</v>
      </c>
      <c r="BR11" s="17">
        <v>0.1137494125950549</v>
      </c>
      <c r="BS11" s="17">
        <v>0.16431749956087049</v>
      </c>
      <c r="BT11" s="17">
        <v>0.10559495044203721</v>
      </c>
      <c r="BU11" s="17">
        <v>0.1801680722251108</v>
      </c>
      <c r="BV11" s="17">
        <v>0.1017461657398851</v>
      </c>
      <c r="BW11" s="17">
        <v>0.215918510163946</v>
      </c>
      <c r="BX11" s="17">
        <v>0.15680292238549531</v>
      </c>
      <c r="BY11" s="17">
        <v>0.17275049325131561</v>
      </c>
    </row>
    <row r="12" spans="2:79" ht="18.95" customHeight="1">
      <c r="B12" s="19" t="s">
        <v>229</v>
      </c>
      <c r="C12" s="17">
        <v>3.0500017189877458E-2</v>
      </c>
      <c r="D12" s="17">
        <v>2.9604207572348631E-2</v>
      </c>
      <c r="E12" s="17">
        <v>2.7877650568026619E-2</v>
      </c>
      <c r="F12" s="17">
        <v>4.6621995187654877E-2</v>
      </c>
      <c r="H12" s="17">
        <v>6.6899639646284814E-2</v>
      </c>
      <c r="I12" s="17">
        <v>4.4330136011036893E-2</v>
      </c>
      <c r="J12" s="17">
        <v>3.6390933829787663E-2</v>
      </c>
      <c r="K12" s="17">
        <v>4.5065222700547948E-2</v>
      </c>
      <c r="L12" s="17">
        <v>4.1515157837836471E-2</v>
      </c>
      <c r="M12" s="17">
        <v>6.38048545178961E-3</v>
      </c>
      <c r="N12" s="17">
        <v>3.3999179326868953E-2</v>
      </c>
      <c r="O12" s="17">
        <v>2.004596323803761E-2</v>
      </c>
      <c r="P12" s="17">
        <v>5.6073630661101614E-3</v>
      </c>
      <c r="Q12" s="17">
        <v>1.9400994007406479E-2</v>
      </c>
      <c r="R12" s="17">
        <v>1.302542842741768E-2</v>
      </c>
      <c r="S12" s="17">
        <v>2.5196247687701269E-2</v>
      </c>
      <c r="U12" s="17">
        <v>5.6784621302552192E-2</v>
      </c>
      <c r="V12" s="17">
        <v>6.2199667060566642E-2</v>
      </c>
      <c r="W12" s="17">
        <v>2.3860846287258299E-2</v>
      </c>
      <c r="X12" s="17">
        <v>1.4726887853066559E-2</v>
      </c>
      <c r="Y12" s="17">
        <v>2.039013247829418E-2</v>
      </c>
      <c r="Z12" s="17">
        <v>2.1541951426992941E-2</v>
      </c>
      <c r="AA12" s="17">
        <v>4.4352142934671539E-2</v>
      </c>
      <c r="AB12" s="17">
        <v>2.2825105348496431E-2</v>
      </c>
      <c r="AC12" s="17">
        <v>4.83747539330981E-3</v>
      </c>
      <c r="AD12" s="17">
        <v>3.3941686408310502E-2</v>
      </c>
      <c r="AE12" s="17">
        <v>0</v>
      </c>
      <c r="AG12" s="17">
        <v>1.7983494664910771E-2</v>
      </c>
      <c r="AH12" s="17">
        <v>4.0277536028583652E-2</v>
      </c>
      <c r="AJ12" s="17">
        <v>3.0304167692876891E-2</v>
      </c>
      <c r="AK12" s="17">
        <v>5.0208573117926467E-2</v>
      </c>
      <c r="AL12" s="17">
        <v>3.5275929591330323E-2</v>
      </c>
      <c r="AM12" s="17">
        <v>3.9463554819239931E-2</v>
      </c>
      <c r="AN12" s="17">
        <v>3.4231139355661348E-2</v>
      </c>
      <c r="AO12" s="17">
        <v>2.79513721473055E-2</v>
      </c>
      <c r="AP12" s="17">
        <v>2.2439736357645169E-2</v>
      </c>
      <c r="AQ12" s="17">
        <v>1.906220220197111E-2</v>
      </c>
      <c r="AR12" s="17">
        <v>2.268318610397738E-2</v>
      </c>
      <c r="AS12" s="17">
        <v>2.336856240345905E-2</v>
      </c>
      <c r="AT12" s="17">
        <v>1.0692528520028379E-2</v>
      </c>
      <c r="AU12" s="17">
        <v>4.6468811413547292E-2</v>
      </c>
      <c r="AV12" s="17">
        <v>8.3442442933708196E-3</v>
      </c>
      <c r="AX12" s="17">
        <v>2.948194322952067E-2</v>
      </c>
      <c r="AY12" s="17">
        <v>2.336856240345905E-2</v>
      </c>
      <c r="AZ12" s="17">
        <v>1.0692528520028379E-2</v>
      </c>
      <c r="BA12" s="17">
        <v>4.6468811413547292E-2</v>
      </c>
      <c r="BC12" s="17">
        <v>2.2544986934440299E-2</v>
      </c>
      <c r="BD12" s="17">
        <v>3.2616084122204569E-2</v>
      </c>
      <c r="BE12" s="17">
        <v>2.9706515944712901E-2</v>
      </c>
      <c r="BF12" s="17">
        <v>3.2890694616836288E-2</v>
      </c>
      <c r="BG12" s="17">
        <v>4.3017843111655893E-2</v>
      </c>
      <c r="BH12" s="17">
        <v>3.3914763671602961E-2</v>
      </c>
      <c r="BI12" s="17">
        <v>5.0997951299269817E-2</v>
      </c>
      <c r="BJ12" s="17">
        <v>1.450825455243813E-2</v>
      </c>
      <c r="BK12" s="17">
        <v>3.9531116841909408E-2</v>
      </c>
      <c r="BL12" s="17">
        <v>2.3438636447552091E-2</v>
      </c>
      <c r="BM12" s="17">
        <v>2.6056988123118199E-2</v>
      </c>
      <c r="BN12" s="17">
        <v>4.185916719029998E-2</v>
      </c>
      <c r="BP12" s="17">
        <v>1.545711143798909E-2</v>
      </c>
      <c r="BQ12" s="17">
        <v>2.8903899747436589E-2</v>
      </c>
      <c r="BR12" s="17">
        <v>2.392165730962428E-2</v>
      </c>
      <c r="BS12" s="17">
        <v>7.8492834477986335E-3</v>
      </c>
      <c r="BT12" s="17">
        <v>8.9715094932241134E-3</v>
      </c>
      <c r="BU12" s="17">
        <v>3.6532096023783787E-2</v>
      </c>
      <c r="BV12" s="17">
        <v>5.4006350336906858E-2</v>
      </c>
      <c r="BW12" s="17">
        <v>5.2788134820408603E-2</v>
      </c>
      <c r="BX12" s="17">
        <v>5.2559781693271738E-2</v>
      </c>
      <c r="BY12" s="17">
        <v>4.6526697128791067E-2</v>
      </c>
    </row>
    <row r="13" spans="2:79" ht="18.95" customHeight="1">
      <c r="B13" s="19" t="s">
        <v>55</v>
      </c>
      <c r="C13" s="17">
        <v>5.5716100768027164E-3</v>
      </c>
      <c r="D13" s="17">
        <v>4.0985880426467353E-3</v>
      </c>
      <c r="E13" s="17">
        <v>1.047247204220373E-2</v>
      </c>
      <c r="F13" s="17">
        <v>5.8866365521481707E-3</v>
      </c>
      <c r="H13" s="17">
        <v>1.179807441338699E-2</v>
      </c>
      <c r="I13" s="17">
        <v>0</v>
      </c>
      <c r="J13" s="17">
        <v>1.6300498357731591E-2</v>
      </c>
      <c r="K13" s="17">
        <v>0</v>
      </c>
      <c r="L13" s="17">
        <v>1.0287576012382419E-2</v>
      </c>
      <c r="M13" s="17">
        <v>0</v>
      </c>
      <c r="N13" s="17">
        <v>0</v>
      </c>
      <c r="O13" s="17">
        <v>6.630315015673279E-3</v>
      </c>
      <c r="P13" s="17">
        <v>1.4088705598335669E-2</v>
      </c>
      <c r="Q13" s="17">
        <v>7.6062733289338691E-3</v>
      </c>
      <c r="R13" s="17">
        <v>0</v>
      </c>
      <c r="S13" s="17">
        <v>7.6640690223128759E-4</v>
      </c>
      <c r="U13" s="17">
        <v>1.017330983973096E-2</v>
      </c>
      <c r="V13" s="17">
        <v>1.3622014723432481E-2</v>
      </c>
      <c r="W13" s="17">
        <v>9.4123433227293433E-3</v>
      </c>
      <c r="X13" s="17">
        <v>0</v>
      </c>
      <c r="Y13" s="17">
        <v>2.0866444604637348E-2</v>
      </c>
      <c r="Z13" s="17">
        <v>7.1789211775883741E-3</v>
      </c>
      <c r="AA13" s="17">
        <v>0</v>
      </c>
      <c r="AB13" s="17">
        <v>0</v>
      </c>
      <c r="AC13" s="17">
        <v>0</v>
      </c>
      <c r="AD13" s="17">
        <v>0</v>
      </c>
      <c r="AE13" s="17">
        <v>8.5660871336491431E-2</v>
      </c>
      <c r="AG13" s="17">
        <v>4.727861917406824E-3</v>
      </c>
      <c r="AH13" s="17">
        <v>6.2307199459505722E-3</v>
      </c>
      <c r="AJ13" s="17">
        <v>2.02789769208016E-3</v>
      </c>
      <c r="AK13" s="17">
        <v>0</v>
      </c>
      <c r="AL13" s="17">
        <v>0</v>
      </c>
      <c r="AM13" s="17">
        <v>3.5753455818353982E-3</v>
      </c>
      <c r="AN13" s="17">
        <v>2.5219996995031091E-3</v>
      </c>
      <c r="AO13" s="17">
        <v>0</v>
      </c>
      <c r="AP13" s="17">
        <v>6.5335075618593568E-3</v>
      </c>
      <c r="AQ13" s="17">
        <v>1.827358942368673E-3</v>
      </c>
      <c r="AR13" s="17">
        <v>2.367194688298636E-3</v>
      </c>
      <c r="AS13" s="17">
        <v>0</v>
      </c>
      <c r="AT13" s="17">
        <v>1.3995501019750179E-2</v>
      </c>
      <c r="AU13" s="17">
        <v>6.6487084186974436E-3</v>
      </c>
      <c r="AV13" s="17">
        <v>0</v>
      </c>
      <c r="AX13" s="17">
        <v>3.657475252867384E-3</v>
      </c>
      <c r="AY13" s="17">
        <v>0</v>
      </c>
      <c r="AZ13" s="17">
        <v>1.3995501019750179E-2</v>
      </c>
      <c r="BA13" s="17">
        <v>6.6487084186974436E-3</v>
      </c>
      <c r="BC13" s="17">
        <v>5.0914968121366019E-3</v>
      </c>
      <c r="BD13" s="17">
        <v>0</v>
      </c>
      <c r="BE13" s="17">
        <v>6.0582064462228226E-3</v>
      </c>
      <c r="BF13" s="17">
        <v>0</v>
      </c>
      <c r="BG13" s="17">
        <v>0</v>
      </c>
      <c r="BH13" s="17">
        <v>7.05192813542897E-3</v>
      </c>
      <c r="BI13" s="17">
        <v>0</v>
      </c>
      <c r="BJ13" s="17">
        <v>7.5446495191752363E-3</v>
      </c>
      <c r="BK13" s="17">
        <v>0</v>
      </c>
      <c r="BL13" s="17">
        <v>0</v>
      </c>
      <c r="BM13" s="17">
        <v>0</v>
      </c>
      <c r="BN13" s="17">
        <v>5.8358988906630754E-3</v>
      </c>
      <c r="BP13" s="17">
        <v>0</v>
      </c>
      <c r="BQ13" s="17">
        <v>0</v>
      </c>
      <c r="BR13" s="17">
        <v>9.4163377665902031E-3</v>
      </c>
      <c r="BS13" s="17">
        <v>6.1561040180784137E-3</v>
      </c>
      <c r="BT13" s="17">
        <v>4.5995589807706671E-3</v>
      </c>
      <c r="BU13" s="17">
        <v>1.6051952171028078E-2</v>
      </c>
      <c r="BV13" s="17">
        <v>0</v>
      </c>
      <c r="BW13" s="17">
        <v>7.503224337749438E-3</v>
      </c>
      <c r="BX13" s="17">
        <v>0</v>
      </c>
      <c r="BY13" s="17">
        <v>6.111455730133694E-3</v>
      </c>
    </row>
    <row r="15" spans="2:79">
      <c r="B15" t="s">
        <v>418</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A18"/>
  <sheetViews>
    <sheetView showGridLines="0" zoomScale="52" workbookViewId="0">
      <pane xSplit="2" topLeftCell="AU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231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59.94999999999999">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0.26826105676977879</v>
      </c>
      <c r="D9" s="17">
        <v>0.27944038384668829</v>
      </c>
      <c r="E9" s="17">
        <v>0.23197228873030171</v>
      </c>
      <c r="F9" s="17">
        <v>0.26712376396777809</v>
      </c>
      <c r="H9" s="17">
        <v>0.23319074972523329</v>
      </c>
      <c r="I9" s="17">
        <v>0.19502409323443609</v>
      </c>
      <c r="J9" s="17">
        <v>0.20650368229661259</v>
      </c>
      <c r="K9" s="17">
        <v>0.27101558824089639</v>
      </c>
      <c r="L9" s="17">
        <v>0.2424353931812693</v>
      </c>
      <c r="M9" s="17">
        <v>0.24038471376993339</v>
      </c>
      <c r="N9" s="17">
        <v>0.20861923877912869</v>
      </c>
      <c r="O9" s="17">
        <v>0.27989366176897928</v>
      </c>
      <c r="P9" s="17">
        <v>0.27303428732172419</v>
      </c>
      <c r="Q9" s="17">
        <v>0.33276954029815409</v>
      </c>
      <c r="R9" s="17">
        <v>0.33941431219484031</v>
      </c>
      <c r="S9" s="17">
        <v>0.32312847130558431</v>
      </c>
      <c r="U9" s="17">
        <v>0.2086161235595049</v>
      </c>
      <c r="V9" s="17">
        <v>0.25680002097492738</v>
      </c>
      <c r="W9" s="17">
        <v>0.22489185387133789</v>
      </c>
      <c r="X9" s="17">
        <v>0.20704079654983101</v>
      </c>
      <c r="Y9" s="17">
        <v>0.30187987470269861</v>
      </c>
      <c r="Z9" s="17">
        <v>0.31034166093821569</v>
      </c>
      <c r="AA9" s="17">
        <v>0.30646633545199431</v>
      </c>
      <c r="AB9" s="17">
        <v>0.32388363888624999</v>
      </c>
      <c r="AC9" s="17">
        <v>0.31011131305869588</v>
      </c>
      <c r="AD9" s="17">
        <v>0.22901204135280789</v>
      </c>
      <c r="AE9" s="17">
        <v>0.21153811391394101</v>
      </c>
      <c r="AG9" s="17">
        <v>0.31511197249667028</v>
      </c>
      <c r="AH9" s="17">
        <v>0.23166257582456601</v>
      </c>
      <c r="AJ9" s="17">
        <v>0.32471578735351442</v>
      </c>
      <c r="AK9" s="17">
        <v>0.29328173939280361</v>
      </c>
      <c r="AL9" s="17">
        <v>0.29525633376966648</v>
      </c>
      <c r="AM9" s="17">
        <v>0.30550596456375301</v>
      </c>
      <c r="AN9" s="17">
        <v>0.24775093621698399</v>
      </c>
      <c r="AO9" s="17">
        <v>0.27599220880234487</v>
      </c>
      <c r="AP9" s="17">
        <v>0.28314591048949711</v>
      </c>
      <c r="AQ9" s="17">
        <v>0.28073274696644313</v>
      </c>
      <c r="AR9" s="17">
        <v>0.32491091287820673</v>
      </c>
      <c r="AS9" s="17">
        <v>0.39765301544248632</v>
      </c>
      <c r="AT9" s="17">
        <v>0.31137068266546147</v>
      </c>
      <c r="AU9" s="17">
        <v>0.27971906720756989</v>
      </c>
      <c r="AV9" s="17">
        <v>0.35326170130791651</v>
      </c>
      <c r="AX9" s="17">
        <v>0.27177797255240771</v>
      </c>
      <c r="AY9" s="17">
        <v>0.39765301544248632</v>
      </c>
      <c r="AZ9" s="17">
        <v>0.31137068266546147</v>
      </c>
      <c r="BA9" s="17">
        <v>0.27971906720756989</v>
      </c>
      <c r="BC9" s="17">
        <v>0.34493424254701188</v>
      </c>
      <c r="BD9" s="17">
        <v>0.27460831142165337</v>
      </c>
      <c r="BE9" s="17">
        <v>0.35498253741892982</v>
      </c>
      <c r="BF9" s="17">
        <v>0.3099608857536979</v>
      </c>
      <c r="BG9" s="17">
        <v>0.46074188691285228</v>
      </c>
      <c r="BH9" s="17">
        <v>0.38681247028912352</v>
      </c>
      <c r="BI9" s="17">
        <v>0.3668579273123298</v>
      </c>
      <c r="BJ9" s="17">
        <v>0.22368129690763969</v>
      </c>
      <c r="BK9" s="17">
        <v>0.22469175931712221</v>
      </c>
      <c r="BL9" s="17">
        <v>0.23870683818256999</v>
      </c>
      <c r="BM9" s="17">
        <v>0.31037272317545911</v>
      </c>
      <c r="BN9" s="17">
        <v>0.205712000123526</v>
      </c>
      <c r="BP9" s="17">
        <v>0.22316175846083411</v>
      </c>
      <c r="BQ9" s="17">
        <v>0.32458999102007408</v>
      </c>
      <c r="BR9" s="17">
        <v>0.1932009032424977</v>
      </c>
      <c r="BS9" s="17">
        <v>0.27022167116122109</v>
      </c>
      <c r="BT9" s="17">
        <v>0.40452392558813222</v>
      </c>
      <c r="BU9" s="17">
        <v>0.25441635631114567</v>
      </c>
      <c r="BV9" s="17">
        <v>0.37781771315011048</v>
      </c>
      <c r="BW9" s="17">
        <v>0.29196405354864791</v>
      </c>
      <c r="BX9" s="17">
        <v>0.24260238776670379</v>
      </c>
      <c r="BY9" s="17">
        <v>0.25507460401710691</v>
      </c>
    </row>
    <row r="10" spans="2:79" ht="18.95" customHeight="1">
      <c r="B10" s="19" t="s">
        <v>227</v>
      </c>
      <c r="C10" s="17">
        <v>0.4146289776380272</v>
      </c>
      <c r="D10" s="17">
        <v>0.41792096319499078</v>
      </c>
      <c r="E10" s="17">
        <v>0.42589069954885761</v>
      </c>
      <c r="F10" s="17">
        <v>0.29523630824390013</v>
      </c>
      <c r="H10" s="17">
        <v>0.41903832222071741</v>
      </c>
      <c r="I10" s="17">
        <v>0.43065143478357693</v>
      </c>
      <c r="J10" s="17">
        <v>0.29470649148191541</v>
      </c>
      <c r="K10" s="17">
        <v>0.39712668407199281</v>
      </c>
      <c r="L10" s="17">
        <v>0.46330763579057238</v>
      </c>
      <c r="M10" s="17">
        <v>0.46190365963652252</v>
      </c>
      <c r="N10" s="17">
        <v>0.48323435589747382</v>
      </c>
      <c r="O10" s="17">
        <v>0.36629382574830499</v>
      </c>
      <c r="P10" s="17">
        <v>0.47938014827747732</v>
      </c>
      <c r="Q10" s="17">
        <v>0.4556379618521007</v>
      </c>
      <c r="R10" s="17">
        <v>0.41109774891895079</v>
      </c>
      <c r="S10" s="17">
        <v>0.35644274894100009</v>
      </c>
      <c r="U10" s="17">
        <v>0.35446945971485422</v>
      </c>
      <c r="V10" s="17">
        <v>0.37181098131421209</v>
      </c>
      <c r="W10" s="17">
        <v>0.40486163079666643</v>
      </c>
      <c r="X10" s="17">
        <v>0.4851668721112285</v>
      </c>
      <c r="Y10" s="17">
        <v>0.43793394566705668</v>
      </c>
      <c r="Z10" s="17">
        <v>0.47810283240981832</v>
      </c>
      <c r="AA10" s="17">
        <v>0.44710640176964273</v>
      </c>
      <c r="AB10" s="17">
        <v>0.44110048858907408</v>
      </c>
      <c r="AC10" s="17">
        <v>0.3970280509620569</v>
      </c>
      <c r="AD10" s="17">
        <v>0.33662866182727569</v>
      </c>
      <c r="AE10" s="17">
        <v>0.26449465686590312</v>
      </c>
      <c r="AG10" s="17">
        <v>0.40682315195082008</v>
      </c>
      <c r="AH10" s="17">
        <v>0.42072664634401852</v>
      </c>
      <c r="AJ10" s="17">
        <v>0.42629291583572287</v>
      </c>
      <c r="AK10" s="17">
        <v>0.37949841995967082</v>
      </c>
      <c r="AL10" s="17">
        <v>0.32806610553470422</v>
      </c>
      <c r="AM10" s="17">
        <v>0.38025548283966998</v>
      </c>
      <c r="AN10" s="17">
        <v>0.35038425491148961</v>
      </c>
      <c r="AO10" s="17">
        <v>0.34842857793850468</v>
      </c>
      <c r="AP10" s="17">
        <v>0.39016410578070099</v>
      </c>
      <c r="AQ10" s="17">
        <v>0.35234312127443018</v>
      </c>
      <c r="AR10" s="17">
        <v>0.33116302036543721</v>
      </c>
      <c r="AS10" s="17">
        <v>0.25612198504806338</v>
      </c>
      <c r="AT10" s="17">
        <v>0.3920700005038798</v>
      </c>
      <c r="AU10" s="17">
        <v>0.33502015055999801</v>
      </c>
      <c r="AV10" s="17">
        <v>0.2566015598179438</v>
      </c>
      <c r="AX10" s="17">
        <v>0.4150240542245765</v>
      </c>
      <c r="AY10" s="17">
        <v>0.25612198504806338</v>
      </c>
      <c r="AZ10" s="17">
        <v>0.3920700005038798</v>
      </c>
      <c r="BA10" s="17">
        <v>0.33502015055999801</v>
      </c>
      <c r="BC10" s="17">
        <v>0.48357456285303291</v>
      </c>
      <c r="BD10" s="17">
        <v>0.52840956398144845</v>
      </c>
      <c r="BE10" s="17">
        <v>0.44495550523139449</v>
      </c>
      <c r="BF10" s="17">
        <v>0.4216972875088793</v>
      </c>
      <c r="BG10" s="17">
        <v>0.32076150345719168</v>
      </c>
      <c r="BH10" s="17">
        <v>0.42004580951970122</v>
      </c>
      <c r="BI10" s="17">
        <v>0.40024209248691528</v>
      </c>
      <c r="BJ10" s="17">
        <v>0.41165133751179273</v>
      </c>
      <c r="BK10" s="17">
        <v>0.37704074648326502</v>
      </c>
      <c r="BL10" s="17">
        <v>0.38640111443347191</v>
      </c>
      <c r="BM10" s="17">
        <v>0.43016797029856152</v>
      </c>
      <c r="BN10" s="17">
        <v>0.37247616427720431</v>
      </c>
      <c r="BP10" s="17">
        <v>0.42244941974740452</v>
      </c>
      <c r="BQ10" s="17">
        <v>0.43024328975302001</v>
      </c>
      <c r="BR10" s="17">
        <v>0.44424673751176258</v>
      </c>
      <c r="BS10" s="17">
        <v>0.44690685670769498</v>
      </c>
      <c r="BT10" s="17">
        <v>0.4596358995486774</v>
      </c>
      <c r="BU10" s="17">
        <v>0.32368519628794301</v>
      </c>
      <c r="BV10" s="17">
        <v>0.39387579822114899</v>
      </c>
      <c r="BW10" s="17">
        <v>0.3605083403352129</v>
      </c>
      <c r="BX10" s="17">
        <v>0.46850493558568729</v>
      </c>
      <c r="BY10" s="17">
        <v>0.40762170954293159</v>
      </c>
    </row>
    <row r="11" spans="2:79" ht="18.95" customHeight="1">
      <c r="B11" s="19" t="s">
        <v>228</v>
      </c>
      <c r="C11" s="17">
        <v>0.2327643903684592</v>
      </c>
      <c r="D11" s="17">
        <v>0.2290919086303318</v>
      </c>
      <c r="E11" s="17">
        <v>0.22285296176464889</v>
      </c>
      <c r="F11" s="17">
        <v>0.36614596559022811</v>
      </c>
      <c r="H11" s="17">
        <v>0.22740951306839499</v>
      </c>
      <c r="I11" s="17">
        <v>0.31884479780420599</v>
      </c>
      <c r="J11" s="17">
        <v>0.39335409807513128</v>
      </c>
      <c r="K11" s="17">
        <v>0.18998706048035069</v>
      </c>
      <c r="L11" s="17">
        <v>0.2092783112762322</v>
      </c>
      <c r="M11" s="17">
        <v>0.20718058851196999</v>
      </c>
      <c r="N11" s="17">
        <v>0.24403255819125161</v>
      </c>
      <c r="O11" s="17">
        <v>0.27629466462384278</v>
      </c>
      <c r="P11" s="17">
        <v>0.19747188248921391</v>
      </c>
      <c r="Q11" s="17">
        <v>0.15172124686156641</v>
      </c>
      <c r="R11" s="17">
        <v>0.22611382856275139</v>
      </c>
      <c r="S11" s="17">
        <v>0.2241574413287655</v>
      </c>
      <c r="U11" s="17">
        <v>0.32161732289227801</v>
      </c>
      <c r="V11" s="17">
        <v>0.20271199494218911</v>
      </c>
      <c r="W11" s="17">
        <v>0.28156689985959688</v>
      </c>
      <c r="X11" s="17">
        <v>0.22460827796596261</v>
      </c>
      <c r="Y11" s="17">
        <v>0.20482991593400179</v>
      </c>
      <c r="Z11" s="17">
        <v>0.17407757725308379</v>
      </c>
      <c r="AA11" s="17">
        <v>0.20206556754131361</v>
      </c>
      <c r="AB11" s="17">
        <v>0.17881516885609869</v>
      </c>
      <c r="AC11" s="17">
        <v>0.21573127767709291</v>
      </c>
      <c r="AD11" s="17">
        <v>0.2987357726710535</v>
      </c>
      <c r="AE11" s="17">
        <v>0.40041828274693742</v>
      </c>
      <c r="AG11" s="17">
        <v>0.2121271746840154</v>
      </c>
      <c r="AH11" s="17">
        <v>0.24888554260787699</v>
      </c>
      <c r="AJ11" s="17">
        <v>0.1906444805541947</v>
      </c>
      <c r="AK11" s="17">
        <v>0.23610530205217059</v>
      </c>
      <c r="AL11" s="17">
        <v>0.27113484151569089</v>
      </c>
      <c r="AM11" s="17">
        <v>0.21025436911866149</v>
      </c>
      <c r="AN11" s="17">
        <v>0.28536262179095728</v>
      </c>
      <c r="AO11" s="17">
        <v>0.2750045980810743</v>
      </c>
      <c r="AP11" s="17">
        <v>0.22428517621920779</v>
      </c>
      <c r="AQ11" s="17">
        <v>0.23016013348607281</v>
      </c>
      <c r="AR11" s="17">
        <v>0.27297607606371882</v>
      </c>
      <c r="AS11" s="17">
        <v>0.25513817779608661</v>
      </c>
      <c r="AT11" s="17">
        <v>0.22733046902524121</v>
      </c>
      <c r="AU11" s="17">
        <v>0.2214513212391738</v>
      </c>
      <c r="AV11" s="17">
        <v>0.32214377669775368</v>
      </c>
      <c r="AX11" s="17">
        <v>0.2335264380967372</v>
      </c>
      <c r="AY11" s="17">
        <v>0.25513817779608661</v>
      </c>
      <c r="AZ11" s="17">
        <v>0.22733046902524121</v>
      </c>
      <c r="BA11" s="17">
        <v>0.2214513212391738</v>
      </c>
      <c r="BC11" s="17">
        <v>0.1327659305885433</v>
      </c>
      <c r="BD11" s="17">
        <v>0.13709056473370981</v>
      </c>
      <c r="BE11" s="17">
        <v>0.14263028358081811</v>
      </c>
      <c r="BF11" s="17">
        <v>0.17570748179104681</v>
      </c>
      <c r="BG11" s="17">
        <v>0.14804453734912801</v>
      </c>
      <c r="BH11" s="17">
        <v>0.13528420143601111</v>
      </c>
      <c r="BI11" s="17">
        <v>0.1562849184631393</v>
      </c>
      <c r="BJ11" s="17">
        <v>0.25429381419527752</v>
      </c>
      <c r="BK11" s="17">
        <v>0.30428378025078878</v>
      </c>
      <c r="BL11" s="17">
        <v>0.34442428986632978</v>
      </c>
      <c r="BM11" s="17">
        <v>0.1903336003517096</v>
      </c>
      <c r="BN11" s="17">
        <v>0.31295033901942421</v>
      </c>
      <c r="BP11" s="17">
        <v>0.24802025742618181</v>
      </c>
      <c r="BQ11" s="17">
        <v>0.19558924266115291</v>
      </c>
      <c r="BR11" s="17">
        <v>0.24724849009778971</v>
      </c>
      <c r="BS11" s="17">
        <v>0.23314418670883649</v>
      </c>
      <c r="BT11" s="17">
        <v>0.11728330788131169</v>
      </c>
      <c r="BU11" s="17">
        <v>0.25584352430498142</v>
      </c>
      <c r="BV11" s="17">
        <v>0.1898606339162564</v>
      </c>
      <c r="BW11" s="17">
        <v>0.2087309581489645</v>
      </c>
      <c r="BX11" s="17">
        <v>0.2234936416171977</v>
      </c>
      <c r="BY11" s="17">
        <v>0.25725728898039302</v>
      </c>
    </row>
    <row r="12" spans="2:79" ht="18.95" customHeight="1">
      <c r="B12" s="19" t="s">
        <v>229</v>
      </c>
      <c r="C12" s="17">
        <v>7.0668399324352454E-2</v>
      </c>
      <c r="D12" s="17">
        <v>6.2149672029923372E-2</v>
      </c>
      <c r="E12" s="17">
        <v>9.6914140142338914E-2</v>
      </c>
      <c r="F12" s="17">
        <v>6.3085852948365648E-2</v>
      </c>
      <c r="H12" s="17">
        <v>0.10914634504718</v>
      </c>
      <c r="I12" s="17">
        <v>3.7505885535337277E-2</v>
      </c>
      <c r="J12" s="17">
        <v>7.5852280057116764E-2</v>
      </c>
      <c r="K12" s="17">
        <v>0.114058468876839</v>
      </c>
      <c r="L12" s="17">
        <v>7.1922714274867336E-2</v>
      </c>
      <c r="M12" s="17">
        <v>7.8707308867174933E-2</v>
      </c>
      <c r="N12" s="17">
        <v>5.2558614799999959E-2</v>
      </c>
      <c r="O12" s="17">
        <v>7.7517847858872765E-2</v>
      </c>
      <c r="P12" s="17">
        <v>4.1581251050184002E-2</v>
      </c>
      <c r="Q12" s="17">
        <v>3.9766274180718451E-2</v>
      </c>
      <c r="R12" s="17">
        <v>1.952398488049658E-2</v>
      </c>
      <c r="S12" s="17">
        <v>8.7229544054981289E-2</v>
      </c>
      <c r="U12" s="17">
        <v>8.5522616249691388E-2</v>
      </c>
      <c r="V12" s="17">
        <v>0.16155351266284021</v>
      </c>
      <c r="W12" s="17">
        <v>6.5997616969602366E-2</v>
      </c>
      <c r="X12" s="17">
        <v>6.8220341470177262E-2</v>
      </c>
      <c r="Y12" s="17">
        <v>2.9483855263399979E-2</v>
      </c>
      <c r="Z12" s="17">
        <v>2.6856140889857529E-2</v>
      </c>
      <c r="AA12" s="17">
        <v>4.2919967006817883E-2</v>
      </c>
      <c r="AB12" s="17">
        <v>5.6200703668577399E-2</v>
      </c>
      <c r="AC12" s="17">
        <v>6.8845311297250869E-2</v>
      </c>
      <c r="AD12" s="17">
        <v>0.11748198764832821</v>
      </c>
      <c r="AE12" s="17">
        <v>3.7888075136727109E-2</v>
      </c>
      <c r="AG12" s="17">
        <v>5.6873060010303768E-2</v>
      </c>
      <c r="AH12" s="17">
        <v>8.1444890139624956E-2</v>
      </c>
      <c r="AJ12" s="17">
        <v>4.8368868430246632E-2</v>
      </c>
      <c r="AK12" s="17">
        <v>8.1136318965102872E-2</v>
      </c>
      <c r="AL12" s="17">
        <v>9.1453365111070078E-2</v>
      </c>
      <c r="AM12" s="17">
        <v>9.7181845457331481E-2</v>
      </c>
      <c r="AN12" s="17">
        <v>9.940225807937407E-2</v>
      </c>
      <c r="AO12" s="17">
        <v>8.4220184704054374E-2</v>
      </c>
      <c r="AP12" s="17">
        <v>8.4401662102731798E-2</v>
      </c>
      <c r="AQ12" s="17">
        <v>0.1182481678738081</v>
      </c>
      <c r="AR12" s="17">
        <v>5.8118162064372557E-2</v>
      </c>
      <c r="AS12" s="17">
        <v>7.087854136922897E-2</v>
      </c>
      <c r="AT12" s="17">
        <v>6.1125292929081677E-2</v>
      </c>
      <c r="AU12" s="17">
        <v>0.12484140724658439</v>
      </c>
      <c r="AV12" s="17">
        <v>6.7992962176386146E-2</v>
      </c>
      <c r="AX12" s="17">
        <v>6.8996669815310246E-2</v>
      </c>
      <c r="AY12" s="17">
        <v>7.087854136922897E-2</v>
      </c>
      <c r="AZ12" s="17">
        <v>6.1125292929081677E-2</v>
      </c>
      <c r="BA12" s="17">
        <v>0.12484140724658439</v>
      </c>
      <c r="BC12" s="17">
        <v>3.0830099041985061E-2</v>
      </c>
      <c r="BD12" s="17">
        <v>4.162502004777982E-2</v>
      </c>
      <c r="BE12" s="17">
        <v>4.8383938099066957E-2</v>
      </c>
      <c r="BF12" s="17">
        <v>7.5798357740099201E-2</v>
      </c>
      <c r="BG12" s="17">
        <v>7.0452072280827838E-2</v>
      </c>
      <c r="BH12" s="17">
        <v>4.3030290146584403E-2</v>
      </c>
      <c r="BI12" s="17">
        <v>6.2173226843053972E-2</v>
      </c>
      <c r="BJ12" s="17">
        <v>9.7723347427822377E-2</v>
      </c>
      <c r="BK12" s="17">
        <v>8.2873441708208331E-2</v>
      </c>
      <c r="BL12" s="17">
        <v>2.414521632263316E-2</v>
      </c>
      <c r="BM12" s="17">
        <v>5.2249576440534663E-2</v>
      </c>
      <c r="BN12" s="17">
        <v>9.197360365420254E-2</v>
      </c>
      <c r="BP12" s="17">
        <v>9.0507934852313995E-2</v>
      </c>
      <c r="BQ12" s="17">
        <v>3.8023434563366397E-2</v>
      </c>
      <c r="BR12" s="17">
        <v>8.5294871216326243E-2</v>
      </c>
      <c r="BS12" s="17">
        <v>4.6649233413208133E-2</v>
      </c>
      <c r="BT12" s="17">
        <v>1.8556866981878761E-2</v>
      </c>
      <c r="BU12" s="17">
        <v>0.1538775577546688</v>
      </c>
      <c r="BV12" s="17">
        <v>3.8445854712484233E-2</v>
      </c>
      <c r="BW12" s="17">
        <v>9.6569930090895109E-2</v>
      </c>
      <c r="BX12" s="17">
        <v>6.539903503041139E-2</v>
      </c>
      <c r="BY12" s="17">
        <v>6.6577599179057034E-2</v>
      </c>
    </row>
    <row r="13" spans="2:79" ht="18.95" customHeight="1">
      <c r="B13" s="19" t="s">
        <v>55</v>
      </c>
      <c r="C13" s="17">
        <v>1.367717589938244E-2</v>
      </c>
      <c r="D13" s="17">
        <v>1.1397072298065729E-2</v>
      </c>
      <c r="E13" s="17">
        <v>2.236990981385286E-2</v>
      </c>
      <c r="F13" s="17">
        <v>8.4081092497279124E-3</v>
      </c>
      <c r="H13" s="17">
        <v>1.1215069938474379E-2</v>
      </c>
      <c r="I13" s="17">
        <v>1.797378864244371E-2</v>
      </c>
      <c r="J13" s="17">
        <v>2.9583448089223779E-2</v>
      </c>
      <c r="K13" s="17">
        <v>2.7812198329921128E-2</v>
      </c>
      <c r="L13" s="17">
        <v>1.3055945477058691E-2</v>
      </c>
      <c r="M13" s="17">
        <v>1.182372921439926E-2</v>
      </c>
      <c r="N13" s="17">
        <v>1.1555232332145809E-2</v>
      </c>
      <c r="O13" s="17">
        <v>0</v>
      </c>
      <c r="P13" s="17">
        <v>8.5324308614006597E-3</v>
      </c>
      <c r="Q13" s="17">
        <v>2.0104976807460231E-2</v>
      </c>
      <c r="R13" s="17">
        <v>3.8501254429608961E-3</v>
      </c>
      <c r="S13" s="17">
        <v>9.0417943696688794E-3</v>
      </c>
      <c r="U13" s="17">
        <v>2.977447758367166E-2</v>
      </c>
      <c r="V13" s="17">
        <v>7.1234901058311014E-3</v>
      </c>
      <c r="W13" s="17">
        <v>2.2681998502796379E-2</v>
      </c>
      <c r="X13" s="17">
        <v>1.496371190280061E-2</v>
      </c>
      <c r="Y13" s="17">
        <v>2.58724084328429E-2</v>
      </c>
      <c r="Z13" s="17">
        <v>1.062178850902476E-2</v>
      </c>
      <c r="AA13" s="17">
        <v>1.4417282302314281E-3</v>
      </c>
      <c r="AB13" s="17">
        <v>0</v>
      </c>
      <c r="AC13" s="17">
        <v>8.2840470049036444E-3</v>
      </c>
      <c r="AD13" s="17">
        <v>1.8141536500534551E-2</v>
      </c>
      <c r="AE13" s="17">
        <v>8.5660871336491431E-2</v>
      </c>
      <c r="AG13" s="17">
        <v>9.0646408581904533E-3</v>
      </c>
      <c r="AH13" s="17">
        <v>1.7280345083913361E-2</v>
      </c>
      <c r="AJ13" s="17">
        <v>9.9779478263213525E-3</v>
      </c>
      <c r="AK13" s="17">
        <v>9.9782196302522323E-3</v>
      </c>
      <c r="AL13" s="17">
        <v>1.408935406886839E-2</v>
      </c>
      <c r="AM13" s="17">
        <v>6.8023380205839189E-3</v>
      </c>
      <c r="AN13" s="17">
        <v>1.709992900119511E-2</v>
      </c>
      <c r="AO13" s="17">
        <v>1.635443047402171E-2</v>
      </c>
      <c r="AP13" s="17">
        <v>1.800314540786235E-2</v>
      </c>
      <c r="AQ13" s="17">
        <v>1.8515830399246081E-2</v>
      </c>
      <c r="AR13" s="17">
        <v>1.28318286282649E-2</v>
      </c>
      <c r="AS13" s="17">
        <v>2.0208280344134751E-2</v>
      </c>
      <c r="AT13" s="17">
        <v>8.1035548763359402E-3</v>
      </c>
      <c r="AU13" s="17">
        <v>3.8968053746673913E-2</v>
      </c>
      <c r="AV13" s="17">
        <v>0</v>
      </c>
      <c r="AX13" s="17">
        <v>1.0674865310968441E-2</v>
      </c>
      <c r="AY13" s="17">
        <v>2.0208280344134751E-2</v>
      </c>
      <c r="AZ13" s="17">
        <v>8.1035548763359402E-3</v>
      </c>
      <c r="BA13" s="17">
        <v>3.8968053746673913E-2</v>
      </c>
      <c r="BC13" s="17">
        <v>7.8951649694269203E-3</v>
      </c>
      <c r="BD13" s="17">
        <v>1.8266539815408239E-2</v>
      </c>
      <c r="BE13" s="17">
        <v>9.0477356697905905E-3</v>
      </c>
      <c r="BF13" s="17">
        <v>1.6835987206276791E-2</v>
      </c>
      <c r="BG13" s="17">
        <v>0</v>
      </c>
      <c r="BH13" s="17">
        <v>1.482722860857991E-2</v>
      </c>
      <c r="BI13" s="17">
        <v>1.444183489456159E-2</v>
      </c>
      <c r="BJ13" s="17">
        <v>1.2650203957467731E-2</v>
      </c>
      <c r="BK13" s="17">
        <v>1.1110272240615809E-2</v>
      </c>
      <c r="BL13" s="17">
        <v>6.3225411949950228E-3</v>
      </c>
      <c r="BM13" s="17">
        <v>1.6876129733735219E-2</v>
      </c>
      <c r="BN13" s="17">
        <v>1.6887892925642901E-2</v>
      </c>
      <c r="BP13" s="17">
        <v>1.5860629513265442E-2</v>
      </c>
      <c r="BQ13" s="17">
        <v>1.155404200238665E-2</v>
      </c>
      <c r="BR13" s="17">
        <v>3.0008997931623659E-2</v>
      </c>
      <c r="BS13" s="17">
        <v>3.0780520090392068E-3</v>
      </c>
      <c r="BT13" s="17">
        <v>0</v>
      </c>
      <c r="BU13" s="17">
        <v>1.217736534126126E-2</v>
      </c>
      <c r="BV13" s="17">
        <v>0</v>
      </c>
      <c r="BW13" s="17">
        <v>4.2226717876279692E-2</v>
      </c>
      <c r="BX13" s="17">
        <v>0</v>
      </c>
      <c r="BY13" s="17">
        <v>1.346879828051163E-2</v>
      </c>
    </row>
    <row r="15" spans="2:79">
      <c r="B15" t="s">
        <v>418</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row>
    <row r="16" spans="2:79">
      <c r="B16" t="s">
        <v>9</v>
      </c>
      <c r="C16" s="22"/>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A18"/>
  <sheetViews>
    <sheetView showGridLines="0" zoomScale="69" workbookViewId="0">
      <pane xSplit="2" topLeftCell="AV1" activePane="topRight" state="frozen"/>
      <selection pane="topRight" activeCell="G16" sqref="G16"/>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232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0.23246290466921829</v>
      </c>
      <c r="D9" s="17">
        <v>0.24054653137170309</v>
      </c>
      <c r="E9" s="17">
        <v>0.22676877476682999</v>
      </c>
      <c r="F9" s="17">
        <v>0.1173421733761871</v>
      </c>
      <c r="H9" s="17">
        <v>0.1191349994040978</v>
      </c>
      <c r="I9" s="17">
        <v>0.14147354473015161</v>
      </c>
      <c r="J9" s="17">
        <v>0.14139615070624889</v>
      </c>
      <c r="K9" s="17">
        <v>0.23701912400102121</v>
      </c>
      <c r="L9" s="17">
        <v>0.1549201177772917</v>
      </c>
      <c r="M9" s="17">
        <v>0.17250095274238911</v>
      </c>
      <c r="N9" s="17">
        <v>0.1577311316394924</v>
      </c>
      <c r="O9" s="17">
        <v>0.18011997113842229</v>
      </c>
      <c r="P9" s="17">
        <v>0.28061699419763952</v>
      </c>
      <c r="Q9" s="17">
        <v>0.36769648263954341</v>
      </c>
      <c r="R9" s="17">
        <v>0.43784587199499803</v>
      </c>
      <c r="S9" s="17">
        <v>0.30603973085606251</v>
      </c>
      <c r="U9" s="17">
        <v>0.1085000343378162</v>
      </c>
      <c r="V9" s="17">
        <v>0.1051378323713609</v>
      </c>
      <c r="W9" s="17">
        <v>0.1557215539131559</v>
      </c>
      <c r="X9" s="17">
        <v>0.16868698642719041</v>
      </c>
      <c r="Y9" s="17">
        <v>0.37823408716834978</v>
      </c>
      <c r="Z9" s="17">
        <v>0.24894566085326289</v>
      </c>
      <c r="AA9" s="17">
        <v>0.33941336843705772</v>
      </c>
      <c r="AB9" s="17">
        <v>0.34237137377849119</v>
      </c>
      <c r="AC9" s="17">
        <v>0.25618714702822409</v>
      </c>
      <c r="AD9" s="17">
        <v>0.21752158147521231</v>
      </c>
      <c r="AE9" s="17">
        <v>9.080847130335315E-2</v>
      </c>
      <c r="AG9" s="17">
        <v>0.32517536667177932</v>
      </c>
      <c r="AH9" s="17">
        <v>0.16003880748050761</v>
      </c>
      <c r="AJ9" s="17">
        <v>0.32982801619396052</v>
      </c>
      <c r="AK9" s="17">
        <v>0.28619773088090023</v>
      </c>
      <c r="AL9" s="17">
        <v>0.26000122431475498</v>
      </c>
      <c r="AM9" s="17">
        <v>0.28008090753366588</v>
      </c>
      <c r="AN9" s="17">
        <v>0.1914421676286617</v>
      </c>
      <c r="AO9" s="17">
        <v>0.21348390372916889</v>
      </c>
      <c r="AP9" s="17">
        <v>0.24697024133677889</v>
      </c>
      <c r="AQ9" s="17">
        <v>0.20077930039330849</v>
      </c>
      <c r="AR9" s="17">
        <v>0.26042001866098591</v>
      </c>
      <c r="AS9" s="17">
        <v>0.24575584878521711</v>
      </c>
      <c r="AT9" s="17">
        <v>0.2836987806953582</v>
      </c>
      <c r="AU9" s="17">
        <v>0.1861767374515631</v>
      </c>
      <c r="AV9" s="17">
        <v>0.23935823417577309</v>
      </c>
      <c r="AX9" s="17">
        <v>0.23827852705178371</v>
      </c>
      <c r="AY9" s="17">
        <v>0.24575584878521711</v>
      </c>
      <c r="AZ9" s="17">
        <v>0.2836987806953582</v>
      </c>
      <c r="BA9" s="17">
        <v>0.1861767374515631</v>
      </c>
      <c r="BC9" s="17">
        <v>0.32022749808175699</v>
      </c>
      <c r="BD9" s="17">
        <v>0.20425371747605969</v>
      </c>
      <c r="BE9" s="17">
        <v>0.26234604894308527</v>
      </c>
      <c r="BF9" s="17">
        <v>0.28028627705020642</v>
      </c>
      <c r="BG9" s="17">
        <v>0.25815621381532</v>
      </c>
      <c r="BH9" s="17">
        <v>0.40173640680884198</v>
      </c>
      <c r="BI9" s="17">
        <v>0.31557517591795298</v>
      </c>
      <c r="BJ9" s="17">
        <v>0.21661680848740589</v>
      </c>
      <c r="BK9" s="17">
        <v>0.2038966960560985</v>
      </c>
      <c r="BL9" s="17">
        <v>0.28323226804257312</v>
      </c>
      <c r="BM9" s="17">
        <v>0.25852260487703338</v>
      </c>
      <c r="BN9" s="17">
        <v>0.15868426937451011</v>
      </c>
      <c r="BP9" s="17">
        <v>0.24359729129625279</v>
      </c>
      <c r="BQ9" s="17">
        <v>0.34311971485640252</v>
      </c>
      <c r="BR9" s="17">
        <v>0.23685325116316269</v>
      </c>
      <c r="BS9" s="17">
        <v>0.21569668771621209</v>
      </c>
      <c r="BT9" s="17">
        <v>0.3576775551213186</v>
      </c>
      <c r="BU9" s="17">
        <v>0.17486631740150829</v>
      </c>
      <c r="BV9" s="17">
        <v>0.26980501247629679</v>
      </c>
      <c r="BW9" s="17">
        <v>0.17637997310733461</v>
      </c>
      <c r="BX9" s="17">
        <v>0.28447319228401108</v>
      </c>
      <c r="BY9" s="17">
        <v>0.2222419028044513</v>
      </c>
    </row>
    <row r="10" spans="2:79" ht="18.95" customHeight="1">
      <c r="B10" s="19" t="s">
        <v>227</v>
      </c>
      <c r="C10" s="17">
        <v>0.33491173503251648</v>
      </c>
      <c r="D10" s="17">
        <v>0.33733134637449569</v>
      </c>
      <c r="E10" s="17">
        <v>0.33109837945429471</v>
      </c>
      <c r="F10" s="17">
        <v>0.31002699397009792</v>
      </c>
      <c r="H10" s="17">
        <v>0.33347397334128059</v>
      </c>
      <c r="I10" s="17">
        <v>0.35451587968117698</v>
      </c>
      <c r="J10" s="17">
        <v>0.24890672913818671</v>
      </c>
      <c r="K10" s="17">
        <v>0.2135343475551518</v>
      </c>
      <c r="L10" s="17">
        <v>0.40963373143094173</v>
      </c>
      <c r="M10" s="17">
        <v>0.31351731734272442</v>
      </c>
      <c r="N10" s="17">
        <v>0.38245397248270868</v>
      </c>
      <c r="O10" s="17">
        <v>0.36533812029057061</v>
      </c>
      <c r="P10" s="17">
        <v>0.3869869394195406</v>
      </c>
      <c r="Q10" s="17">
        <v>0.32705506037485582</v>
      </c>
      <c r="R10" s="17">
        <v>0.29399395791691768</v>
      </c>
      <c r="S10" s="17">
        <v>0.37680353082468082</v>
      </c>
      <c r="U10" s="17">
        <v>0.25242949440854501</v>
      </c>
      <c r="V10" s="17">
        <v>0.22836409623523651</v>
      </c>
      <c r="W10" s="17">
        <v>0.32351157746912629</v>
      </c>
      <c r="X10" s="17">
        <v>0.35031855124379851</v>
      </c>
      <c r="Y10" s="17">
        <v>0.31663267371510728</v>
      </c>
      <c r="Z10" s="17">
        <v>0.37379958650951778</v>
      </c>
      <c r="AA10" s="17">
        <v>0.38318096469720497</v>
      </c>
      <c r="AB10" s="17">
        <v>0.3651646857951773</v>
      </c>
      <c r="AC10" s="17">
        <v>0.39066550400647881</v>
      </c>
      <c r="AD10" s="17">
        <v>0.33875306393052879</v>
      </c>
      <c r="AE10" s="17">
        <v>0.34023466035402128</v>
      </c>
      <c r="AG10" s="17">
        <v>0.35230454340564549</v>
      </c>
      <c r="AH10" s="17">
        <v>0.32132501306664613</v>
      </c>
      <c r="AJ10" s="17">
        <v>0.39927985656806292</v>
      </c>
      <c r="AK10" s="17">
        <v>0.26555893989803392</v>
      </c>
      <c r="AL10" s="17">
        <v>0.33615939789374771</v>
      </c>
      <c r="AM10" s="17">
        <v>0.29579011532340571</v>
      </c>
      <c r="AN10" s="17">
        <v>0.34209117117668991</v>
      </c>
      <c r="AO10" s="17">
        <v>0.33018821652786268</v>
      </c>
      <c r="AP10" s="17">
        <v>0.29226025614199369</v>
      </c>
      <c r="AQ10" s="17">
        <v>0.33174192997665158</v>
      </c>
      <c r="AR10" s="17">
        <v>0.39337955431693122</v>
      </c>
      <c r="AS10" s="17">
        <v>0.41037041487701681</v>
      </c>
      <c r="AT10" s="17">
        <v>0.35079222423494039</v>
      </c>
      <c r="AU10" s="17">
        <v>0.37864843525675601</v>
      </c>
      <c r="AV10" s="17">
        <v>0.45210543687777821</v>
      </c>
      <c r="AX10" s="17">
        <v>0.33325391682664879</v>
      </c>
      <c r="AY10" s="17">
        <v>0.41037041487701681</v>
      </c>
      <c r="AZ10" s="17">
        <v>0.35079222423494039</v>
      </c>
      <c r="BA10" s="17">
        <v>0.37864843525675601</v>
      </c>
      <c r="BC10" s="17">
        <v>0.35261180234381889</v>
      </c>
      <c r="BD10" s="17">
        <v>0.32971913250893298</v>
      </c>
      <c r="BE10" s="17">
        <v>0.32409308147672788</v>
      </c>
      <c r="BF10" s="17">
        <v>0.34787337394528389</v>
      </c>
      <c r="BG10" s="17">
        <v>0.4204775731797486</v>
      </c>
      <c r="BH10" s="17">
        <v>0.38149506319572568</v>
      </c>
      <c r="BI10" s="17">
        <v>0.43429739178469051</v>
      </c>
      <c r="BJ10" s="17">
        <v>0.30924158276437858</v>
      </c>
      <c r="BK10" s="17">
        <v>0.29999906860685399</v>
      </c>
      <c r="BL10" s="17">
        <v>0.40352727472919409</v>
      </c>
      <c r="BM10" s="17">
        <v>0.38681306002145083</v>
      </c>
      <c r="BN10" s="17">
        <v>0.28729003719266571</v>
      </c>
      <c r="BP10" s="17">
        <v>0.28564970501627152</v>
      </c>
      <c r="BQ10" s="17">
        <v>0.3763246146292657</v>
      </c>
      <c r="BR10" s="17">
        <v>0.32718406732007221</v>
      </c>
      <c r="BS10" s="17">
        <v>0.33050976688668637</v>
      </c>
      <c r="BT10" s="17">
        <v>0.47561030634287871</v>
      </c>
      <c r="BU10" s="17">
        <v>0.28403322443777251</v>
      </c>
      <c r="BV10" s="17">
        <v>0.38694740596371541</v>
      </c>
      <c r="BW10" s="17">
        <v>0.2867412783490263</v>
      </c>
      <c r="BX10" s="17">
        <v>0.38504576114343542</v>
      </c>
      <c r="BY10" s="17">
        <v>0.34840913546570951</v>
      </c>
    </row>
    <row r="11" spans="2:79" ht="18.95" customHeight="1">
      <c r="B11" s="19" t="s">
        <v>228</v>
      </c>
      <c r="C11" s="17">
        <v>0.27868103472276667</v>
      </c>
      <c r="D11" s="17">
        <v>0.26532384006680881</v>
      </c>
      <c r="E11" s="17">
        <v>0.31239861693633392</v>
      </c>
      <c r="F11" s="17">
        <v>0.33750387507956131</v>
      </c>
      <c r="H11" s="17">
        <v>0.31179047808394911</v>
      </c>
      <c r="I11" s="17">
        <v>0.32997923228959508</v>
      </c>
      <c r="J11" s="17">
        <v>0.30341125181074141</v>
      </c>
      <c r="K11" s="17">
        <v>0.33654833632441189</v>
      </c>
      <c r="L11" s="17">
        <v>0.24985945624075101</v>
      </c>
      <c r="M11" s="17">
        <v>0.37608974529161909</v>
      </c>
      <c r="N11" s="17">
        <v>0.32454030991662441</v>
      </c>
      <c r="O11" s="17">
        <v>0.29232861680258021</v>
      </c>
      <c r="P11" s="17">
        <v>0.21966633014010231</v>
      </c>
      <c r="Q11" s="17">
        <v>0.1812385967577515</v>
      </c>
      <c r="R11" s="17">
        <v>0.23206503233422179</v>
      </c>
      <c r="S11" s="17">
        <v>0.24112859332958489</v>
      </c>
      <c r="U11" s="17">
        <v>0.3446091875895016</v>
      </c>
      <c r="V11" s="17">
        <v>0.35438102039063391</v>
      </c>
      <c r="W11" s="17">
        <v>0.3412602439984514</v>
      </c>
      <c r="X11" s="17">
        <v>0.31846068885919021</v>
      </c>
      <c r="Y11" s="17">
        <v>0.21447381483003741</v>
      </c>
      <c r="Z11" s="17">
        <v>0.26951416768770231</v>
      </c>
      <c r="AA11" s="17">
        <v>0.19000928080919069</v>
      </c>
      <c r="AB11" s="17">
        <v>0.21125109439509829</v>
      </c>
      <c r="AC11" s="17">
        <v>0.2517006481133518</v>
      </c>
      <c r="AD11" s="17">
        <v>0.31351489317844727</v>
      </c>
      <c r="AE11" s="17">
        <v>0.17368618556254989</v>
      </c>
      <c r="AG11" s="17">
        <v>0.2300898465419782</v>
      </c>
      <c r="AH11" s="17">
        <v>0.31663896248465839</v>
      </c>
      <c r="AJ11" s="17">
        <v>0.19015960898264461</v>
      </c>
      <c r="AK11" s="17">
        <v>0.28624734471227442</v>
      </c>
      <c r="AL11" s="17">
        <v>0.26160083529398559</v>
      </c>
      <c r="AM11" s="17">
        <v>0.25442484078680311</v>
      </c>
      <c r="AN11" s="17">
        <v>0.29275346084050752</v>
      </c>
      <c r="AO11" s="17">
        <v>0.25889732600748883</v>
      </c>
      <c r="AP11" s="17">
        <v>0.29928216583347628</v>
      </c>
      <c r="AQ11" s="17">
        <v>0.28750600665152692</v>
      </c>
      <c r="AR11" s="17">
        <v>0.2309027138042074</v>
      </c>
      <c r="AS11" s="17">
        <v>0.17597915392331651</v>
      </c>
      <c r="AT11" s="17">
        <v>0.28482350316698662</v>
      </c>
      <c r="AU11" s="17">
        <v>0.25634225685232859</v>
      </c>
      <c r="AV11" s="17">
        <v>0.24419820368924969</v>
      </c>
      <c r="AX11" s="17">
        <v>0.2753707082887708</v>
      </c>
      <c r="AY11" s="17">
        <v>0.17597915392331651</v>
      </c>
      <c r="AZ11" s="17">
        <v>0.28482350316698662</v>
      </c>
      <c r="BA11" s="17">
        <v>0.25634225685232859</v>
      </c>
      <c r="BC11" s="17">
        <v>0.22481808205559181</v>
      </c>
      <c r="BD11" s="17">
        <v>0.27926092143227033</v>
      </c>
      <c r="BE11" s="17">
        <v>0.22435058754416201</v>
      </c>
      <c r="BF11" s="17">
        <v>0.27200145203736731</v>
      </c>
      <c r="BG11" s="17">
        <v>0.18425816529006209</v>
      </c>
      <c r="BH11" s="17">
        <v>0.1577647688304582</v>
      </c>
      <c r="BI11" s="17">
        <v>0.14884901553451221</v>
      </c>
      <c r="BJ11" s="17">
        <v>0.30667137782205289</v>
      </c>
      <c r="BK11" s="17">
        <v>0.30531936569802631</v>
      </c>
      <c r="BL11" s="17">
        <v>0.20199199782691329</v>
      </c>
      <c r="BM11" s="17">
        <v>0.22969615890785869</v>
      </c>
      <c r="BN11" s="17">
        <v>0.33545942015390701</v>
      </c>
      <c r="BP11" s="17">
        <v>0.31325473072204668</v>
      </c>
      <c r="BQ11" s="17">
        <v>0.2197298758370978</v>
      </c>
      <c r="BR11" s="17">
        <v>0.31041292073050492</v>
      </c>
      <c r="BS11" s="17">
        <v>0.33455475335343648</v>
      </c>
      <c r="BT11" s="17">
        <v>0.1400663855728764</v>
      </c>
      <c r="BU11" s="17">
        <v>0.33400601260028129</v>
      </c>
      <c r="BV11" s="17">
        <v>0.22123195549496191</v>
      </c>
      <c r="BW11" s="17">
        <v>0.36034381069685423</v>
      </c>
      <c r="BX11" s="17">
        <v>0.21663580360146789</v>
      </c>
      <c r="BY11" s="17">
        <v>0.2192198583224215</v>
      </c>
    </row>
    <row r="12" spans="2:79" ht="18.95" customHeight="1">
      <c r="B12" s="19" t="s">
        <v>229</v>
      </c>
      <c r="C12" s="17">
        <v>0.14628096137043761</v>
      </c>
      <c r="D12" s="17">
        <v>0.14951568208405561</v>
      </c>
      <c r="E12" s="17">
        <v>0.122073822039183</v>
      </c>
      <c r="F12" s="17">
        <v>0.21910612393238621</v>
      </c>
      <c r="H12" s="17">
        <v>0.22591523804127711</v>
      </c>
      <c r="I12" s="17">
        <v>0.17403134329907649</v>
      </c>
      <c r="J12" s="17">
        <v>0.29587419739828941</v>
      </c>
      <c r="K12" s="17">
        <v>0.186518346195261</v>
      </c>
      <c r="L12" s="17">
        <v>0.17357615156368469</v>
      </c>
      <c r="M12" s="17">
        <v>0.12606825540886821</v>
      </c>
      <c r="N12" s="17">
        <v>0.13527458596117439</v>
      </c>
      <c r="O12" s="17">
        <v>0.162213291768427</v>
      </c>
      <c r="P12" s="17">
        <v>0.1127297362427174</v>
      </c>
      <c r="Q12" s="17">
        <v>0.1173367897091542</v>
      </c>
      <c r="R12" s="17">
        <v>3.4050251124553198E-2</v>
      </c>
      <c r="S12" s="17">
        <v>7.127290965829676E-2</v>
      </c>
      <c r="U12" s="17">
        <v>0.27775827475588161</v>
      </c>
      <c r="V12" s="17">
        <v>0.30499356089693752</v>
      </c>
      <c r="W12" s="17">
        <v>0.16111247882213511</v>
      </c>
      <c r="X12" s="17">
        <v>0.15591391134451041</v>
      </c>
      <c r="Y12" s="17">
        <v>9.0659424286505516E-2</v>
      </c>
      <c r="Z12" s="17">
        <v>0.1077405849495173</v>
      </c>
      <c r="AA12" s="17">
        <v>8.2224180081951107E-2</v>
      </c>
      <c r="AB12" s="17">
        <v>8.1212846031233354E-2</v>
      </c>
      <c r="AC12" s="17">
        <v>8.6362088785171306E-2</v>
      </c>
      <c r="AD12" s="17">
        <v>0.1302104614158115</v>
      </c>
      <c r="AE12" s="17">
        <v>0.30960981144358418</v>
      </c>
      <c r="AG12" s="17">
        <v>8.913134199139558E-2</v>
      </c>
      <c r="AH12" s="17">
        <v>0.19092446989997311</v>
      </c>
      <c r="AJ12" s="17">
        <v>7.637010194918703E-2</v>
      </c>
      <c r="AK12" s="17">
        <v>0.16199598450879171</v>
      </c>
      <c r="AL12" s="17">
        <v>0.14223854249751169</v>
      </c>
      <c r="AM12" s="17">
        <v>0.16970413635612541</v>
      </c>
      <c r="AN12" s="17">
        <v>0.15946008924231439</v>
      </c>
      <c r="AO12" s="17">
        <v>0.1928655448311736</v>
      </c>
      <c r="AP12" s="17">
        <v>0.1549538291258919</v>
      </c>
      <c r="AQ12" s="17">
        <v>0.1799727629785132</v>
      </c>
      <c r="AR12" s="17">
        <v>0.1091679235962153</v>
      </c>
      <c r="AS12" s="17">
        <v>0.14768630207031469</v>
      </c>
      <c r="AT12" s="17">
        <v>8.0685491902714707E-2</v>
      </c>
      <c r="AU12" s="17">
        <v>0.17883257043935241</v>
      </c>
      <c r="AV12" s="17">
        <v>6.4338125257199175E-2</v>
      </c>
      <c r="AX12" s="17">
        <v>0.14575975644763889</v>
      </c>
      <c r="AY12" s="17">
        <v>0.14768630207031469</v>
      </c>
      <c r="AZ12" s="17">
        <v>8.0685491902714707E-2</v>
      </c>
      <c r="BA12" s="17">
        <v>0.17883257043935241</v>
      </c>
      <c r="BC12" s="17">
        <v>8.2877562912668956E-2</v>
      </c>
      <c r="BD12" s="17">
        <v>0.16849968876732849</v>
      </c>
      <c r="BE12" s="17">
        <v>0.18921028203602469</v>
      </c>
      <c r="BF12" s="17">
        <v>9.9838896967142599E-2</v>
      </c>
      <c r="BG12" s="17">
        <v>0.1371080477148694</v>
      </c>
      <c r="BH12" s="17">
        <v>4.7779764188598757E-2</v>
      </c>
      <c r="BI12" s="17">
        <v>9.0869400688492405E-2</v>
      </c>
      <c r="BJ12" s="17">
        <v>0.16139985449923699</v>
      </c>
      <c r="BK12" s="17">
        <v>0.19078486963902139</v>
      </c>
      <c r="BL12" s="17">
        <v>0.11124845940131931</v>
      </c>
      <c r="BM12" s="17">
        <v>0.11877885612839389</v>
      </c>
      <c r="BN12" s="17">
        <v>0.207336445301321</v>
      </c>
      <c r="BP12" s="17">
        <v>0.15367171015292061</v>
      </c>
      <c r="BQ12" s="17">
        <v>5.5048773676040649E-2</v>
      </c>
      <c r="BR12" s="17">
        <v>0.11966480345846001</v>
      </c>
      <c r="BS12" s="17">
        <v>0.1113895085958663</v>
      </c>
      <c r="BT12" s="17">
        <v>2.6645752962926459E-2</v>
      </c>
      <c r="BU12" s="17">
        <v>0.20709444556043799</v>
      </c>
      <c r="BV12" s="17">
        <v>0.12201562606502619</v>
      </c>
      <c r="BW12" s="17">
        <v>0.16155282071802279</v>
      </c>
      <c r="BX12" s="17">
        <v>0.1138452429710856</v>
      </c>
      <c r="BY12" s="17">
        <v>0.19665085398639201</v>
      </c>
    </row>
    <row r="13" spans="2:79" ht="18.95" customHeight="1">
      <c r="B13" s="19" t="s">
        <v>55</v>
      </c>
      <c r="C13" s="17">
        <v>7.6633642050609636E-3</v>
      </c>
      <c r="D13" s="17">
        <v>7.2826001029368927E-3</v>
      </c>
      <c r="E13" s="17">
        <v>7.6604068033583744E-3</v>
      </c>
      <c r="F13" s="17">
        <v>1.602083364176754E-2</v>
      </c>
      <c r="H13" s="17">
        <v>9.6853111293953732E-3</v>
      </c>
      <c r="I13" s="17">
        <v>0</v>
      </c>
      <c r="J13" s="17">
        <v>1.0411670946533591E-2</v>
      </c>
      <c r="K13" s="17">
        <v>2.6379845924154009E-2</v>
      </c>
      <c r="L13" s="17">
        <v>1.2010542987330749E-2</v>
      </c>
      <c r="M13" s="17">
        <v>1.182372921439926E-2</v>
      </c>
      <c r="N13" s="17">
        <v>0</v>
      </c>
      <c r="O13" s="17">
        <v>0</v>
      </c>
      <c r="P13" s="17">
        <v>0</v>
      </c>
      <c r="Q13" s="17">
        <v>6.6730705186949209E-3</v>
      </c>
      <c r="R13" s="17">
        <v>2.04488662930935E-3</v>
      </c>
      <c r="S13" s="17">
        <v>4.7552353313751877E-3</v>
      </c>
      <c r="U13" s="17">
        <v>1.6703008908255771E-2</v>
      </c>
      <c r="V13" s="17">
        <v>7.1234901058311014E-3</v>
      </c>
      <c r="W13" s="17">
        <v>1.8394145797131198E-2</v>
      </c>
      <c r="X13" s="17">
        <v>6.6198621253106592E-3</v>
      </c>
      <c r="Y13" s="17">
        <v>0</v>
      </c>
      <c r="Z13" s="17">
        <v>0</v>
      </c>
      <c r="AA13" s="17">
        <v>5.1722059745954842E-3</v>
      </c>
      <c r="AB13" s="17">
        <v>0</v>
      </c>
      <c r="AC13" s="17">
        <v>1.508461206677413E-2</v>
      </c>
      <c r="AD13" s="17">
        <v>0</v>
      </c>
      <c r="AE13" s="17">
        <v>8.5660871336491431E-2</v>
      </c>
      <c r="AG13" s="17">
        <v>3.2989013892014279E-3</v>
      </c>
      <c r="AH13" s="17">
        <v>1.1072747068214711E-2</v>
      </c>
      <c r="AJ13" s="17">
        <v>4.3624163061450191E-3</v>
      </c>
      <c r="AK13" s="17">
        <v>0</v>
      </c>
      <c r="AL13" s="17">
        <v>0</v>
      </c>
      <c r="AM13" s="17">
        <v>0</v>
      </c>
      <c r="AN13" s="17">
        <v>1.425311111182654E-2</v>
      </c>
      <c r="AO13" s="17">
        <v>4.5650089043058903E-3</v>
      </c>
      <c r="AP13" s="17">
        <v>6.5335075618593568E-3</v>
      </c>
      <c r="AQ13" s="17">
        <v>0</v>
      </c>
      <c r="AR13" s="17">
        <v>6.1297896216602529E-3</v>
      </c>
      <c r="AS13" s="17">
        <v>2.0208280344134751E-2</v>
      </c>
      <c r="AT13" s="17">
        <v>0</v>
      </c>
      <c r="AU13" s="17">
        <v>0</v>
      </c>
      <c r="AV13" s="17">
        <v>0</v>
      </c>
      <c r="AX13" s="17">
        <v>7.3370913851577482E-3</v>
      </c>
      <c r="AY13" s="17">
        <v>2.0208280344134751E-2</v>
      </c>
      <c r="AZ13" s="17">
        <v>0</v>
      </c>
      <c r="BA13" s="17">
        <v>0</v>
      </c>
      <c r="BC13" s="17">
        <v>1.946505460616358E-2</v>
      </c>
      <c r="BD13" s="17">
        <v>1.8266539815408239E-2</v>
      </c>
      <c r="BE13" s="17">
        <v>0</v>
      </c>
      <c r="BF13" s="17">
        <v>0</v>
      </c>
      <c r="BG13" s="17">
        <v>0</v>
      </c>
      <c r="BH13" s="17">
        <v>1.122399697637531E-2</v>
      </c>
      <c r="BI13" s="17">
        <v>1.040901607435203E-2</v>
      </c>
      <c r="BJ13" s="17">
        <v>6.0703764269255181E-3</v>
      </c>
      <c r="BK13" s="17">
        <v>0</v>
      </c>
      <c r="BL13" s="17">
        <v>0</v>
      </c>
      <c r="BM13" s="17">
        <v>6.1893200652633866E-3</v>
      </c>
      <c r="BN13" s="17">
        <v>1.1229827977596189E-2</v>
      </c>
      <c r="BP13" s="17">
        <v>3.826562812508429E-3</v>
      </c>
      <c r="BQ13" s="17">
        <v>5.7770210011933261E-3</v>
      </c>
      <c r="BR13" s="17">
        <v>5.8849573278001704E-3</v>
      </c>
      <c r="BS13" s="17">
        <v>7.8492834477986335E-3</v>
      </c>
      <c r="BT13" s="17">
        <v>0</v>
      </c>
      <c r="BU13" s="17">
        <v>0</v>
      </c>
      <c r="BV13" s="17">
        <v>0</v>
      </c>
      <c r="BW13" s="17">
        <v>1.498211712876233E-2</v>
      </c>
      <c r="BX13" s="17">
        <v>0</v>
      </c>
      <c r="BY13" s="17">
        <v>1.347824942102596E-2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A18"/>
  <sheetViews>
    <sheetView showGridLines="0" workbookViewId="0">
      <pane xSplit="2" topLeftCell="AL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233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0.15099885424015719</v>
      </c>
      <c r="D9" s="17">
        <v>0.1544116770644666</v>
      </c>
      <c r="E9" s="17">
        <v>0.15188716547859291</v>
      </c>
      <c r="F9" s="17">
        <v>8.5510656480602659E-2</v>
      </c>
      <c r="H9" s="17">
        <v>9.8971912976378001E-2</v>
      </c>
      <c r="I9" s="17">
        <v>0.14770190585629761</v>
      </c>
      <c r="J9" s="17">
        <v>0.1186335315091569</v>
      </c>
      <c r="K9" s="17">
        <v>0.16865322347540609</v>
      </c>
      <c r="L9" s="17">
        <v>0.1398699692234904</v>
      </c>
      <c r="M9" s="17">
        <v>0.13625435576270839</v>
      </c>
      <c r="N9" s="17">
        <v>0.14366993605142001</v>
      </c>
      <c r="O9" s="17">
        <v>9.2795078664577327E-2</v>
      </c>
      <c r="P9" s="17">
        <v>0.15809482100528199</v>
      </c>
      <c r="Q9" s="17">
        <v>0.22180787376912969</v>
      </c>
      <c r="R9" s="17">
        <v>0.22161342360865241</v>
      </c>
      <c r="S9" s="17">
        <v>0.15097437470299421</v>
      </c>
      <c r="U9" s="17">
        <v>8.4000672672499332E-2</v>
      </c>
      <c r="V9" s="17">
        <v>0.1017745711905081</v>
      </c>
      <c r="W9" s="17">
        <v>0.11719576186026739</v>
      </c>
      <c r="X9" s="17">
        <v>0.1435080647056472</v>
      </c>
      <c r="Y9" s="17">
        <v>0.14347842322598589</v>
      </c>
      <c r="Z9" s="17">
        <v>0.19436466525148871</v>
      </c>
      <c r="AA9" s="17">
        <v>0.17973207344385869</v>
      </c>
      <c r="AB9" s="17">
        <v>0.19475620031897359</v>
      </c>
      <c r="AC9" s="17">
        <v>0.2148074524797349</v>
      </c>
      <c r="AD9" s="17">
        <v>0.119611987687406</v>
      </c>
      <c r="AE9" s="17">
        <v>9.080847130335315E-2</v>
      </c>
      <c r="AG9" s="17">
        <v>0.1726606750891353</v>
      </c>
      <c r="AH9" s="17">
        <v>0.13407731225362801</v>
      </c>
      <c r="AJ9" s="17">
        <v>0.19248811203732741</v>
      </c>
      <c r="AK9" s="17">
        <v>0.1449686362746325</v>
      </c>
      <c r="AL9" s="17">
        <v>0.14633982477153029</v>
      </c>
      <c r="AM9" s="17">
        <v>0.1817381119302888</v>
      </c>
      <c r="AN9" s="17">
        <v>0.12387329098385259</v>
      </c>
      <c r="AO9" s="17">
        <v>0.13102895389219449</v>
      </c>
      <c r="AP9" s="17">
        <v>0.16551236165907601</v>
      </c>
      <c r="AQ9" s="17">
        <v>0.12502443476309291</v>
      </c>
      <c r="AR9" s="17">
        <v>0.16823682684855881</v>
      </c>
      <c r="AS9" s="17">
        <v>0.14639320294077299</v>
      </c>
      <c r="AT9" s="17">
        <v>0.1740174527021674</v>
      </c>
      <c r="AU9" s="17">
        <v>0.1198830993625255</v>
      </c>
      <c r="AV9" s="17">
        <v>0.1540535737624317</v>
      </c>
      <c r="AX9" s="17">
        <v>0.15414786261369981</v>
      </c>
      <c r="AY9" s="17">
        <v>0.14639320294077299</v>
      </c>
      <c r="AZ9" s="17">
        <v>0.1740174527021674</v>
      </c>
      <c r="BA9" s="17">
        <v>0.1198830993625255</v>
      </c>
      <c r="BC9" s="17">
        <v>0.25814515523858711</v>
      </c>
      <c r="BD9" s="17">
        <v>0.16262392661138289</v>
      </c>
      <c r="BE9" s="17">
        <v>0.22789395637271009</v>
      </c>
      <c r="BF9" s="17">
        <v>0.2141478225604356</v>
      </c>
      <c r="BG9" s="17">
        <v>0.16357146141311221</v>
      </c>
      <c r="BH9" s="17">
        <v>0.25907410481107968</v>
      </c>
      <c r="BI9" s="17">
        <v>0.2355487945362604</v>
      </c>
      <c r="BJ9" s="17">
        <v>0.1539767512473143</v>
      </c>
      <c r="BK9" s="17">
        <v>0.15047169416204939</v>
      </c>
      <c r="BL9" s="17">
        <v>0.1859585901935937</v>
      </c>
      <c r="BM9" s="17">
        <v>0.15457843093964099</v>
      </c>
      <c r="BN9" s="17">
        <v>8.7505639459288562E-2</v>
      </c>
      <c r="BP9" s="17">
        <v>0.13326074816412581</v>
      </c>
      <c r="BQ9" s="17">
        <v>0.21833928687700849</v>
      </c>
      <c r="BR9" s="17">
        <v>0.143041507960013</v>
      </c>
      <c r="BS9" s="17">
        <v>0.16686537090380649</v>
      </c>
      <c r="BT9" s="17">
        <v>0.22064798152960091</v>
      </c>
      <c r="BU9" s="17">
        <v>4.6098201332742061E-2</v>
      </c>
      <c r="BV9" s="17">
        <v>0.25484794800888899</v>
      </c>
      <c r="BW9" s="17">
        <v>0.1052133789977085</v>
      </c>
      <c r="BX9" s="17">
        <v>0.14720082010663321</v>
      </c>
      <c r="BY9" s="17">
        <v>0.14578685555893611</v>
      </c>
    </row>
    <row r="10" spans="2:79" ht="18.95" customHeight="1">
      <c r="B10" s="19" t="s">
        <v>227</v>
      </c>
      <c r="C10" s="17">
        <v>0.30395791513484699</v>
      </c>
      <c r="D10" s="17">
        <v>0.31178593167738239</v>
      </c>
      <c r="E10" s="17">
        <v>0.28171870377726421</v>
      </c>
      <c r="F10" s="17">
        <v>0.29135283765797898</v>
      </c>
      <c r="H10" s="17">
        <v>0.23843437868380951</v>
      </c>
      <c r="I10" s="17">
        <v>0.32045388158117499</v>
      </c>
      <c r="J10" s="17">
        <v>0.2333417887734737</v>
      </c>
      <c r="K10" s="17">
        <v>0.3001688019118835</v>
      </c>
      <c r="L10" s="17">
        <v>0.29390786642310612</v>
      </c>
      <c r="M10" s="17">
        <v>0.34245723988212867</v>
      </c>
      <c r="N10" s="17">
        <v>0.31253535058503701</v>
      </c>
      <c r="O10" s="17">
        <v>0.29260420045723662</v>
      </c>
      <c r="P10" s="17">
        <v>0.2798017460868002</v>
      </c>
      <c r="Q10" s="17">
        <v>0.31606773079955358</v>
      </c>
      <c r="R10" s="17">
        <v>0.3416833809897839</v>
      </c>
      <c r="S10" s="17">
        <v>0.34935960883477879</v>
      </c>
      <c r="U10" s="17">
        <v>0.22105896297531449</v>
      </c>
      <c r="V10" s="17">
        <v>0.23228444113374569</v>
      </c>
      <c r="W10" s="17">
        <v>0.2485408162054242</v>
      </c>
      <c r="X10" s="17">
        <v>0.35144039563629931</v>
      </c>
      <c r="Y10" s="17">
        <v>0.35999516423835859</v>
      </c>
      <c r="Z10" s="17">
        <v>0.3480817795721709</v>
      </c>
      <c r="AA10" s="17">
        <v>0.38139886350253999</v>
      </c>
      <c r="AB10" s="17">
        <v>0.34201636268244717</v>
      </c>
      <c r="AC10" s="17">
        <v>0.30449003629018712</v>
      </c>
      <c r="AD10" s="17">
        <v>0.25272815461337328</v>
      </c>
      <c r="AE10" s="17">
        <v>0.26445851008056698</v>
      </c>
      <c r="AG10" s="17">
        <v>0.32416054392970539</v>
      </c>
      <c r="AH10" s="17">
        <v>0.28817624868243569</v>
      </c>
      <c r="AJ10" s="17">
        <v>0.35471709088313669</v>
      </c>
      <c r="AK10" s="17">
        <v>0.29690447629484779</v>
      </c>
      <c r="AL10" s="17">
        <v>0.33556360628626802</v>
      </c>
      <c r="AM10" s="17">
        <v>0.30643969955807082</v>
      </c>
      <c r="AN10" s="17">
        <v>0.266110688927432</v>
      </c>
      <c r="AO10" s="17">
        <v>0.29820106516031453</v>
      </c>
      <c r="AP10" s="17">
        <v>0.2546807102448444</v>
      </c>
      <c r="AQ10" s="17">
        <v>0.27120842432936948</v>
      </c>
      <c r="AR10" s="17">
        <v>0.31756692604197101</v>
      </c>
      <c r="AS10" s="17">
        <v>0.309199721780749</v>
      </c>
      <c r="AT10" s="17">
        <v>0.34884219488781021</v>
      </c>
      <c r="AU10" s="17">
        <v>0.2824533213484961</v>
      </c>
      <c r="AV10" s="17">
        <v>0.37839834029004132</v>
      </c>
      <c r="AX10" s="17">
        <v>0.30184987407935487</v>
      </c>
      <c r="AY10" s="17">
        <v>0.309199721780749</v>
      </c>
      <c r="AZ10" s="17">
        <v>0.34884219488781021</v>
      </c>
      <c r="BA10" s="17">
        <v>0.2824533213484961</v>
      </c>
      <c r="BC10" s="17">
        <v>0.34645772792462809</v>
      </c>
      <c r="BD10" s="17">
        <v>0.39272456845727222</v>
      </c>
      <c r="BE10" s="17">
        <v>0.28693468237814218</v>
      </c>
      <c r="BF10" s="17">
        <v>0.23692029410199791</v>
      </c>
      <c r="BG10" s="17">
        <v>0.36610742784452321</v>
      </c>
      <c r="BH10" s="17">
        <v>0.39071812754528268</v>
      </c>
      <c r="BI10" s="17">
        <v>0.38999068311369961</v>
      </c>
      <c r="BJ10" s="17">
        <v>0.25554705272409511</v>
      </c>
      <c r="BK10" s="17">
        <v>0.31208761438232319</v>
      </c>
      <c r="BL10" s="17">
        <v>0.35380655179997061</v>
      </c>
      <c r="BM10" s="17">
        <v>0.38060655873634103</v>
      </c>
      <c r="BN10" s="17">
        <v>0.264901280837405</v>
      </c>
      <c r="BP10" s="17">
        <v>0.25289635029437779</v>
      </c>
      <c r="BQ10" s="17">
        <v>0.36842253538755432</v>
      </c>
      <c r="BR10" s="17">
        <v>0.31502289563763219</v>
      </c>
      <c r="BS10" s="17">
        <v>0.31389277035462082</v>
      </c>
      <c r="BT10" s="17">
        <v>0.38919742292254539</v>
      </c>
      <c r="BU10" s="17">
        <v>0.22891715096965409</v>
      </c>
      <c r="BV10" s="17">
        <v>0.31600942981146712</v>
      </c>
      <c r="BW10" s="17">
        <v>0.32255633336314737</v>
      </c>
      <c r="BX10" s="17">
        <v>0.41195084071418031</v>
      </c>
      <c r="BY10" s="17">
        <v>0.30130012763532221</v>
      </c>
    </row>
    <row r="11" spans="2:79" ht="18.95" customHeight="1">
      <c r="B11" s="19" t="s">
        <v>228</v>
      </c>
      <c r="C11" s="17">
        <v>0.33732823225298342</v>
      </c>
      <c r="D11" s="17">
        <v>0.33481404286578348</v>
      </c>
      <c r="E11" s="17">
        <v>0.34305379705199118</v>
      </c>
      <c r="F11" s="17">
        <v>0.36498380455413693</v>
      </c>
      <c r="H11" s="17">
        <v>0.35870354048595421</v>
      </c>
      <c r="I11" s="17">
        <v>0.29920833637904259</v>
      </c>
      <c r="J11" s="17">
        <v>0.32744185620272759</v>
      </c>
      <c r="K11" s="17">
        <v>0.32566017886965681</v>
      </c>
      <c r="L11" s="17">
        <v>0.33903436132219122</v>
      </c>
      <c r="M11" s="17">
        <v>0.33193438150872079</v>
      </c>
      <c r="N11" s="17">
        <v>0.3925862147677352</v>
      </c>
      <c r="O11" s="17">
        <v>0.33509092925038708</v>
      </c>
      <c r="P11" s="17">
        <v>0.39638654125163952</v>
      </c>
      <c r="Q11" s="17">
        <v>0.30072231459007581</v>
      </c>
      <c r="R11" s="17">
        <v>0.31958776032911768</v>
      </c>
      <c r="S11" s="17">
        <v>0.3321719793858956</v>
      </c>
      <c r="U11" s="17">
        <v>0.37357659327113568</v>
      </c>
      <c r="V11" s="17">
        <v>0.33425764550723258</v>
      </c>
      <c r="W11" s="17">
        <v>0.34692662986693562</v>
      </c>
      <c r="X11" s="17">
        <v>0.28508921173211083</v>
      </c>
      <c r="Y11" s="17">
        <v>0.34356989931544818</v>
      </c>
      <c r="Z11" s="17">
        <v>0.30641906754033232</v>
      </c>
      <c r="AA11" s="17">
        <v>0.32568439535785298</v>
      </c>
      <c r="AB11" s="17">
        <v>0.32546379271650411</v>
      </c>
      <c r="AC11" s="17">
        <v>0.33268658552278141</v>
      </c>
      <c r="AD11" s="17">
        <v>0.39771065515787313</v>
      </c>
      <c r="AE11" s="17">
        <v>0.24946233583600419</v>
      </c>
      <c r="AG11" s="17">
        <v>0.33501199949516453</v>
      </c>
      <c r="AH11" s="17">
        <v>0.33913760137921062</v>
      </c>
      <c r="AJ11" s="17">
        <v>0.33656116595313218</v>
      </c>
      <c r="AK11" s="17">
        <v>0.30685000518962041</v>
      </c>
      <c r="AL11" s="17">
        <v>0.36816617049096878</v>
      </c>
      <c r="AM11" s="17">
        <v>0.2905395521801889</v>
      </c>
      <c r="AN11" s="17">
        <v>0.36240998538857611</v>
      </c>
      <c r="AO11" s="17">
        <v>0.32092363995388973</v>
      </c>
      <c r="AP11" s="17">
        <v>0.35342700753623529</v>
      </c>
      <c r="AQ11" s="17">
        <v>0.3661250006302772</v>
      </c>
      <c r="AR11" s="17">
        <v>0.32984632086459709</v>
      </c>
      <c r="AS11" s="17">
        <v>0.41010684917106499</v>
      </c>
      <c r="AT11" s="17">
        <v>0.31622388879629409</v>
      </c>
      <c r="AU11" s="17">
        <v>0.32217869420584427</v>
      </c>
      <c r="AV11" s="17">
        <v>0.36562466037073682</v>
      </c>
      <c r="AX11" s="17">
        <v>0.3379910990626887</v>
      </c>
      <c r="AY11" s="17">
        <v>0.41010684917106499</v>
      </c>
      <c r="AZ11" s="17">
        <v>0.31622388879629409</v>
      </c>
      <c r="BA11" s="17">
        <v>0.32217869420584427</v>
      </c>
      <c r="BC11" s="17">
        <v>0.25054086052055968</v>
      </c>
      <c r="BD11" s="17">
        <v>0.23557462792473299</v>
      </c>
      <c r="BE11" s="17">
        <v>0.31686764703599107</v>
      </c>
      <c r="BF11" s="17">
        <v>0.35432030548324223</v>
      </c>
      <c r="BG11" s="17">
        <v>0.25711093696256121</v>
      </c>
      <c r="BH11" s="17">
        <v>0.2472590506808314</v>
      </c>
      <c r="BI11" s="17">
        <v>0.25100653485568408</v>
      </c>
      <c r="BJ11" s="17">
        <v>0.3657644291077165</v>
      </c>
      <c r="BK11" s="17">
        <v>0.30458496091971538</v>
      </c>
      <c r="BL11" s="17">
        <v>0.29678590203074923</v>
      </c>
      <c r="BM11" s="17">
        <v>0.2997676204452045</v>
      </c>
      <c r="BN11" s="17">
        <v>0.37219540513561772</v>
      </c>
      <c r="BP11" s="17">
        <v>0.39561974323518151</v>
      </c>
      <c r="BQ11" s="17">
        <v>0.28393384880575367</v>
      </c>
      <c r="BR11" s="17">
        <v>0.31604535654923172</v>
      </c>
      <c r="BS11" s="17">
        <v>0.35606460320878969</v>
      </c>
      <c r="BT11" s="17">
        <v>0.31838809130567169</v>
      </c>
      <c r="BU11" s="17">
        <v>0.3801042139330234</v>
      </c>
      <c r="BV11" s="17">
        <v>0.29200327086234668</v>
      </c>
      <c r="BW11" s="17">
        <v>0.35587259310331881</v>
      </c>
      <c r="BX11" s="17">
        <v>0.29414040586769868</v>
      </c>
      <c r="BY11" s="17">
        <v>0.30594686265276749</v>
      </c>
    </row>
    <row r="12" spans="2:79" ht="18.95" customHeight="1">
      <c r="B12" s="19" t="s">
        <v>229</v>
      </c>
      <c r="C12" s="17">
        <v>0.1999227878268944</v>
      </c>
      <c r="D12" s="17">
        <v>0.1908766735143706</v>
      </c>
      <c r="E12" s="17">
        <v>0.21735361740725731</v>
      </c>
      <c r="F12" s="17">
        <v>0.24484364787876739</v>
      </c>
      <c r="H12" s="17">
        <v>0.29141795135746079</v>
      </c>
      <c r="I12" s="17">
        <v>0.21466208754104099</v>
      </c>
      <c r="J12" s="17">
        <v>0.28572267132993362</v>
      </c>
      <c r="K12" s="17">
        <v>0.20551779574305351</v>
      </c>
      <c r="L12" s="17">
        <v>0.22321215433450059</v>
      </c>
      <c r="M12" s="17">
        <v>0.18935402284644209</v>
      </c>
      <c r="N12" s="17">
        <v>0.15120849859580779</v>
      </c>
      <c r="O12" s="17">
        <v>0.27950979162779899</v>
      </c>
      <c r="P12" s="17">
        <v>0.16571689165627801</v>
      </c>
      <c r="Q12" s="17">
        <v>0.15472901032254591</v>
      </c>
      <c r="R12" s="17">
        <v>9.836713195750002E-2</v>
      </c>
      <c r="S12" s="17">
        <v>0.1656193684778566</v>
      </c>
      <c r="U12" s="17">
        <v>0.30889336018543401</v>
      </c>
      <c r="V12" s="17">
        <v>0.32455985206268229</v>
      </c>
      <c r="W12" s="17">
        <v>0.27054670332716901</v>
      </c>
      <c r="X12" s="17">
        <v>0.20891983834391181</v>
      </c>
      <c r="Y12" s="17">
        <v>0.14458714843650219</v>
      </c>
      <c r="Z12" s="17">
        <v>0.15113448763600831</v>
      </c>
      <c r="AA12" s="17">
        <v>0.10657550964211029</v>
      </c>
      <c r="AB12" s="17">
        <v>0.13286467044113831</v>
      </c>
      <c r="AC12" s="17">
        <v>0.14801592570729691</v>
      </c>
      <c r="AD12" s="17">
        <v>0.22087749030916939</v>
      </c>
      <c r="AE12" s="17">
        <v>0.30960981144358418</v>
      </c>
      <c r="AG12" s="17">
        <v>0.16269366546525321</v>
      </c>
      <c r="AH12" s="17">
        <v>0.22900502249018509</v>
      </c>
      <c r="AJ12" s="17">
        <v>0.1138914126163617</v>
      </c>
      <c r="AK12" s="17">
        <v>0.249820523661898</v>
      </c>
      <c r="AL12" s="17">
        <v>0.14787400438183651</v>
      </c>
      <c r="AM12" s="17">
        <v>0.21375558002972039</v>
      </c>
      <c r="AN12" s="17">
        <v>0.23725729218813749</v>
      </c>
      <c r="AO12" s="17">
        <v>0.24276364035662709</v>
      </c>
      <c r="AP12" s="17">
        <v>0.2161738141621235</v>
      </c>
      <c r="AQ12" s="17">
        <v>0.2201919202266962</v>
      </c>
      <c r="AR12" s="17">
        <v>0.18301710406851651</v>
      </c>
      <c r="AS12" s="17">
        <v>0.13095602719426039</v>
      </c>
      <c r="AT12" s="17">
        <v>0.15946505568374131</v>
      </c>
      <c r="AU12" s="17">
        <v>0.2603401817552759</v>
      </c>
      <c r="AV12" s="17">
        <v>9.725025665671802E-2</v>
      </c>
      <c r="AX12" s="17">
        <v>0.1987504539543283</v>
      </c>
      <c r="AY12" s="17">
        <v>0.13095602719426039</v>
      </c>
      <c r="AZ12" s="17">
        <v>0.15946505568374131</v>
      </c>
      <c r="BA12" s="17">
        <v>0.2603401817552759</v>
      </c>
      <c r="BC12" s="17">
        <v>0.13186959453466171</v>
      </c>
      <c r="BD12" s="17">
        <v>0.17646079288440711</v>
      </c>
      <c r="BE12" s="17">
        <v>0.14846772598663549</v>
      </c>
      <c r="BF12" s="17">
        <v>0.18012030530683029</v>
      </c>
      <c r="BG12" s="17">
        <v>0.1849892339944641</v>
      </c>
      <c r="BH12" s="17">
        <v>9.62089621010358E-2</v>
      </c>
      <c r="BI12" s="17">
        <v>0.11300640151337921</v>
      </c>
      <c r="BJ12" s="17">
        <v>0.21333372967626579</v>
      </c>
      <c r="BK12" s="17">
        <v>0.2110477013354505</v>
      </c>
      <c r="BL12" s="17">
        <v>0.16344895597568651</v>
      </c>
      <c r="BM12" s="17">
        <v>0.16393902526535389</v>
      </c>
      <c r="BN12" s="17">
        <v>0.26763614752835613</v>
      </c>
      <c r="BP12" s="17">
        <v>0.2085813211810659</v>
      </c>
      <c r="BQ12" s="17">
        <v>0.12930432892968349</v>
      </c>
      <c r="BR12" s="17">
        <v>0.21407961601106459</v>
      </c>
      <c r="BS12" s="17">
        <v>0.15925898758120871</v>
      </c>
      <c r="BT12" s="17">
        <v>6.8277177241905018E-2</v>
      </c>
      <c r="BU12" s="17">
        <v>0.3448804337645805</v>
      </c>
      <c r="BV12" s="17">
        <v>0.1371393513172974</v>
      </c>
      <c r="BW12" s="17">
        <v>0.2013512458603266</v>
      </c>
      <c r="BX12" s="17">
        <v>0.1467079333114879</v>
      </c>
      <c r="BY12" s="17">
        <v>0.23503517138169069</v>
      </c>
    </row>
    <row r="13" spans="2:79" ht="18.95" customHeight="1">
      <c r="B13" s="19" t="s">
        <v>55</v>
      </c>
      <c r="C13" s="17">
        <v>7.7922105451181407E-3</v>
      </c>
      <c r="D13" s="17">
        <v>8.1116748779967423E-3</v>
      </c>
      <c r="E13" s="17">
        <v>5.9867162848943117E-3</v>
      </c>
      <c r="F13" s="17">
        <v>1.3309053428513981E-2</v>
      </c>
      <c r="H13" s="17">
        <v>1.2472216496397541E-2</v>
      </c>
      <c r="I13" s="17">
        <v>1.797378864244371E-2</v>
      </c>
      <c r="J13" s="17">
        <v>3.4860152184708011E-2</v>
      </c>
      <c r="K13" s="17">
        <v>0</v>
      </c>
      <c r="L13" s="17">
        <v>3.9756486967114802E-3</v>
      </c>
      <c r="M13" s="17">
        <v>0</v>
      </c>
      <c r="N13" s="17">
        <v>0</v>
      </c>
      <c r="O13" s="17">
        <v>0</v>
      </c>
      <c r="P13" s="17">
        <v>0</v>
      </c>
      <c r="Q13" s="17">
        <v>6.6730705186949209E-3</v>
      </c>
      <c r="R13" s="17">
        <v>1.8748303114945838E-2</v>
      </c>
      <c r="S13" s="17">
        <v>1.8746685984746951E-3</v>
      </c>
      <c r="U13" s="17">
        <v>1.247041089561656E-2</v>
      </c>
      <c r="V13" s="17">
        <v>7.1234901058311014E-3</v>
      </c>
      <c r="W13" s="17">
        <v>1.6790088740203841E-2</v>
      </c>
      <c r="X13" s="17">
        <v>1.104248958203085E-2</v>
      </c>
      <c r="Y13" s="17">
        <v>8.369364783705183E-3</v>
      </c>
      <c r="Z13" s="17">
        <v>0</v>
      </c>
      <c r="AA13" s="17">
        <v>6.6091580536380276E-3</v>
      </c>
      <c r="AB13" s="17">
        <v>4.8989738409367682E-3</v>
      </c>
      <c r="AC13" s="17">
        <v>0</v>
      </c>
      <c r="AD13" s="17">
        <v>9.0717122321781578E-3</v>
      </c>
      <c r="AE13" s="17">
        <v>8.5660871336491431E-2</v>
      </c>
      <c r="AG13" s="17">
        <v>5.4731160207416828E-3</v>
      </c>
      <c r="AH13" s="17">
        <v>9.6038151945406509E-3</v>
      </c>
      <c r="AJ13" s="17">
        <v>2.342218510042072E-3</v>
      </c>
      <c r="AK13" s="17">
        <v>1.45635857900142E-3</v>
      </c>
      <c r="AL13" s="17">
        <v>2.0563940693963611E-3</v>
      </c>
      <c r="AM13" s="17">
        <v>7.527056301731198E-3</v>
      </c>
      <c r="AN13" s="17">
        <v>1.0348742512001749E-2</v>
      </c>
      <c r="AO13" s="17">
        <v>7.0827006369741097E-3</v>
      </c>
      <c r="AP13" s="17">
        <v>1.0206106397720819E-2</v>
      </c>
      <c r="AQ13" s="17">
        <v>1.745022005056442E-2</v>
      </c>
      <c r="AR13" s="17">
        <v>1.3328221763567829E-3</v>
      </c>
      <c r="AS13" s="17">
        <v>3.3441989131524912E-3</v>
      </c>
      <c r="AT13" s="17">
        <v>1.4514079299870919E-3</v>
      </c>
      <c r="AU13" s="17">
        <v>1.5144703327858181E-2</v>
      </c>
      <c r="AV13" s="17">
        <v>4.6731689200723266E-3</v>
      </c>
      <c r="AX13" s="17">
        <v>7.2607102899283583E-3</v>
      </c>
      <c r="AY13" s="17">
        <v>3.3441989131524912E-3</v>
      </c>
      <c r="AZ13" s="17">
        <v>1.4514079299870919E-3</v>
      </c>
      <c r="BA13" s="17">
        <v>1.5144703327858181E-2</v>
      </c>
      <c r="BC13" s="17">
        <v>1.2986661781563521E-2</v>
      </c>
      <c r="BD13" s="17">
        <v>3.2616084122204569E-2</v>
      </c>
      <c r="BE13" s="17">
        <v>1.9835988226521009E-2</v>
      </c>
      <c r="BF13" s="17">
        <v>1.4491272547493999E-2</v>
      </c>
      <c r="BG13" s="17">
        <v>2.8220939785339481E-2</v>
      </c>
      <c r="BH13" s="17">
        <v>6.7397548617705756E-3</v>
      </c>
      <c r="BI13" s="17">
        <v>1.04475859809767E-2</v>
      </c>
      <c r="BJ13" s="17">
        <v>1.1378037244608201E-2</v>
      </c>
      <c r="BK13" s="17">
        <v>2.180802920046155E-2</v>
      </c>
      <c r="BL13" s="17">
        <v>0</v>
      </c>
      <c r="BM13" s="17">
        <v>1.108364613459586E-3</v>
      </c>
      <c r="BN13" s="17">
        <v>7.7615270393326732E-3</v>
      </c>
      <c r="BP13" s="17">
        <v>9.6418371252487561E-3</v>
      </c>
      <c r="BQ13" s="17">
        <v>0</v>
      </c>
      <c r="BR13" s="17">
        <v>1.1810623842058389E-2</v>
      </c>
      <c r="BS13" s="17">
        <v>3.9182679515740561E-3</v>
      </c>
      <c r="BT13" s="17">
        <v>3.489327000277024E-3</v>
      </c>
      <c r="BU13" s="17">
        <v>0</v>
      </c>
      <c r="BV13" s="17">
        <v>0</v>
      </c>
      <c r="BW13" s="17">
        <v>1.5006448675498879E-2</v>
      </c>
      <c r="BX13" s="17">
        <v>0</v>
      </c>
      <c r="BY13" s="17">
        <v>1.193098277128358E-2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A18"/>
  <sheetViews>
    <sheetView showGridLines="0" workbookViewId="0">
      <pane xSplit="2" topLeftCell="AU1" activePane="topRight" state="frozen"/>
      <selection pane="topRight" activeCell="AX9" sqref="AX9:AX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234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0.23992129347086119</v>
      </c>
      <c r="D9" s="17">
        <v>0.23860681311037499</v>
      </c>
      <c r="E9" s="17">
        <v>0.23853132408322381</v>
      </c>
      <c r="F9" s="17">
        <v>0.29041199131849349</v>
      </c>
      <c r="H9" s="17">
        <v>0.16480291682164799</v>
      </c>
      <c r="I9" s="17">
        <v>0.16451564805033361</v>
      </c>
      <c r="J9" s="17">
        <v>0.18192337422670801</v>
      </c>
      <c r="K9" s="17">
        <v>0.19382347158383059</v>
      </c>
      <c r="L9" s="17">
        <v>0.23248727690264251</v>
      </c>
      <c r="M9" s="17">
        <v>0.19545230159636651</v>
      </c>
      <c r="N9" s="17">
        <v>0.28629670071156949</v>
      </c>
      <c r="O9" s="17">
        <v>0.25187116411170352</v>
      </c>
      <c r="P9" s="17">
        <v>0.29336778497555488</v>
      </c>
      <c r="Q9" s="17">
        <v>0.35140383952861109</v>
      </c>
      <c r="R9" s="17">
        <v>0.29545858134762287</v>
      </c>
      <c r="S9" s="17">
        <v>0.26942041845563203</v>
      </c>
      <c r="U9" s="17">
        <v>0.11431295646319729</v>
      </c>
      <c r="V9" s="17">
        <v>0.1375424653059488</v>
      </c>
      <c r="W9" s="17">
        <v>0.2008627480555942</v>
      </c>
      <c r="X9" s="17">
        <v>0.194146938399786</v>
      </c>
      <c r="Y9" s="17">
        <v>0.3369269093134824</v>
      </c>
      <c r="Z9" s="17">
        <v>0.35479652478666501</v>
      </c>
      <c r="AA9" s="17">
        <v>0.27645339051695061</v>
      </c>
      <c r="AB9" s="17">
        <v>0.29647201159390968</v>
      </c>
      <c r="AC9" s="17">
        <v>0.28301944074612601</v>
      </c>
      <c r="AD9" s="17">
        <v>0.22565245113722521</v>
      </c>
      <c r="AE9" s="17">
        <v>0.21153811391394101</v>
      </c>
      <c r="AG9" s="17">
        <v>0.29171861859253612</v>
      </c>
      <c r="AH9" s="17">
        <v>0.19945883106075071</v>
      </c>
      <c r="AJ9" s="17">
        <v>0.28417076835285032</v>
      </c>
      <c r="AK9" s="17">
        <v>0.25947040270857058</v>
      </c>
      <c r="AL9" s="17">
        <v>0.262749176615028</v>
      </c>
      <c r="AM9" s="17">
        <v>0.25923713570264428</v>
      </c>
      <c r="AN9" s="17">
        <v>0.19012693249960549</v>
      </c>
      <c r="AO9" s="17">
        <v>0.27082011319640542</v>
      </c>
      <c r="AP9" s="17">
        <v>0.26311997680790861</v>
      </c>
      <c r="AQ9" s="17">
        <v>0.22307092774691459</v>
      </c>
      <c r="AR9" s="17">
        <v>0.24432742674324451</v>
      </c>
      <c r="AS9" s="17">
        <v>0.26977291251707453</v>
      </c>
      <c r="AT9" s="17">
        <v>0.28301608766952951</v>
      </c>
      <c r="AU9" s="17">
        <v>0.25343655098922252</v>
      </c>
      <c r="AV9" s="17">
        <v>0.24514427639309949</v>
      </c>
      <c r="AX9" s="17">
        <v>0.2441228779440863</v>
      </c>
      <c r="AY9" s="17">
        <v>0.26977291251707453</v>
      </c>
      <c r="AZ9" s="17">
        <v>0.28301608766952951</v>
      </c>
      <c r="BA9" s="17">
        <v>0.25343655098922252</v>
      </c>
      <c r="BC9" s="17">
        <v>0.36802378446632877</v>
      </c>
      <c r="BD9" s="17">
        <v>0.308494830355376</v>
      </c>
      <c r="BE9" s="17">
        <v>0.32427157251484329</v>
      </c>
      <c r="BF9" s="17">
        <v>0.24443399661978471</v>
      </c>
      <c r="BG9" s="17">
        <v>0.213566338966793</v>
      </c>
      <c r="BH9" s="17">
        <v>0.37219733359555501</v>
      </c>
      <c r="BI9" s="17">
        <v>0.36088836480273989</v>
      </c>
      <c r="BJ9" s="17">
        <v>0.23381093489425689</v>
      </c>
      <c r="BK9" s="17">
        <v>0.19488424745499799</v>
      </c>
      <c r="BL9" s="17">
        <v>0.21830175509659791</v>
      </c>
      <c r="BM9" s="17">
        <v>0.26800555359075973</v>
      </c>
      <c r="BN9" s="17">
        <v>0.1592089141587851</v>
      </c>
      <c r="BP9" s="17">
        <v>0.233056814258773</v>
      </c>
      <c r="BQ9" s="17">
        <v>0.27319613242570828</v>
      </c>
      <c r="BR9" s="17">
        <v>0.1835268480215041</v>
      </c>
      <c r="BS9" s="17">
        <v>0.25870224559818061</v>
      </c>
      <c r="BT9" s="17">
        <v>0.35802819930361413</v>
      </c>
      <c r="BU9" s="17">
        <v>0.20444356814863671</v>
      </c>
      <c r="BV9" s="17">
        <v>0.30354190248806251</v>
      </c>
      <c r="BW9" s="17">
        <v>0.21535054691478139</v>
      </c>
      <c r="BX9" s="17">
        <v>0.2736861523948716</v>
      </c>
      <c r="BY9" s="17">
        <v>0.22180086644813291</v>
      </c>
    </row>
    <row r="10" spans="2:79" ht="18.95" customHeight="1">
      <c r="B10" s="19" t="s">
        <v>227</v>
      </c>
      <c r="C10" s="17">
        <v>0.49114070885371058</v>
      </c>
      <c r="D10" s="17">
        <v>0.49422676448558223</v>
      </c>
      <c r="E10" s="17">
        <v>0.5085207469021179</v>
      </c>
      <c r="F10" s="17">
        <v>0.3550870937320954</v>
      </c>
      <c r="H10" s="17">
        <v>0.4151575207940425</v>
      </c>
      <c r="I10" s="17">
        <v>0.56140671323288904</v>
      </c>
      <c r="J10" s="17">
        <v>0.41722979948494632</v>
      </c>
      <c r="K10" s="17">
        <v>0.48005936908399971</v>
      </c>
      <c r="L10" s="17">
        <v>0.54637762240935328</v>
      </c>
      <c r="M10" s="17">
        <v>0.54050552222147275</v>
      </c>
      <c r="N10" s="17">
        <v>0.49613967159028438</v>
      </c>
      <c r="O10" s="17">
        <v>0.42917710004955811</v>
      </c>
      <c r="P10" s="17">
        <v>0.47418648878663378</v>
      </c>
      <c r="Q10" s="17">
        <v>0.47039825412061981</v>
      </c>
      <c r="R10" s="17">
        <v>0.53889417190384614</v>
      </c>
      <c r="S10" s="17">
        <v>0.50647044670486518</v>
      </c>
      <c r="U10" s="17">
        <v>0.47608386003025899</v>
      </c>
      <c r="V10" s="17">
        <v>0.47821909579190569</v>
      </c>
      <c r="W10" s="17">
        <v>0.4922375658418634</v>
      </c>
      <c r="X10" s="17">
        <v>0.54051169429635326</v>
      </c>
      <c r="Y10" s="17">
        <v>0.43176504624193413</v>
      </c>
      <c r="Z10" s="17">
        <v>0.40669450058642481</v>
      </c>
      <c r="AA10" s="17">
        <v>0.52044910392698207</v>
      </c>
      <c r="AB10" s="17">
        <v>0.50215234339070747</v>
      </c>
      <c r="AC10" s="17">
        <v>0.52142849114881917</v>
      </c>
      <c r="AD10" s="17">
        <v>0.50977901505055057</v>
      </c>
      <c r="AE10" s="17">
        <v>0.39319120330598328</v>
      </c>
      <c r="AG10" s="17">
        <v>0.49250543891109072</v>
      </c>
      <c r="AH10" s="17">
        <v>0.4900746240990061</v>
      </c>
      <c r="AJ10" s="17">
        <v>0.49196773204597688</v>
      </c>
      <c r="AK10" s="17">
        <v>0.45413941501105948</v>
      </c>
      <c r="AL10" s="17">
        <v>0.47502068686488158</v>
      </c>
      <c r="AM10" s="17">
        <v>0.44996738412933468</v>
      </c>
      <c r="AN10" s="17">
        <v>0.53083919655823264</v>
      </c>
      <c r="AO10" s="17">
        <v>0.49911247422258748</v>
      </c>
      <c r="AP10" s="17">
        <v>0.46832679551024747</v>
      </c>
      <c r="AQ10" s="17">
        <v>0.48576970413299991</v>
      </c>
      <c r="AR10" s="17">
        <v>0.51006368074846653</v>
      </c>
      <c r="AS10" s="17">
        <v>0.51868756299005114</v>
      </c>
      <c r="AT10" s="17">
        <v>0.50677093770299764</v>
      </c>
      <c r="AU10" s="17">
        <v>0.50342934874634349</v>
      </c>
      <c r="AV10" s="17">
        <v>0.51600113818960258</v>
      </c>
      <c r="AX10" s="17">
        <v>0.48642292994469122</v>
      </c>
      <c r="AY10" s="17">
        <v>0.51868756299005114</v>
      </c>
      <c r="AZ10" s="17">
        <v>0.50677093770299764</v>
      </c>
      <c r="BA10" s="17">
        <v>0.50342934874634349</v>
      </c>
      <c r="BC10" s="17">
        <v>0.4614747274370577</v>
      </c>
      <c r="BD10" s="17">
        <v>0.35937476254230999</v>
      </c>
      <c r="BE10" s="17">
        <v>0.43885970088612047</v>
      </c>
      <c r="BF10" s="17">
        <v>0.47685162534529818</v>
      </c>
      <c r="BG10" s="17">
        <v>0.48317553447397782</v>
      </c>
      <c r="BH10" s="17">
        <v>0.47068106936551579</v>
      </c>
      <c r="BI10" s="17">
        <v>0.43863748583868578</v>
      </c>
      <c r="BJ10" s="17">
        <v>0.53906988625006924</v>
      </c>
      <c r="BK10" s="17">
        <v>0.50114921175835969</v>
      </c>
      <c r="BL10" s="17">
        <v>0.50455838924486851</v>
      </c>
      <c r="BM10" s="17">
        <v>0.47097476421611001</v>
      </c>
      <c r="BN10" s="17">
        <v>0.50088793866378845</v>
      </c>
      <c r="BP10" s="17">
        <v>0.55744638048734207</v>
      </c>
      <c r="BQ10" s="17">
        <v>0.47920518951994862</v>
      </c>
      <c r="BR10" s="17">
        <v>0.48713987404825893</v>
      </c>
      <c r="BS10" s="17">
        <v>0.4979889914160755</v>
      </c>
      <c r="BT10" s="17">
        <v>0.49751076052226678</v>
      </c>
      <c r="BU10" s="17">
        <v>0.45889954183928072</v>
      </c>
      <c r="BV10" s="17">
        <v>0.4864519719814831</v>
      </c>
      <c r="BW10" s="17">
        <v>0.45715456415487882</v>
      </c>
      <c r="BX10" s="17">
        <v>0.43343250306348607</v>
      </c>
      <c r="BY10" s="17">
        <v>0.47477700622224528</v>
      </c>
    </row>
    <row r="11" spans="2:79" ht="18.95" customHeight="1">
      <c r="B11" s="19" t="s">
        <v>228</v>
      </c>
      <c r="C11" s="17">
        <v>0.202039593138718</v>
      </c>
      <c r="D11" s="17">
        <v>0.20557870080599749</v>
      </c>
      <c r="E11" s="17">
        <v>0.1859821862882173</v>
      </c>
      <c r="F11" s="17">
        <v>0.2042137779203485</v>
      </c>
      <c r="H11" s="17">
        <v>0.28931394407849098</v>
      </c>
      <c r="I11" s="17">
        <v>0.156573025661881</v>
      </c>
      <c r="J11" s="17">
        <v>0.27311303744898019</v>
      </c>
      <c r="K11" s="17">
        <v>0.20972875388830201</v>
      </c>
      <c r="L11" s="17">
        <v>0.16490381084082209</v>
      </c>
      <c r="M11" s="17">
        <v>0.2131324519832275</v>
      </c>
      <c r="N11" s="17">
        <v>0.16879891946450681</v>
      </c>
      <c r="O11" s="17">
        <v>0.30129789016102532</v>
      </c>
      <c r="P11" s="17">
        <v>0.20308853509234989</v>
      </c>
      <c r="Q11" s="17">
        <v>0.14464938010339551</v>
      </c>
      <c r="R11" s="17">
        <v>0.16564724674853101</v>
      </c>
      <c r="S11" s="17">
        <v>0.16825788984403939</v>
      </c>
      <c r="U11" s="17">
        <v>0.27314270362404758</v>
      </c>
      <c r="V11" s="17">
        <v>0.24577760380149519</v>
      </c>
      <c r="W11" s="17">
        <v>0.21213262145719311</v>
      </c>
      <c r="X11" s="17">
        <v>0.20804836040987429</v>
      </c>
      <c r="Y11" s="17">
        <v>0.2021663901417205</v>
      </c>
      <c r="Z11" s="17">
        <v>0.18926910872846461</v>
      </c>
      <c r="AA11" s="17">
        <v>0.16803732298936139</v>
      </c>
      <c r="AB11" s="17">
        <v>0.147957584327162</v>
      </c>
      <c r="AC11" s="17">
        <v>0.168721858254027</v>
      </c>
      <c r="AD11" s="17">
        <v>0.22127095966316479</v>
      </c>
      <c r="AE11" s="17">
        <v>0.17368618556254989</v>
      </c>
      <c r="AG11" s="17">
        <v>0.18313980926871279</v>
      </c>
      <c r="AH11" s="17">
        <v>0.21680351758081801</v>
      </c>
      <c r="AJ11" s="17">
        <v>0.1812702610796475</v>
      </c>
      <c r="AK11" s="17">
        <v>0.2117505420924955</v>
      </c>
      <c r="AL11" s="17">
        <v>0.22491384762347119</v>
      </c>
      <c r="AM11" s="17">
        <v>0.22215664429783</v>
      </c>
      <c r="AN11" s="17">
        <v>0.1957510617575082</v>
      </c>
      <c r="AO11" s="17">
        <v>0.1826993664994675</v>
      </c>
      <c r="AP11" s="17">
        <v>0.22309744685140259</v>
      </c>
      <c r="AQ11" s="17">
        <v>0.2112939839485283</v>
      </c>
      <c r="AR11" s="17">
        <v>0.20761587115536961</v>
      </c>
      <c r="AS11" s="17">
        <v>0.19133124414873939</v>
      </c>
      <c r="AT11" s="17">
        <v>0.1671292127727094</v>
      </c>
      <c r="AU11" s="17">
        <v>0.20421301267668909</v>
      </c>
      <c r="AV11" s="17">
        <v>0.1891929224895505</v>
      </c>
      <c r="AX11" s="17">
        <v>0.20137317263157439</v>
      </c>
      <c r="AY11" s="17">
        <v>0.19133124414873939</v>
      </c>
      <c r="AZ11" s="17">
        <v>0.1671292127727094</v>
      </c>
      <c r="BA11" s="17">
        <v>0.20421301267668909</v>
      </c>
      <c r="BC11" s="17">
        <v>0.1272182975187266</v>
      </c>
      <c r="BD11" s="17">
        <v>0.23555760293862479</v>
      </c>
      <c r="BE11" s="17">
        <v>0.18560900555931881</v>
      </c>
      <c r="BF11" s="17">
        <v>0.1744124296861716</v>
      </c>
      <c r="BG11" s="17">
        <v>0.2399751061393747</v>
      </c>
      <c r="BH11" s="17">
        <v>0.12775861738109839</v>
      </c>
      <c r="BI11" s="17">
        <v>0.1234738075270206</v>
      </c>
      <c r="BJ11" s="17">
        <v>0.16765671034799651</v>
      </c>
      <c r="BK11" s="17">
        <v>0.2104422098943485</v>
      </c>
      <c r="BL11" s="17">
        <v>0.2492126490288061</v>
      </c>
      <c r="BM11" s="17">
        <v>0.19033882295062571</v>
      </c>
      <c r="BN11" s="17">
        <v>0.25776126115096992</v>
      </c>
      <c r="BP11" s="17">
        <v>0.1509114916011865</v>
      </c>
      <c r="BQ11" s="17">
        <v>0.20324198223636841</v>
      </c>
      <c r="BR11" s="17">
        <v>0.24320488771087689</v>
      </c>
      <c r="BS11" s="17">
        <v>0.2115178805255982</v>
      </c>
      <c r="BT11" s="17">
        <v>0.1231517299013721</v>
      </c>
      <c r="BU11" s="17">
        <v>0.28794742864703748</v>
      </c>
      <c r="BV11" s="17">
        <v>0.14083575077533031</v>
      </c>
      <c r="BW11" s="17">
        <v>0.22385379772997241</v>
      </c>
      <c r="BX11" s="17">
        <v>0.23030984434673951</v>
      </c>
      <c r="BY11" s="17">
        <v>0.20867117279651709</v>
      </c>
    </row>
    <row r="12" spans="2:79" ht="18.95" customHeight="1">
      <c r="B12" s="19" t="s">
        <v>229</v>
      </c>
      <c r="C12" s="17">
        <v>5.9662707444343092E-2</v>
      </c>
      <c r="D12" s="17">
        <v>5.6658454000200788E-2</v>
      </c>
      <c r="E12" s="17">
        <v>5.3952534561347243E-2</v>
      </c>
      <c r="F12" s="17">
        <v>0.13169804446047581</v>
      </c>
      <c r="H12" s="17">
        <v>0.1252761211241587</v>
      </c>
      <c r="I12" s="17">
        <v>9.9530824412452631E-2</v>
      </c>
      <c r="J12" s="17">
        <v>0.11958127336207661</v>
      </c>
      <c r="K12" s="17">
        <v>0.1069191276223016</v>
      </c>
      <c r="L12" s="17">
        <v>5.0878751125399732E-2</v>
      </c>
      <c r="M12" s="17">
        <v>4.3190826396953763E-2</v>
      </c>
      <c r="N12" s="17">
        <v>4.8764708233639251E-2</v>
      </c>
      <c r="O12" s="17">
        <v>1.7653845677712991E-2</v>
      </c>
      <c r="P12" s="17">
        <v>1.8632184017397909E-2</v>
      </c>
      <c r="Q12" s="17">
        <v>2.6875455728678489E-2</v>
      </c>
      <c r="R12" s="17">
        <v>0</v>
      </c>
      <c r="S12" s="17">
        <v>4.4907342120798603E-2</v>
      </c>
      <c r="U12" s="17">
        <v>0.1237425524448353</v>
      </c>
      <c r="V12" s="17">
        <v>0.13133734499481911</v>
      </c>
      <c r="W12" s="17">
        <v>7.6372918848218188E-2</v>
      </c>
      <c r="X12" s="17">
        <v>5.5447751280969668E-2</v>
      </c>
      <c r="Y12" s="17">
        <v>1.894658806371595E-2</v>
      </c>
      <c r="Z12" s="17">
        <v>4.7673848980657282E-2</v>
      </c>
      <c r="AA12" s="17">
        <v>2.8451024513067968E-2</v>
      </c>
      <c r="AB12" s="17">
        <v>5.3418060688220907E-2</v>
      </c>
      <c r="AC12" s="17">
        <v>2.0029644789157568E-2</v>
      </c>
      <c r="AD12" s="17">
        <v>3.8554604423287279E-2</v>
      </c>
      <c r="AE12" s="17">
        <v>0.13592362588103429</v>
      </c>
      <c r="AG12" s="17">
        <v>2.5752106508531301E-2</v>
      </c>
      <c r="AH12" s="17">
        <v>8.6152616188595571E-2</v>
      </c>
      <c r="AJ12" s="17">
        <v>3.7788320124593697E-2</v>
      </c>
      <c r="AK12" s="17">
        <v>7.4639640187874501E-2</v>
      </c>
      <c r="AL12" s="17">
        <v>3.2387614078347587E-2</v>
      </c>
      <c r="AM12" s="17">
        <v>5.4497935320662057E-2</v>
      </c>
      <c r="AN12" s="17">
        <v>7.1094106698573412E-2</v>
      </c>
      <c r="AO12" s="17">
        <v>4.7368046081539397E-2</v>
      </c>
      <c r="AP12" s="17">
        <v>4.5455780830441439E-2</v>
      </c>
      <c r="AQ12" s="17">
        <v>7.9865384171557433E-2</v>
      </c>
      <c r="AR12" s="17">
        <v>3.1863231731259059E-2</v>
      </c>
      <c r="AS12" s="17">
        <v>2.0208280344134751E-2</v>
      </c>
      <c r="AT12" s="17">
        <v>4.0487457496643231E-2</v>
      </c>
      <c r="AU12" s="17">
        <v>3.8921087587744922E-2</v>
      </c>
      <c r="AV12" s="17">
        <v>4.9661662927747478E-2</v>
      </c>
      <c r="AX12" s="17">
        <v>6.041110790379943E-2</v>
      </c>
      <c r="AY12" s="17">
        <v>2.0208280344134751E-2</v>
      </c>
      <c r="AZ12" s="17">
        <v>4.0487457496643231E-2</v>
      </c>
      <c r="BA12" s="17">
        <v>3.8921087587744922E-2</v>
      </c>
      <c r="BC12" s="17">
        <v>2.5229048088581681E-2</v>
      </c>
      <c r="BD12" s="17">
        <v>4.5630752556813772E-2</v>
      </c>
      <c r="BE12" s="17">
        <v>3.7456835649318683E-2</v>
      </c>
      <c r="BF12" s="17">
        <v>0.1043019483487455</v>
      </c>
      <c r="BG12" s="17">
        <v>6.3283020419854549E-2</v>
      </c>
      <c r="BH12" s="17">
        <v>1.9106690627673971E-2</v>
      </c>
      <c r="BI12" s="17">
        <v>4.7971492394554532E-2</v>
      </c>
      <c r="BJ12" s="17">
        <v>4.8102514486418807E-2</v>
      </c>
      <c r="BK12" s="17">
        <v>7.8349199499445882E-2</v>
      </c>
      <c r="BL12" s="17">
        <v>2.7927206629727339E-2</v>
      </c>
      <c r="BM12" s="17">
        <v>5.8761034474395547E-2</v>
      </c>
      <c r="BN12" s="17">
        <v>7.5192396458761676E-2</v>
      </c>
      <c r="BP12" s="17">
        <v>4.8029272988269603E-2</v>
      </c>
      <c r="BQ12" s="17">
        <v>3.9818473491489342E-2</v>
      </c>
      <c r="BR12" s="17">
        <v>8.0243432891560024E-2</v>
      </c>
      <c r="BS12" s="17">
        <v>2.3941599012347079E-2</v>
      </c>
      <c r="BT12" s="17">
        <v>1.506753998160174E-2</v>
      </c>
      <c r="BU12" s="17">
        <v>4.8709461365045052E-2</v>
      </c>
      <c r="BV12" s="17">
        <v>5.6743146597665897E-2</v>
      </c>
      <c r="BW12" s="17">
        <v>0.1036410912003675</v>
      </c>
      <c r="BX12" s="17">
        <v>6.2571500194903068E-2</v>
      </c>
      <c r="BY12" s="17">
        <v>8.5734460852653391E-2</v>
      </c>
    </row>
    <row r="13" spans="2:79" ht="18.95" customHeight="1">
      <c r="B13" s="19" t="s">
        <v>55</v>
      </c>
      <c r="C13" s="17">
        <v>7.2356970923671436E-3</v>
      </c>
      <c r="D13" s="17">
        <v>4.9292675978445432E-3</v>
      </c>
      <c r="E13" s="17">
        <v>1.3013208165093869E-2</v>
      </c>
      <c r="F13" s="17">
        <v>1.8589092568586631E-2</v>
      </c>
      <c r="H13" s="17">
        <v>5.4494971816598202E-3</v>
      </c>
      <c r="I13" s="17">
        <v>1.797378864244371E-2</v>
      </c>
      <c r="J13" s="17">
        <v>8.1525154772887666E-3</v>
      </c>
      <c r="K13" s="17">
        <v>9.4692778215659974E-3</v>
      </c>
      <c r="L13" s="17">
        <v>5.3525387217824554E-3</v>
      </c>
      <c r="M13" s="17">
        <v>7.7188978019793741E-3</v>
      </c>
      <c r="N13" s="17">
        <v>0</v>
      </c>
      <c r="O13" s="17">
        <v>0</v>
      </c>
      <c r="P13" s="17">
        <v>1.0725007128063331E-2</v>
      </c>
      <c r="Q13" s="17">
        <v>6.6730705186949209E-3</v>
      </c>
      <c r="R13" s="17">
        <v>0</v>
      </c>
      <c r="S13" s="17">
        <v>1.0943902874664719E-2</v>
      </c>
      <c r="U13" s="17">
        <v>1.2717927437660899E-2</v>
      </c>
      <c r="V13" s="17">
        <v>7.1234901058311014E-3</v>
      </c>
      <c r="W13" s="17">
        <v>1.8394145797131198E-2</v>
      </c>
      <c r="X13" s="17">
        <v>1.8452556130165809E-3</v>
      </c>
      <c r="Y13" s="17">
        <v>1.019506623914709E-2</v>
      </c>
      <c r="Z13" s="17">
        <v>1.566016917788525E-3</v>
      </c>
      <c r="AA13" s="17">
        <v>6.6091580536380276E-3</v>
      </c>
      <c r="AB13" s="17">
        <v>0</v>
      </c>
      <c r="AC13" s="17">
        <v>6.8005650618704824E-3</v>
      </c>
      <c r="AD13" s="17">
        <v>4.7429697257722076E-3</v>
      </c>
      <c r="AE13" s="17">
        <v>8.5660871336491431E-2</v>
      </c>
      <c r="AG13" s="17">
        <v>6.8840267191292749E-3</v>
      </c>
      <c r="AH13" s="17">
        <v>7.5104110708295617E-3</v>
      </c>
      <c r="AJ13" s="17">
        <v>4.8029183969315959E-3</v>
      </c>
      <c r="AK13" s="17">
        <v>0</v>
      </c>
      <c r="AL13" s="17">
        <v>4.9286748182714949E-3</v>
      </c>
      <c r="AM13" s="17">
        <v>1.414090054952913E-2</v>
      </c>
      <c r="AN13" s="17">
        <v>1.218870248608039E-2</v>
      </c>
      <c r="AO13" s="17">
        <v>0</v>
      </c>
      <c r="AP13" s="17">
        <v>0</v>
      </c>
      <c r="AQ13" s="17">
        <v>0</v>
      </c>
      <c r="AR13" s="17">
        <v>6.1297896216602529E-3</v>
      </c>
      <c r="AS13" s="17">
        <v>0</v>
      </c>
      <c r="AT13" s="17">
        <v>2.5963043581202802E-3</v>
      </c>
      <c r="AU13" s="17">
        <v>0</v>
      </c>
      <c r="AV13" s="17">
        <v>0</v>
      </c>
      <c r="AX13" s="17">
        <v>7.6699115758486784E-3</v>
      </c>
      <c r="AY13" s="17">
        <v>0</v>
      </c>
      <c r="AZ13" s="17">
        <v>2.5963043581202802E-3</v>
      </c>
      <c r="BA13" s="17">
        <v>0</v>
      </c>
      <c r="BC13" s="17">
        <v>1.8054142489305341E-2</v>
      </c>
      <c r="BD13" s="17">
        <v>5.0942051606875177E-2</v>
      </c>
      <c r="BE13" s="17">
        <v>1.3802885390398671E-2</v>
      </c>
      <c r="BF13" s="17">
        <v>0</v>
      </c>
      <c r="BG13" s="17">
        <v>0</v>
      </c>
      <c r="BH13" s="17">
        <v>1.0256289030156889E-2</v>
      </c>
      <c r="BI13" s="17">
        <v>2.902884943699905E-2</v>
      </c>
      <c r="BJ13" s="17">
        <v>1.135995402125849E-2</v>
      </c>
      <c r="BK13" s="17">
        <v>1.517513139284781E-2</v>
      </c>
      <c r="BL13" s="17">
        <v>0</v>
      </c>
      <c r="BM13" s="17">
        <v>1.1919824768109041E-2</v>
      </c>
      <c r="BN13" s="17">
        <v>6.9494895676949229E-3</v>
      </c>
      <c r="BP13" s="17">
        <v>1.055604066442885E-2</v>
      </c>
      <c r="BQ13" s="17">
        <v>4.5382223264852101E-3</v>
      </c>
      <c r="BR13" s="17">
        <v>5.8849573278001704E-3</v>
      </c>
      <c r="BS13" s="17">
        <v>7.8492834477986335E-3</v>
      </c>
      <c r="BT13" s="17">
        <v>6.2417702911452154E-3</v>
      </c>
      <c r="BU13" s="17">
        <v>0</v>
      </c>
      <c r="BV13" s="17">
        <v>1.2427228157458319E-2</v>
      </c>
      <c r="BW13" s="17">
        <v>0</v>
      </c>
      <c r="BX13" s="17">
        <v>0</v>
      </c>
      <c r="BY13" s="17">
        <v>9.0164936804514699E-3</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A18"/>
  <sheetViews>
    <sheetView showGridLines="0" workbookViewId="0">
      <pane xSplit="2" topLeftCell="AV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235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0.2134363876538084</v>
      </c>
      <c r="D9" s="17">
        <v>0.21443032050109129</v>
      </c>
      <c r="E9" s="17">
        <v>0.21127160455231381</v>
      </c>
      <c r="F9" s="17">
        <v>0.2073531851022683</v>
      </c>
      <c r="H9" s="17">
        <v>0.17722295575419411</v>
      </c>
      <c r="I9" s="17">
        <v>0.1150935503734886</v>
      </c>
      <c r="J9" s="17">
        <v>0.2230542369490589</v>
      </c>
      <c r="K9" s="17">
        <v>0.17684313651186731</v>
      </c>
      <c r="L9" s="17">
        <v>0.2876789225346631</v>
      </c>
      <c r="M9" s="17">
        <v>0.21065965745073501</v>
      </c>
      <c r="N9" s="17">
        <v>0.18863285490113049</v>
      </c>
      <c r="O9" s="17">
        <v>0.16719798380713191</v>
      </c>
      <c r="P9" s="17">
        <v>0.15925761182478099</v>
      </c>
      <c r="Q9" s="17">
        <v>0.29130696511582621</v>
      </c>
      <c r="R9" s="17">
        <v>0.20901962278449421</v>
      </c>
      <c r="S9" s="17">
        <v>0.25424440172905838</v>
      </c>
      <c r="U9" s="17">
        <v>0.15511134580063751</v>
      </c>
      <c r="V9" s="17">
        <v>0.22936484121118239</v>
      </c>
      <c r="W9" s="17">
        <v>0.2017585518220664</v>
      </c>
      <c r="X9" s="17">
        <v>0.20815740246071679</v>
      </c>
      <c r="Y9" s="17">
        <v>0.24883156606543941</v>
      </c>
      <c r="Z9" s="17">
        <v>0.26966973570851682</v>
      </c>
      <c r="AA9" s="17">
        <v>0.26111610958268971</v>
      </c>
      <c r="AB9" s="17">
        <v>0.22054622295891771</v>
      </c>
      <c r="AC9" s="17">
        <v>0.21495930241554609</v>
      </c>
      <c r="AD9" s="17">
        <v>0.14327225769430871</v>
      </c>
      <c r="AE9" s="17">
        <v>0</v>
      </c>
      <c r="AG9" s="17">
        <v>0.22745580984714331</v>
      </c>
      <c r="AH9" s="17">
        <v>0.20248485024957449</v>
      </c>
      <c r="AJ9" s="17">
        <v>0.23236867008379469</v>
      </c>
      <c r="AK9" s="17">
        <v>0.22320630247751511</v>
      </c>
      <c r="AL9" s="17">
        <v>0.23364740691060551</v>
      </c>
      <c r="AM9" s="17">
        <v>0.25100406079057552</v>
      </c>
      <c r="AN9" s="17">
        <v>0.20062612458966009</v>
      </c>
      <c r="AO9" s="17">
        <v>0.25793291579874322</v>
      </c>
      <c r="AP9" s="17">
        <v>0.21611437536788261</v>
      </c>
      <c r="AQ9" s="17">
        <v>0.17742572939525439</v>
      </c>
      <c r="AR9" s="17">
        <v>0.2503251116532848</v>
      </c>
      <c r="AS9" s="17">
        <v>0.23188274368715689</v>
      </c>
      <c r="AT9" s="17">
        <v>0.20681577191688499</v>
      </c>
      <c r="AU9" s="17">
        <v>0.19384982517260901</v>
      </c>
      <c r="AV9" s="17">
        <v>0.245369387864729</v>
      </c>
      <c r="AX9" s="17">
        <v>0.21894579317292839</v>
      </c>
      <c r="AY9" s="17">
        <v>0.23188274368715689</v>
      </c>
      <c r="AZ9" s="17">
        <v>0.20681577191688499</v>
      </c>
      <c r="BA9" s="17">
        <v>0.19384982517260901</v>
      </c>
      <c r="BC9" s="17">
        <v>0.20418939353457269</v>
      </c>
      <c r="BD9" s="17">
        <v>0.20552792880000501</v>
      </c>
      <c r="BE9" s="17">
        <v>0.2270277833426238</v>
      </c>
      <c r="BF9" s="17">
        <v>0.1792077145430388</v>
      </c>
      <c r="BG9" s="17">
        <v>0.2922635253062193</v>
      </c>
      <c r="BH9" s="17">
        <v>0.30600026697199201</v>
      </c>
      <c r="BI9" s="17">
        <v>0.28934301160038589</v>
      </c>
      <c r="BJ9" s="17">
        <v>0.2224602941439365</v>
      </c>
      <c r="BK9" s="17">
        <v>0.2486528772839314</v>
      </c>
      <c r="BL9" s="17">
        <v>0.16797301388026631</v>
      </c>
      <c r="BM9" s="17">
        <v>0.23821597052043769</v>
      </c>
      <c r="BN9" s="17">
        <v>0.1637970990055061</v>
      </c>
      <c r="BP9" s="17">
        <v>0.18999544142974781</v>
      </c>
      <c r="BQ9" s="17">
        <v>0.2442734379368019</v>
      </c>
      <c r="BR9" s="17">
        <v>0.19727487015111209</v>
      </c>
      <c r="BS9" s="17">
        <v>0.1818618822800514</v>
      </c>
      <c r="BT9" s="17">
        <v>0.28303557187429013</v>
      </c>
      <c r="BU9" s="17">
        <v>0.22622665617835461</v>
      </c>
      <c r="BV9" s="17">
        <v>0.28592317597070938</v>
      </c>
      <c r="BW9" s="17">
        <v>0.17582492219056939</v>
      </c>
      <c r="BX9" s="17">
        <v>0.31733588262441342</v>
      </c>
      <c r="BY9" s="17">
        <v>0.22447649655180191</v>
      </c>
    </row>
    <row r="10" spans="2:79" ht="18.95" customHeight="1">
      <c r="B10" s="19" t="s">
        <v>227</v>
      </c>
      <c r="C10" s="17">
        <v>0.40625142426756422</v>
      </c>
      <c r="D10" s="17">
        <v>0.39884213263373081</v>
      </c>
      <c r="E10" s="17">
        <v>0.43515888467169089</v>
      </c>
      <c r="F10" s="17">
        <v>0.40048003858905767</v>
      </c>
      <c r="H10" s="17">
        <v>0.45286434836658701</v>
      </c>
      <c r="I10" s="17">
        <v>0.49228051479673007</v>
      </c>
      <c r="J10" s="17">
        <v>0.32606977208027788</v>
      </c>
      <c r="K10" s="17">
        <v>0.43064745491015721</v>
      </c>
      <c r="L10" s="17">
        <v>0.35634216622736481</v>
      </c>
      <c r="M10" s="17">
        <v>0.38080148613891401</v>
      </c>
      <c r="N10" s="17">
        <v>0.38355794656125097</v>
      </c>
      <c r="O10" s="17">
        <v>0.35715772469618962</v>
      </c>
      <c r="P10" s="17">
        <v>0.45637049273280178</v>
      </c>
      <c r="Q10" s="17">
        <v>0.41709800522167068</v>
      </c>
      <c r="R10" s="17">
        <v>0.42557830281846493</v>
      </c>
      <c r="S10" s="17">
        <v>0.39652632527743792</v>
      </c>
      <c r="U10" s="17">
        <v>0.38692227339617807</v>
      </c>
      <c r="V10" s="17">
        <v>0.36331522787125958</v>
      </c>
      <c r="W10" s="17">
        <v>0.37596709471992112</v>
      </c>
      <c r="X10" s="17">
        <v>0.38864843987975062</v>
      </c>
      <c r="Y10" s="17">
        <v>0.35319500187442432</v>
      </c>
      <c r="Z10" s="17">
        <v>0.41565773123365041</v>
      </c>
      <c r="AA10" s="17">
        <v>0.42346027348549442</v>
      </c>
      <c r="AB10" s="17">
        <v>0.50214765607423251</v>
      </c>
      <c r="AC10" s="17">
        <v>0.36986959461077729</v>
      </c>
      <c r="AD10" s="17">
        <v>0.45596681331191008</v>
      </c>
      <c r="AE10" s="17">
        <v>0.47603277077984413</v>
      </c>
      <c r="AG10" s="17">
        <v>0.4117766611288563</v>
      </c>
      <c r="AH10" s="17">
        <v>0.40193528075471241</v>
      </c>
      <c r="AJ10" s="17">
        <v>0.42641076492377361</v>
      </c>
      <c r="AK10" s="17">
        <v>0.34701236388173701</v>
      </c>
      <c r="AL10" s="17">
        <v>0.36859242680191251</v>
      </c>
      <c r="AM10" s="17">
        <v>0.34481897052487409</v>
      </c>
      <c r="AN10" s="17">
        <v>0.38159231402800448</v>
      </c>
      <c r="AO10" s="17">
        <v>0.34650534667014121</v>
      </c>
      <c r="AP10" s="17">
        <v>0.32041000099230771</v>
      </c>
      <c r="AQ10" s="17">
        <v>0.4204610464915316</v>
      </c>
      <c r="AR10" s="17">
        <v>0.32157856813995689</v>
      </c>
      <c r="AS10" s="17">
        <v>0.36823904885825792</v>
      </c>
      <c r="AT10" s="17">
        <v>0.42854266555917458</v>
      </c>
      <c r="AU10" s="17">
        <v>0.349337478021087</v>
      </c>
      <c r="AV10" s="17">
        <v>0.37717687870085032</v>
      </c>
      <c r="AX10" s="17">
        <v>0.39680886177338193</v>
      </c>
      <c r="AY10" s="17">
        <v>0.36823904885825792</v>
      </c>
      <c r="AZ10" s="17">
        <v>0.42854266555917458</v>
      </c>
      <c r="BA10" s="17">
        <v>0.349337478021087</v>
      </c>
      <c r="BC10" s="17">
        <v>0.39629206026306102</v>
      </c>
      <c r="BD10" s="17">
        <v>0.42656376809716839</v>
      </c>
      <c r="BE10" s="17">
        <v>0.35953458486743523</v>
      </c>
      <c r="BF10" s="17">
        <v>0.50097812766846173</v>
      </c>
      <c r="BG10" s="17">
        <v>0.45980744769859511</v>
      </c>
      <c r="BH10" s="17">
        <v>0.39183645386894222</v>
      </c>
      <c r="BI10" s="17">
        <v>0.41255955941778327</v>
      </c>
      <c r="BJ10" s="17">
        <v>0.40142507804613697</v>
      </c>
      <c r="BK10" s="17">
        <v>0.41213551421746669</v>
      </c>
      <c r="BL10" s="17">
        <v>0.44715698453676411</v>
      </c>
      <c r="BM10" s="17">
        <v>0.41807270638713878</v>
      </c>
      <c r="BN10" s="17">
        <v>0.40438169073070729</v>
      </c>
      <c r="BP10" s="17">
        <v>0.38780579642825991</v>
      </c>
      <c r="BQ10" s="17">
        <v>0.43664505259747521</v>
      </c>
      <c r="BR10" s="17">
        <v>0.4332372851663906</v>
      </c>
      <c r="BS10" s="17">
        <v>0.40742133033750472</v>
      </c>
      <c r="BT10" s="17">
        <v>0.4487945702767614</v>
      </c>
      <c r="BU10" s="17">
        <v>0.37061734338306168</v>
      </c>
      <c r="BV10" s="17">
        <v>0.35792494477374659</v>
      </c>
      <c r="BW10" s="17">
        <v>0.44185098351455149</v>
      </c>
      <c r="BX10" s="17">
        <v>0.3468577162947693</v>
      </c>
      <c r="BY10" s="17">
        <v>0.40732611046138661</v>
      </c>
    </row>
    <row r="11" spans="2:79" ht="18.95" customHeight="1">
      <c r="B11" s="19" t="s">
        <v>228</v>
      </c>
      <c r="C11" s="17">
        <v>0.28935880822585319</v>
      </c>
      <c r="D11" s="17">
        <v>0.30051038981845679</v>
      </c>
      <c r="E11" s="17">
        <v>0.2407402788999248</v>
      </c>
      <c r="F11" s="17">
        <v>0.32575749856713371</v>
      </c>
      <c r="H11" s="17">
        <v>0.28077480419621142</v>
      </c>
      <c r="I11" s="17">
        <v>0.30623039809971231</v>
      </c>
      <c r="J11" s="17">
        <v>0.3544143348394172</v>
      </c>
      <c r="K11" s="17">
        <v>0.29509870652965708</v>
      </c>
      <c r="L11" s="17">
        <v>0.28540671307416171</v>
      </c>
      <c r="M11" s="17">
        <v>0.31163752629058877</v>
      </c>
      <c r="N11" s="17">
        <v>0.34619782487563139</v>
      </c>
      <c r="O11" s="17">
        <v>0.3474761648693635</v>
      </c>
      <c r="P11" s="17">
        <v>0.30920184262259742</v>
      </c>
      <c r="Q11" s="17">
        <v>0.20235898726852231</v>
      </c>
      <c r="R11" s="17">
        <v>0.28984881571815108</v>
      </c>
      <c r="S11" s="17">
        <v>0.24304003557505471</v>
      </c>
      <c r="U11" s="17">
        <v>0.29495985705091848</v>
      </c>
      <c r="V11" s="17">
        <v>0.33206234339578761</v>
      </c>
      <c r="W11" s="17">
        <v>0.37443443948145039</v>
      </c>
      <c r="X11" s="17">
        <v>0.30870303361830748</v>
      </c>
      <c r="Y11" s="17">
        <v>0.35403268435455643</v>
      </c>
      <c r="Z11" s="17">
        <v>0.2345296389275183</v>
      </c>
      <c r="AA11" s="17">
        <v>0.21633924000954541</v>
      </c>
      <c r="AB11" s="17">
        <v>0.21187969124573611</v>
      </c>
      <c r="AC11" s="17">
        <v>0.33055132798724213</v>
      </c>
      <c r="AD11" s="17">
        <v>0.26883386122720832</v>
      </c>
      <c r="AE11" s="17">
        <v>0.30238273200263022</v>
      </c>
      <c r="AG11" s="17">
        <v>0.26645515556120247</v>
      </c>
      <c r="AH11" s="17">
        <v>0.30725043067586771</v>
      </c>
      <c r="AJ11" s="17">
        <v>0.25356568815073238</v>
      </c>
      <c r="AK11" s="17">
        <v>0.31580947354978089</v>
      </c>
      <c r="AL11" s="17">
        <v>0.26115774555800481</v>
      </c>
      <c r="AM11" s="17">
        <v>0.31324246868819478</v>
      </c>
      <c r="AN11" s="17">
        <v>0.33468246599252638</v>
      </c>
      <c r="AO11" s="17">
        <v>0.3104910869048737</v>
      </c>
      <c r="AP11" s="17">
        <v>0.33958010135606792</v>
      </c>
      <c r="AQ11" s="17">
        <v>0.28955315923615438</v>
      </c>
      <c r="AR11" s="17">
        <v>0.28707192351566879</v>
      </c>
      <c r="AS11" s="17">
        <v>0.31363337727370211</v>
      </c>
      <c r="AT11" s="17">
        <v>0.24025289608871001</v>
      </c>
      <c r="AU11" s="17">
        <v>0.29597351807341782</v>
      </c>
      <c r="AV11" s="17">
        <v>0.25999247482181859</v>
      </c>
      <c r="AX11" s="17">
        <v>0.29572850243445908</v>
      </c>
      <c r="AY11" s="17">
        <v>0.31363337727370211</v>
      </c>
      <c r="AZ11" s="17">
        <v>0.24025289608871001</v>
      </c>
      <c r="BA11" s="17">
        <v>0.29597351807341782</v>
      </c>
      <c r="BC11" s="17">
        <v>0.30157129268977628</v>
      </c>
      <c r="BD11" s="17">
        <v>0.2542093294825028</v>
      </c>
      <c r="BE11" s="17">
        <v>0.3154246449592838</v>
      </c>
      <c r="BF11" s="17">
        <v>0.27409737613384549</v>
      </c>
      <c r="BG11" s="17">
        <v>0.14167029287201779</v>
      </c>
      <c r="BH11" s="17">
        <v>0.2202453312486925</v>
      </c>
      <c r="BI11" s="17">
        <v>0.20388269398336051</v>
      </c>
      <c r="BJ11" s="17">
        <v>0.25790630143523202</v>
      </c>
      <c r="BK11" s="17">
        <v>0.29051346991848348</v>
      </c>
      <c r="BL11" s="17">
        <v>0.23157480795225141</v>
      </c>
      <c r="BM11" s="17">
        <v>0.26830923892065178</v>
      </c>
      <c r="BN11" s="17">
        <v>0.31641961249751932</v>
      </c>
      <c r="BP11" s="17">
        <v>0.29953290858222942</v>
      </c>
      <c r="BQ11" s="17">
        <v>0.23756629554970221</v>
      </c>
      <c r="BR11" s="17">
        <v>0.27463275230036621</v>
      </c>
      <c r="BS11" s="17">
        <v>0.34085350556554189</v>
      </c>
      <c r="BT11" s="17">
        <v>0.2378890380829774</v>
      </c>
      <c r="BU11" s="17">
        <v>0.26920498168471002</v>
      </c>
      <c r="BV11" s="17">
        <v>0.27921987066462939</v>
      </c>
      <c r="BW11" s="17">
        <v>0.28344226237551728</v>
      </c>
      <c r="BX11" s="17">
        <v>0.26770473707346182</v>
      </c>
      <c r="BY11" s="17">
        <v>0.2756348739078946</v>
      </c>
    </row>
    <row r="12" spans="2:79" ht="18.95" customHeight="1">
      <c r="B12" s="19" t="s">
        <v>229</v>
      </c>
      <c r="C12" s="17">
        <v>8.2996144224717017E-2</v>
      </c>
      <c r="D12" s="17">
        <v>7.8855634755253479E-2</v>
      </c>
      <c r="E12" s="17">
        <v>0.10378634224667301</v>
      </c>
      <c r="F12" s="17">
        <v>5.230044628230246E-2</v>
      </c>
      <c r="H12" s="17">
        <v>7.1963065990809288E-2</v>
      </c>
      <c r="I12" s="17">
        <v>6.8421748087625411E-2</v>
      </c>
      <c r="J12" s="17">
        <v>9.6461656131245771E-2</v>
      </c>
      <c r="K12" s="17">
        <v>8.7941424226752496E-2</v>
      </c>
      <c r="L12" s="17">
        <v>6.6596549467098712E-2</v>
      </c>
      <c r="M12" s="17">
        <v>7.2653789369972452E-2</v>
      </c>
      <c r="N12" s="17">
        <v>7.3891501735118006E-2</v>
      </c>
      <c r="O12" s="17">
        <v>0.12816812662731511</v>
      </c>
      <c r="P12" s="17">
        <v>6.44450456917562E-2</v>
      </c>
      <c r="Q12" s="17">
        <v>8.5484678986063906E-2</v>
      </c>
      <c r="R12" s="17">
        <v>7.5553258678889818E-2</v>
      </c>
      <c r="S12" s="17">
        <v>0.10431456881997429</v>
      </c>
      <c r="U12" s="17">
        <v>0.13358558740634949</v>
      </c>
      <c r="V12" s="17">
        <v>7.5257587521770253E-2</v>
      </c>
      <c r="W12" s="17">
        <v>3.6823513596905312E-2</v>
      </c>
      <c r="X12" s="17">
        <v>7.7051316782319551E-2</v>
      </c>
      <c r="Y12" s="17">
        <v>4.394074770558027E-2</v>
      </c>
      <c r="Z12" s="17">
        <v>7.5036281042851219E-2</v>
      </c>
      <c r="AA12" s="17">
        <v>9.9084376922270526E-2</v>
      </c>
      <c r="AB12" s="17">
        <v>6.5426429721113524E-2</v>
      </c>
      <c r="AC12" s="17">
        <v>7.7819209924564259E-2</v>
      </c>
      <c r="AD12" s="17">
        <v>0.12994815554878</v>
      </c>
      <c r="AE12" s="17">
        <v>0.13592362588103429</v>
      </c>
      <c r="AG12" s="17">
        <v>9.1163130750422747E-2</v>
      </c>
      <c r="AH12" s="17">
        <v>7.6616347883419728E-2</v>
      </c>
      <c r="AJ12" s="17">
        <v>8.6654731189802825E-2</v>
      </c>
      <c r="AK12" s="17">
        <v>0.1106684774062313</v>
      </c>
      <c r="AL12" s="17">
        <v>0.1319380086404604</v>
      </c>
      <c r="AM12" s="17">
        <v>8.4116407725714631E-2</v>
      </c>
      <c r="AN12" s="17">
        <v>6.9997274995853342E-2</v>
      </c>
      <c r="AO12" s="17">
        <v>8.2193721484107682E-2</v>
      </c>
      <c r="AP12" s="17">
        <v>0.10644549362299301</v>
      </c>
      <c r="AQ12" s="17">
        <v>0.1060822774628063</v>
      </c>
      <c r="AR12" s="17">
        <v>0.1380012252258396</v>
      </c>
      <c r="AS12" s="17">
        <v>6.6036549836748379E-2</v>
      </c>
      <c r="AT12" s="17">
        <v>0.1208986783993016</v>
      </c>
      <c r="AU12" s="17">
        <v>0.1608391787328862</v>
      </c>
      <c r="AV12" s="17">
        <v>0.1174612586126022</v>
      </c>
      <c r="AX12" s="17">
        <v>8.1310173821352749E-2</v>
      </c>
      <c r="AY12" s="17">
        <v>6.6036549836748379E-2</v>
      </c>
      <c r="AZ12" s="17">
        <v>0.1208986783993016</v>
      </c>
      <c r="BA12" s="17">
        <v>0.1608391787328862</v>
      </c>
      <c r="BC12" s="17">
        <v>9.1465930674005713E-2</v>
      </c>
      <c r="BD12" s="17">
        <v>9.5432433804915354E-2</v>
      </c>
      <c r="BE12" s="17">
        <v>8.7282148749453115E-2</v>
      </c>
      <c r="BF12" s="17">
        <v>4.5716781654654197E-2</v>
      </c>
      <c r="BG12" s="17">
        <v>0.10625873412316771</v>
      </c>
      <c r="BH12" s="17">
        <v>7.2681572406019829E-2</v>
      </c>
      <c r="BI12" s="17">
        <v>7.7502267112303083E-2</v>
      </c>
      <c r="BJ12" s="17">
        <v>0.1087026302684299</v>
      </c>
      <c r="BK12" s="17">
        <v>4.8698138580118379E-2</v>
      </c>
      <c r="BL12" s="17">
        <v>0.14697265243572299</v>
      </c>
      <c r="BM12" s="17">
        <v>7.0321128719967832E-2</v>
      </c>
      <c r="BN12" s="17">
        <v>0.1009406732907384</v>
      </c>
      <c r="BP12" s="17">
        <v>0.1101022129272695</v>
      </c>
      <c r="BQ12" s="17">
        <v>8.1515213916020679E-2</v>
      </c>
      <c r="BR12" s="17">
        <v>8.0928788186389725E-2</v>
      </c>
      <c r="BS12" s="17">
        <v>6.5932266320677183E-2</v>
      </c>
      <c r="BT12" s="17">
        <v>2.7539728519497521E-2</v>
      </c>
      <c r="BU12" s="17">
        <v>0.13395101875387391</v>
      </c>
      <c r="BV12" s="17">
        <v>7.6932008590914661E-2</v>
      </c>
      <c r="BW12" s="17">
        <v>9.8881831919361951E-2</v>
      </c>
      <c r="BX12" s="17">
        <v>5.5304045956404022E-2</v>
      </c>
      <c r="BY12" s="17">
        <v>7.8169397558785131E-2</v>
      </c>
    </row>
    <row r="13" spans="2:79" ht="18.95" customHeight="1">
      <c r="B13" s="19" t="s">
        <v>55</v>
      </c>
      <c r="C13" s="17">
        <v>7.957235628057259E-3</v>
      </c>
      <c r="D13" s="17">
        <v>7.3615222914676882E-3</v>
      </c>
      <c r="E13" s="17">
        <v>9.0428896293975637E-3</v>
      </c>
      <c r="F13" s="17">
        <v>1.4108831459237711E-2</v>
      </c>
      <c r="H13" s="17">
        <v>1.7174825692198161E-2</v>
      </c>
      <c r="I13" s="17">
        <v>1.797378864244371E-2</v>
      </c>
      <c r="J13" s="17">
        <v>0</v>
      </c>
      <c r="K13" s="17">
        <v>9.4692778215659974E-3</v>
      </c>
      <c r="L13" s="17">
        <v>3.9756486967114802E-3</v>
      </c>
      <c r="M13" s="17">
        <v>2.424754074978978E-2</v>
      </c>
      <c r="N13" s="17">
        <v>7.7198719268689727E-3</v>
      </c>
      <c r="O13" s="17">
        <v>0</v>
      </c>
      <c r="P13" s="17">
        <v>1.0725007128063331E-2</v>
      </c>
      <c r="Q13" s="17">
        <v>3.7513634079167639E-3</v>
      </c>
      <c r="R13" s="17">
        <v>0</v>
      </c>
      <c r="S13" s="17">
        <v>1.8746685984746951E-3</v>
      </c>
      <c r="U13" s="17">
        <v>2.9420936345916669E-2</v>
      </c>
      <c r="V13" s="17">
        <v>0</v>
      </c>
      <c r="W13" s="17">
        <v>1.101640037965671E-2</v>
      </c>
      <c r="X13" s="17">
        <v>1.7439807258905551E-2</v>
      </c>
      <c r="Y13" s="17">
        <v>0</v>
      </c>
      <c r="Z13" s="17">
        <v>5.1066130874634448E-3</v>
      </c>
      <c r="AA13" s="17">
        <v>0</v>
      </c>
      <c r="AB13" s="17">
        <v>0</v>
      </c>
      <c r="AC13" s="17">
        <v>6.8005650618704824E-3</v>
      </c>
      <c r="AD13" s="17">
        <v>1.9789122177926539E-3</v>
      </c>
      <c r="AE13" s="17">
        <v>8.5660871336491431E-2</v>
      </c>
      <c r="AG13" s="17">
        <v>3.1492427123751619E-3</v>
      </c>
      <c r="AH13" s="17">
        <v>1.1713090436425671E-2</v>
      </c>
      <c r="AJ13" s="17">
        <v>1.0001456518963479E-3</v>
      </c>
      <c r="AK13" s="17">
        <v>3.3033826847358831E-3</v>
      </c>
      <c r="AL13" s="17">
        <v>4.6644120890167633E-3</v>
      </c>
      <c r="AM13" s="17">
        <v>6.8180922706409693E-3</v>
      </c>
      <c r="AN13" s="17">
        <v>1.310182039395575E-2</v>
      </c>
      <c r="AO13" s="17">
        <v>2.8769291421341259E-3</v>
      </c>
      <c r="AP13" s="17">
        <v>1.7450028660748809E-2</v>
      </c>
      <c r="AQ13" s="17">
        <v>6.4777874142536379E-3</v>
      </c>
      <c r="AR13" s="17">
        <v>3.0231714652499049E-3</v>
      </c>
      <c r="AS13" s="17">
        <v>2.0208280344134751E-2</v>
      </c>
      <c r="AT13" s="17">
        <v>3.4899880359287698E-3</v>
      </c>
      <c r="AU13" s="17">
        <v>0</v>
      </c>
      <c r="AV13" s="17">
        <v>0</v>
      </c>
      <c r="AX13" s="17">
        <v>7.2066687978780096E-3</v>
      </c>
      <c r="AY13" s="17">
        <v>2.0208280344134751E-2</v>
      </c>
      <c r="AZ13" s="17">
        <v>3.4899880359287698E-3</v>
      </c>
      <c r="BA13" s="17">
        <v>0</v>
      </c>
      <c r="BC13" s="17">
        <v>6.4813228385843724E-3</v>
      </c>
      <c r="BD13" s="17">
        <v>1.8266539815408239E-2</v>
      </c>
      <c r="BE13" s="17">
        <v>1.0730838081204031E-2</v>
      </c>
      <c r="BF13" s="17">
        <v>0</v>
      </c>
      <c r="BG13" s="17">
        <v>0</v>
      </c>
      <c r="BH13" s="17">
        <v>9.2363755043536246E-3</v>
      </c>
      <c r="BI13" s="17">
        <v>1.6712467886167141E-2</v>
      </c>
      <c r="BJ13" s="17">
        <v>9.5056961062645415E-3</v>
      </c>
      <c r="BK13" s="17">
        <v>0</v>
      </c>
      <c r="BL13" s="17">
        <v>6.3225411949950228E-3</v>
      </c>
      <c r="BM13" s="17">
        <v>5.0809554518038017E-3</v>
      </c>
      <c r="BN13" s="17">
        <v>1.446092447552892E-2</v>
      </c>
      <c r="BP13" s="17">
        <v>1.256364063249344E-2</v>
      </c>
      <c r="BQ13" s="17">
        <v>0</v>
      </c>
      <c r="BR13" s="17">
        <v>1.392630419574133E-2</v>
      </c>
      <c r="BS13" s="17">
        <v>3.9310154962245783E-3</v>
      </c>
      <c r="BT13" s="17">
        <v>2.741091246473544E-3</v>
      </c>
      <c r="BU13" s="17">
        <v>0</v>
      </c>
      <c r="BV13" s="17">
        <v>0</v>
      </c>
      <c r="BW13" s="17">
        <v>0</v>
      </c>
      <c r="BX13" s="17">
        <v>1.279761805095163E-2</v>
      </c>
      <c r="BY13" s="17">
        <v>1.4393121520131891E-2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A18"/>
  <sheetViews>
    <sheetView showGridLines="0" workbookViewId="0">
      <pane xSplit="2" topLeftCell="AW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236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0.63154996708137778</v>
      </c>
      <c r="D9" s="17">
        <v>0.63849207910394357</v>
      </c>
      <c r="E9" s="17">
        <v>0.62520966397866629</v>
      </c>
      <c r="F9" s="17">
        <v>0.54032638531258714</v>
      </c>
      <c r="H9" s="17">
        <v>0.54334953148951504</v>
      </c>
      <c r="I9" s="17">
        <v>0.55117683566325459</v>
      </c>
      <c r="J9" s="17">
        <v>0.6780115050778629</v>
      </c>
      <c r="K9" s="17">
        <v>0.62820846407475417</v>
      </c>
      <c r="L9" s="17">
        <v>0.55619520356317742</v>
      </c>
      <c r="M9" s="17">
        <v>0.69232465073644922</v>
      </c>
      <c r="N9" s="17">
        <v>0.615949141393343</v>
      </c>
      <c r="O9" s="17">
        <v>0.62121656646852996</v>
      </c>
      <c r="P9" s="17">
        <v>0.70683287933009298</v>
      </c>
      <c r="Q9" s="17">
        <v>0.61624734089734401</v>
      </c>
      <c r="R9" s="17">
        <v>0.68067295763839597</v>
      </c>
      <c r="S9" s="17">
        <v>0.66883692734783995</v>
      </c>
      <c r="U9" s="17">
        <v>0.61442012217098174</v>
      </c>
      <c r="V9" s="17">
        <v>0.68666697403082411</v>
      </c>
      <c r="W9" s="17">
        <v>0.63641805109501792</v>
      </c>
      <c r="X9" s="17">
        <v>0.55767170142081679</v>
      </c>
      <c r="Y9" s="17">
        <v>0.64225381706003271</v>
      </c>
      <c r="Z9" s="17">
        <v>0.58481937669707162</v>
      </c>
      <c r="AA9" s="17">
        <v>0.66112233856731351</v>
      </c>
      <c r="AB9" s="17">
        <v>0.5954175841861068</v>
      </c>
      <c r="AC9" s="17">
        <v>0.66731857266296224</v>
      </c>
      <c r="AD9" s="17">
        <v>0.67943871024172109</v>
      </c>
      <c r="AE9" s="17">
        <v>0.64988061858294155</v>
      </c>
      <c r="AG9" s="17">
        <v>0.66275721487214478</v>
      </c>
      <c r="AH9" s="17">
        <v>0.60717183389224638</v>
      </c>
      <c r="AJ9" s="17">
        <v>0.65106851261769161</v>
      </c>
      <c r="AK9" s="17">
        <v>0.62879829802615839</v>
      </c>
      <c r="AL9" s="17">
        <v>0.61963770155931541</v>
      </c>
      <c r="AM9" s="17">
        <v>0.63786249247971261</v>
      </c>
      <c r="AN9" s="17">
        <v>0.62983103838636967</v>
      </c>
      <c r="AO9" s="17">
        <v>0.67236764696602236</v>
      </c>
      <c r="AP9" s="17">
        <v>0.65527634421665459</v>
      </c>
      <c r="AQ9" s="17">
        <v>0.65242689975181989</v>
      </c>
      <c r="AR9" s="17">
        <v>0.65628931733180274</v>
      </c>
      <c r="AS9" s="17">
        <v>0.66626246995354776</v>
      </c>
      <c r="AT9" s="17">
        <v>0.61968506061049422</v>
      </c>
      <c r="AU9" s="17">
        <v>0.63674660371854008</v>
      </c>
      <c r="AV9" s="17">
        <v>0.64628765979190406</v>
      </c>
      <c r="AX9" s="17">
        <v>0.63526066960473926</v>
      </c>
      <c r="AY9" s="17">
        <v>0.66626246995354776</v>
      </c>
      <c r="AZ9" s="17">
        <v>0.61968506061049422</v>
      </c>
      <c r="BA9" s="17">
        <v>0.63674660371854008</v>
      </c>
      <c r="BC9" s="17">
        <v>0.63343376847568555</v>
      </c>
      <c r="BD9" s="17">
        <v>0.43365081954501122</v>
      </c>
      <c r="BE9" s="17">
        <v>0.57627450127897073</v>
      </c>
      <c r="BF9" s="17">
        <v>0.64268902892032864</v>
      </c>
      <c r="BG9" s="17">
        <v>0.61019151666275395</v>
      </c>
      <c r="BH9" s="17">
        <v>0.61670466395012402</v>
      </c>
      <c r="BI9" s="17">
        <v>0.56806501901506334</v>
      </c>
      <c r="BJ9" s="17">
        <v>0.68438065683479776</v>
      </c>
      <c r="BK9" s="17">
        <v>0.61036428992887859</v>
      </c>
      <c r="BL9" s="17">
        <v>0.63750776798274478</v>
      </c>
      <c r="BM9" s="17">
        <v>0.63398391107676544</v>
      </c>
      <c r="BN9" s="17">
        <v>0.59143287952802992</v>
      </c>
      <c r="BP9" s="17">
        <v>0.73156898411439364</v>
      </c>
      <c r="BQ9" s="17">
        <v>0.64535935925887644</v>
      </c>
      <c r="BR9" s="17">
        <v>0.63117570754658836</v>
      </c>
      <c r="BS9" s="17">
        <v>0.61333850788256838</v>
      </c>
      <c r="BT9" s="17">
        <v>0.6544989126818922</v>
      </c>
      <c r="BU9" s="17">
        <v>0.6941836875325097</v>
      </c>
      <c r="BV9" s="17">
        <v>0.51190985945341472</v>
      </c>
      <c r="BW9" s="17">
        <v>0.53046523136605195</v>
      </c>
      <c r="BX9" s="17">
        <v>0.62386429032029445</v>
      </c>
      <c r="BY9" s="17">
        <v>0.63138545072744134</v>
      </c>
    </row>
    <row r="10" spans="2:79" ht="18.95" customHeight="1">
      <c r="B10" s="19" t="s">
        <v>227</v>
      </c>
      <c r="C10" s="17">
        <v>0.29662923508176009</v>
      </c>
      <c r="D10" s="17">
        <v>0.29119789296420379</v>
      </c>
      <c r="E10" s="17">
        <v>0.3186909837283029</v>
      </c>
      <c r="F10" s="17">
        <v>0.27778532903065689</v>
      </c>
      <c r="H10" s="17">
        <v>0.33776125416989772</v>
      </c>
      <c r="I10" s="17">
        <v>0.30277404956017978</v>
      </c>
      <c r="J10" s="17">
        <v>0.25589879813623678</v>
      </c>
      <c r="K10" s="17">
        <v>0.31361168198726402</v>
      </c>
      <c r="L10" s="17">
        <v>0.36838186510357662</v>
      </c>
      <c r="M10" s="17">
        <v>0.24790536044222791</v>
      </c>
      <c r="N10" s="17">
        <v>0.31752235059082379</v>
      </c>
      <c r="O10" s="17">
        <v>0.30279572737480709</v>
      </c>
      <c r="P10" s="17">
        <v>0.25504835745415361</v>
      </c>
      <c r="Q10" s="17">
        <v>0.29903991676004921</v>
      </c>
      <c r="R10" s="17">
        <v>0.28708007914457268</v>
      </c>
      <c r="S10" s="17">
        <v>0.27358326821117129</v>
      </c>
      <c r="U10" s="17">
        <v>0.30021685923321001</v>
      </c>
      <c r="V10" s="17">
        <v>0.2041158984859183</v>
      </c>
      <c r="W10" s="17">
        <v>0.30270882255244391</v>
      </c>
      <c r="X10" s="17">
        <v>0.37008938028351812</v>
      </c>
      <c r="Y10" s="17">
        <v>0.27740093119008319</v>
      </c>
      <c r="Z10" s="17">
        <v>0.33721988479990139</v>
      </c>
      <c r="AA10" s="17">
        <v>0.27410757515750139</v>
      </c>
      <c r="AB10" s="17">
        <v>0.32654782613376759</v>
      </c>
      <c r="AC10" s="17">
        <v>0.27113755405912582</v>
      </c>
      <c r="AD10" s="17">
        <v>0.28661115965411382</v>
      </c>
      <c r="AE10" s="17">
        <v>0.26445851008056698</v>
      </c>
      <c r="AG10" s="17">
        <v>0.28081726343328112</v>
      </c>
      <c r="AH10" s="17">
        <v>0.30898105647318158</v>
      </c>
      <c r="AJ10" s="17">
        <v>0.28295098909373079</v>
      </c>
      <c r="AK10" s="17">
        <v>0.3484540124060897</v>
      </c>
      <c r="AL10" s="17">
        <v>0.33437786568630617</v>
      </c>
      <c r="AM10" s="17">
        <v>0.28795206480341951</v>
      </c>
      <c r="AN10" s="17">
        <v>0.29098287500218689</v>
      </c>
      <c r="AO10" s="17">
        <v>0.26026064304817048</v>
      </c>
      <c r="AP10" s="17">
        <v>0.30017883187984001</v>
      </c>
      <c r="AQ10" s="17">
        <v>0.28615483600101599</v>
      </c>
      <c r="AR10" s="17">
        <v>0.29229338510736208</v>
      </c>
      <c r="AS10" s="17">
        <v>0.30375759349529691</v>
      </c>
      <c r="AT10" s="17">
        <v>0.32677881938901793</v>
      </c>
      <c r="AU10" s="17">
        <v>0.31059388104153751</v>
      </c>
      <c r="AV10" s="17">
        <v>0.34903917128802359</v>
      </c>
      <c r="AX10" s="17">
        <v>0.2930585675939662</v>
      </c>
      <c r="AY10" s="17">
        <v>0.30375759349529691</v>
      </c>
      <c r="AZ10" s="17">
        <v>0.32677881938901793</v>
      </c>
      <c r="BA10" s="17">
        <v>0.31059388104153751</v>
      </c>
      <c r="BC10" s="17">
        <v>0.29791046901806378</v>
      </c>
      <c r="BD10" s="17">
        <v>0.451442151045299</v>
      </c>
      <c r="BE10" s="17">
        <v>0.33346013871142871</v>
      </c>
      <c r="BF10" s="17">
        <v>0.30305246464241342</v>
      </c>
      <c r="BG10" s="17">
        <v>0.38980848333724599</v>
      </c>
      <c r="BH10" s="17">
        <v>0.29232698097524101</v>
      </c>
      <c r="BI10" s="17">
        <v>0.35039870530271727</v>
      </c>
      <c r="BJ10" s="17">
        <v>0.26985960296518441</v>
      </c>
      <c r="BK10" s="17">
        <v>0.29794338014479582</v>
      </c>
      <c r="BL10" s="17">
        <v>0.30643988808214151</v>
      </c>
      <c r="BM10" s="17">
        <v>0.29438691410587697</v>
      </c>
      <c r="BN10" s="17">
        <v>0.32078655622468738</v>
      </c>
      <c r="BP10" s="17">
        <v>0.238139281192183</v>
      </c>
      <c r="BQ10" s="17">
        <v>0.31420149373277018</v>
      </c>
      <c r="BR10" s="17">
        <v>0.30710053154430622</v>
      </c>
      <c r="BS10" s="17">
        <v>0.30833783257196268</v>
      </c>
      <c r="BT10" s="17">
        <v>0.29029859456513463</v>
      </c>
      <c r="BU10" s="17">
        <v>0.2935993297467307</v>
      </c>
      <c r="BV10" s="17">
        <v>0.40267216946502699</v>
      </c>
      <c r="BW10" s="17">
        <v>0.38641806413977398</v>
      </c>
      <c r="BX10" s="17">
        <v>0.239397859583661</v>
      </c>
      <c r="BY10" s="17">
        <v>0.26582885338326129</v>
      </c>
    </row>
    <row r="11" spans="2:79" ht="18.95" customHeight="1">
      <c r="B11" s="19" t="s">
        <v>228</v>
      </c>
      <c r="C11" s="17">
        <v>5.5206402276661043E-2</v>
      </c>
      <c r="D11" s="17">
        <v>5.5812671586907329E-2</v>
      </c>
      <c r="E11" s="17">
        <v>3.7853959494584782E-2</v>
      </c>
      <c r="F11" s="17">
        <v>0.1320345049661753</v>
      </c>
      <c r="H11" s="17">
        <v>8.6860379197986171E-2</v>
      </c>
      <c r="I11" s="17">
        <v>0.12510090557880041</v>
      </c>
      <c r="J11" s="17">
        <v>3.7106315353603918E-2</v>
      </c>
      <c r="K11" s="17">
        <v>4.2120948612989852E-2</v>
      </c>
      <c r="L11" s="17">
        <v>6.3386247924943989E-2</v>
      </c>
      <c r="M11" s="17">
        <v>4.9235848679562988E-2</v>
      </c>
      <c r="N11" s="17">
        <v>4.4090989018123659E-2</v>
      </c>
      <c r="O11" s="17">
        <v>3.7972198647865357E-2</v>
      </c>
      <c r="P11" s="17">
        <v>3.8118763215753422E-2</v>
      </c>
      <c r="Q11" s="17">
        <v>6.1167885230157808E-2</v>
      </c>
      <c r="R11" s="17">
        <v>3.2246963217031313E-2</v>
      </c>
      <c r="S11" s="17">
        <v>4.7757020471149221E-2</v>
      </c>
      <c r="U11" s="17">
        <v>7.1070802314588691E-2</v>
      </c>
      <c r="V11" s="17">
        <v>7.4843936845826589E-2</v>
      </c>
      <c r="W11" s="17">
        <v>4.0225725754996687E-2</v>
      </c>
      <c r="X11" s="17">
        <v>3.3975919200540168E-2</v>
      </c>
      <c r="Y11" s="17">
        <v>7.6693848839000378E-2</v>
      </c>
      <c r="Z11" s="17">
        <v>5.4857958052473482E-2</v>
      </c>
      <c r="AA11" s="17">
        <v>5.8160928221547017E-2</v>
      </c>
      <c r="AB11" s="17">
        <v>5.8195151821320623E-2</v>
      </c>
      <c r="AC11" s="17">
        <v>5.3259826273008543E-2</v>
      </c>
      <c r="AD11" s="17">
        <v>3.3950130104165199E-2</v>
      </c>
      <c r="AE11" s="17">
        <v>0</v>
      </c>
      <c r="AG11" s="17">
        <v>4.4637880463853342E-2</v>
      </c>
      <c r="AH11" s="17">
        <v>6.3462203431964723E-2</v>
      </c>
      <c r="AJ11" s="17">
        <v>5.5926933378893859E-2</v>
      </c>
      <c r="AK11" s="17">
        <v>2.2747689567752111E-2</v>
      </c>
      <c r="AL11" s="17">
        <v>2.861337266726692E-2</v>
      </c>
      <c r="AM11" s="17">
        <v>6.0283897985691913E-2</v>
      </c>
      <c r="AN11" s="17">
        <v>6.5115633633323594E-2</v>
      </c>
      <c r="AO11" s="17">
        <v>5.6989809489851051E-2</v>
      </c>
      <c r="AP11" s="17">
        <v>3.413247915459567E-2</v>
      </c>
      <c r="AQ11" s="17">
        <v>4.3674794023090137E-2</v>
      </c>
      <c r="AR11" s="17">
        <v>4.5287507939175138E-2</v>
      </c>
      <c r="AS11" s="17">
        <v>2.997993655115521E-2</v>
      </c>
      <c r="AT11" s="17">
        <v>4.4819354032686873E-2</v>
      </c>
      <c r="AU11" s="17">
        <v>3.3100592888118147E-2</v>
      </c>
      <c r="AV11" s="17">
        <v>4.6731689200723266E-3</v>
      </c>
      <c r="AX11" s="17">
        <v>5.5524260874972753E-2</v>
      </c>
      <c r="AY11" s="17">
        <v>2.997993655115521E-2</v>
      </c>
      <c r="AZ11" s="17">
        <v>4.4819354032686873E-2</v>
      </c>
      <c r="BA11" s="17">
        <v>3.3100592888118147E-2</v>
      </c>
      <c r="BC11" s="17">
        <v>5.0580533926534867E-2</v>
      </c>
      <c r="BD11" s="17">
        <v>7.831452210961079E-2</v>
      </c>
      <c r="BE11" s="17">
        <v>5.7802891383236833E-2</v>
      </c>
      <c r="BF11" s="17">
        <v>3.100186854022359E-2</v>
      </c>
      <c r="BG11" s="17">
        <v>0</v>
      </c>
      <c r="BH11" s="17">
        <v>7.1925033398209243E-2</v>
      </c>
      <c r="BI11" s="17">
        <v>5.1392760160814177E-2</v>
      </c>
      <c r="BJ11" s="17">
        <v>3.657859502451262E-2</v>
      </c>
      <c r="BK11" s="17">
        <v>8.3209000160580512E-2</v>
      </c>
      <c r="BL11" s="17">
        <v>3.1173563630203061E-2</v>
      </c>
      <c r="BM11" s="17">
        <v>6.0339824066364088E-2</v>
      </c>
      <c r="BN11" s="17">
        <v>7.1945941670356825E-2</v>
      </c>
      <c r="BP11" s="17">
        <v>2.0640453334258239E-2</v>
      </c>
      <c r="BQ11" s="17">
        <v>4.0439147008353278E-2</v>
      </c>
      <c r="BR11" s="17">
        <v>4.991313706704701E-2</v>
      </c>
      <c r="BS11" s="17">
        <v>6.4915647321008338E-2</v>
      </c>
      <c r="BT11" s="17">
        <v>4.6230983259749232E-2</v>
      </c>
      <c r="BU11" s="17">
        <v>1.221698272075954E-2</v>
      </c>
      <c r="BV11" s="17">
        <v>5.0873082869942549E-2</v>
      </c>
      <c r="BW11" s="17">
        <v>6.0631363027662553E-2</v>
      </c>
      <c r="BX11" s="17">
        <v>8.4178068402772879E-2</v>
      </c>
      <c r="BY11" s="17">
        <v>7.9216265586034548E-2</v>
      </c>
    </row>
    <row r="12" spans="2:79" ht="18.95" customHeight="1">
      <c r="B12" s="19" t="s">
        <v>229</v>
      </c>
      <c r="C12" s="17">
        <v>1.1592356843451159E-2</v>
      </c>
      <c r="D12" s="17">
        <v>1.067845065120287E-2</v>
      </c>
      <c r="E12" s="17">
        <v>1.058498599508758E-2</v>
      </c>
      <c r="F12" s="17">
        <v>3.6544727262066388E-2</v>
      </c>
      <c r="H12" s="17">
        <v>2.725210412152498E-2</v>
      </c>
      <c r="I12" s="17">
        <v>2.9744205553214509E-3</v>
      </c>
      <c r="J12" s="17">
        <v>2.0835398551853582E-2</v>
      </c>
      <c r="K12" s="17">
        <v>6.5896275034259058E-3</v>
      </c>
      <c r="L12" s="17">
        <v>8.061034711590415E-3</v>
      </c>
      <c r="M12" s="17">
        <v>1.053414014175985E-2</v>
      </c>
      <c r="N12" s="17">
        <v>1.471764707084052E-2</v>
      </c>
      <c r="O12" s="17">
        <v>3.8015507508797633E-2</v>
      </c>
      <c r="P12" s="17">
        <v>0</v>
      </c>
      <c r="Q12" s="17">
        <v>9.2655132648201063E-3</v>
      </c>
      <c r="R12" s="17">
        <v>0</v>
      </c>
      <c r="S12" s="17">
        <v>9.0563770676081127E-3</v>
      </c>
      <c r="U12" s="17">
        <v>1.8218053856030711E-3</v>
      </c>
      <c r="V12" s="17">
        <v>2.7249700531599721E-2</v>
      </c>
      <c r="W12" s="17">
        <v>7.3777454174744914E-3</v>
      </c>
      <c r="X12" s="17">
        <v>3.8262999095124983E-2</v>
      </c>
      <c r="Y12" s="17">
        <v>3.6514029108838122E-3</v>
      </c>
      <c r="Z12" s="17">
        <v>1.592385927296527E-2</v>
      </c>
      <c r="AA12" s="17">
        <v>6.6091580536380276E-3</v>
      </c>
      <c r="AB12" s="17">
        <v>1.9839437858804959E-2</v>
      </c>
      <c r="AC12" s="17">
        <v>1.483481943033162E-3</v>
      </c>
      <c r="AD12" s="17">
        <v>0</v>
      </c>
      <c r="AE12" s="17">
        <v>0</v>
      </c>
      <c r="AG12" s="17">
        <v>8.8783575125287121E-3</v>
      </c>
      <c r="AH12" s="17">
        <v>1.371244886848437E-2</v>
      </c>
      <c r="AJ12" s="17">
        <v>6.9204132576860828E-3</v>
      </c>
      <c r="AK12" s="17">
        <v>0</v>
      </c>
      <c r="AL12" s="17">
        <v>1.7371060087111419E-2</v>
      </c>
      <c r="AM12" s="17">
        <v>1.0942660757998501E-2</v>
      </c>
      <c r="AN12" s="17">
        <v>7.6423188311646869E-3</v>
      </c>
      <c r="AO12" s="17">
        <v>5.8143521478067938E-3</v>
      </c>
      <c r="AP12" s="17">
        <v>3.8788371870505101E-3</v>
      </c>
      <c r="AQ12" s="17">
        <v>1.7743470224074211E-2</v>
      </c>
      <c r="AR12" s="17">
        <v>6.1297896216602529E-3</v>
      </c>
      <c r="AS12" s="17">
        <v>0</v>
      </c>
      <c r="AT12" s="17">
        <v>8.7167659678010125E-3</v>
      </c>
      <c r="AU12" s="17">
        <v>1.29102139331068E-2</v>
      </c>
      <c r="AV12" s="17">
        <v>0</v>
      </c>
      <c r="AX12" s="17">
        <v>1.127989379081017E-2</v>
      </c>
      <c r="AY12" s="17">
        <v>0</v>
      </c>
      <c r="AZ12" s="17">
        <v>8.7167659678010125E-3</v>
      </c>
      <c r="BA12" s="17">
        <v>1.29102139331068E-2</v>
      </c>
      <c r="BC12" s="17">
        <v>1.1593905741131441E-2</v>
      </c>
      <c r="BD12" s="17">
        <v>1.8325967484670601E-2</v>
      </c>
      <c r="BE12" s="17">
        <v>2.6404262180140969E-2</v>
      </c>
      <c r="BF12" s="17">
        <v>2.32566378970346E-2</v>
      </c>
      <c r="BG12" s="17">
        <v>0</v>
      </c>
      <c r="BH12" s="17">
        <v>1.2320232581446841E-2</v>
      </c>
      <c r="BI12" s="17">
        <v>1.9734499447053081E-2</v>
      </c>
      <c r="BJ12" s="17">
        <v>2.4960130611749029E-3</v>
      </c>
      <c r="BK12" s="17">
        <v>8.4833297657450867E-3</v>
      </c>
      <c r="BL12" s="17">
        <v>2.4878780304910489E-2</v>
      </c>
      <c r="BM12" s="17">
        <v>6.2083952991896472E-3</v>
      </c>
      <c r="BN12" s="17">
        <v>8.7471843925533525E-3</v>
      </c>
      <c r="BP12" s="17">
        <v>2.912359273328338E-3</v>
      </c>
      <c r="BQ12" s="17">
        <v>0</v>
      </c>
      <c r="BR12" s="17">
        <v>0</v>
      </c>
      <c r="BS12" s="17">
        <v>1.032996021542122E-2</v>
      </c>
      <c r="BT12" s="17">
        <v>8.9715094932241151E-3</v>
      </c>
      <c r="BU12" s="17">
        <v>0</v>
      </c>
      <c r="BV12" s="17">
        <v>3.4544888211615922E-2</v>
      </c>
      <c r="BW12" s="17">
        <v>1.498211712876233E-2</v>
      </c>
      <c r="BX12" s="17">
        <v>5.2559781693271738E-2</v>
      </c>
      <c r="BY12" s="17">
        <v>1.683503116300698E-2</v>
      </c>
    </row>
    <row r="13" spans="2:79" ht="18.95" customHeight="1">
      <c r="B13" s="19" t="s">
        <v>55</v>
      </c>
      <c r="C13" s="17">
        <v>5.0220387167501301E-3</v>
      </c>
      <c r="D13" s="17">
        <v>3.818905693742324E-3</v>
      </c>
      <c r="E13" s="17">
        <v>7.6604068033583744E-3</v>
      </c>
      <c r="F13" s="17">
        <v>1.3309053428513981E-2</v>
      </c>
      <c r="H13" s="17">
        <v>4.7767310210761766E-3</v>
      </c>
      <c r="I13" s="17">
        <v>1.797378864244371E-2</v>
      </c>
      <c r="J13" s="17">
        <v>8.1479828804428261E-3</v>
      </c>
      <c r="K13" s="17">
        <v>9.4692778215659974E-3</v>
      </c>
      <c r="L13" s="17">
        <v>3.9756486967114802E-3</v>
      </c>
      <c r="M13" s="17">
        <v>0</v>
      </c>
      <c r="N13" s="17">
        <v>7.7198719268689727E-3</v>
      </c>
      <c r="O13" s="17">
        <v>0</v>
      </c>
      <c r="P13" s="17">
        <v>0</v>
      </c>
      <c r="Q13" s="17">
        <v>1.427934384762879E-2</v>
      </c>
      <c r="R13" s="17">
        <v>0</v>
      </c>
      <c r="S13" s="17">
        <v>7.6640690223128759E-4</v>
      </c>
      <c r="U13" s="17">
        <v>1.247041089561656E-2</v>
      </c>
      <c r="V13" s="17">
        <v>7.1234901058311014E-3</v>
      </c>
      <c r="W13" s="17">
        <v>1.3269655180067039E-2</v>
      </c>
      <c r="X13" s="17">
        <v>0</v>
      </c>
      <c r="Y13" s="17">
        <v>0</v>
      </c>
      <c r="Z13" s="17">
        <v>7.1789211775883741E-3</v>
      </c>
      <c r="AA13" s="17">
        <v>0</v>
      </c>
      <c r="AB13" s="17">
        <v>0</v>
      </c>
      <c r="AC13" s="17">
        <v>6.8005650618704824E-3</v>
      </c>
      <c r="AD13" s="17">
        <v>0</v>
      </c>
      <c r="AE13" s="17">
        <v>8.5660871336491431E-2</v>
      </c>
      <c r="AG13" s="17">
        <v>2.9092837181922738E-3</v>
      </c>
      <c r="AH13" s="17">
        <v>6.6724573341228584E-3</v>
      </c>
      <c r="AJ13" s="17">
        <v>3.133151651997625E-3</v>
      </c>
      <c r="AK13" s="17">
        <v>0</v>
      </c>
      <c r="AL13" s="17">
        <v>0</v>
      </c>
      <c r="AM13" s="17">
        <v>2.958883973177407E-3</v>
      </c>
      <c r="AN13" s="17">
        <v>6.4281341469551003E-3</v>
      </c>
      <c r="AO13" s="17">
        <v>4.5675483481492259E-3</v>
      </c>
      <c r="AP13" s="17">
        <v>6.5335075618593568E-3</v>
      </c>
      <c r="AQ13" s="17">
        <v>0</v>
      </c>
      <c r="AR13" s="17">
        <v>0</v>
      </c>
      <c r="AS13" s="17">
        <v>0</v>
      </c>
      <c r="AT13" s="17">
        <v>0</v>
      </c>
      <c r="AU13" s="17">
        <v>6.6487084186974436E-3</v>
      </c>
      <c r="AV13" s="17">
        <v>0</v>
      </c>
      <c r="AX13" s="17">
        <v>4.876608135511675E-3</v>
      </c>
      <c r="AY13" s="17">
        <v>0</v>
      </c>
      <c r="AZ13" s="17">
        <v>0</v>
      </c>
      <c r="BA13" s="17">
        <v>6.6487084186974436E-3</v>
      </c>
      <c r="BC13" s="17">
        <v>6.4813228385843724E-3</v>
      </c>
      <c r="BD13" s="17">
        <v>1.8266539815408239E-2</v>
      </c>
      <c r="BE13" s="17">
        <v>6.0582064462228226E-3</v>
      </c>
      <c r="BF13" s="17">
        <v>0</v>
      </c>
      <c r="BG13" s="17">
        <v>0</v>
      </c>
      <c r="BH13" s="17">
        <v>6.7230890949790513E-3</v>
      </c>
      <c r="BI13" s="17">
        <v>1.040901607435203E-2</v>
      </c>
      <c r="BJ13" s="17">
        <v>6.6851321143303151E-3</v>
      </c>
      <c r="BK13" s="17">
        <v>0</v>
      </c>
      <c r="BL13" s="17">
        <v>0</v>
      </c>
      <c r="BM13" s="17">
        <v>5.0809554518038017E-3</v>
      </c>
      <c r="BN13" s="17">
        <v>7.0874381843724398E-3</v>
      </c>
      <c r="BP13" s="17">
        <v>6.738922085836767E-3</v>
      </c>
      <c r="BQ13" s="17">
        <v>0</v>
      </c>
      <c r="BR13" s="17">
        <v>1.1810623842058389E-2</v>
      </c>
      <c r="BS13" s="17">
        <v>3.0780520090392068E-3</v>
      </c>
      <c r="BT13" s="17">
        <v>0</v>
      </c>
      <c r="BU13" s="17">
        <v>0</v>
      </c>
      <c r="BV13" s="17">
        <v>0</v>
      </c>
      <c r="BW13" s="17">
        <v>7.503224337749438E-3</v>
      </c>
      <c r="BX13" s="17">
        <v>0</v>
      </c>
      <c r="BY13" s="17">
        <v>6.7343991402558142E-3</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A18"/>
  <sheetViews>
    <sheetView showGridLines="0" workbookViewId="0">
      <pane xSplit="2" topLeftCell="AT1" activePane="topRight" state="frozen"/>
      <selection pane="topRight" activeCell="AX10" sqref="AX9:AX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237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0.37331133379206982</v>
      </c>
      <c r="D9" s="17">
        <v>0.40364992576668052</v>
      </c>
      <c r="E9" s="17">
        <v>0.29213818852352602</v>
      </c>
      <c r="F9" s="17">
        <v>0.22870088808329031</v>
      </c>
      <c r="H9" s="17">
        <v>0.37926026476630181</v>
      </c>
      <c r="I9" s="17">
        <v>0.320756756882703</v>
      </c>
      <c r="J9" s="17">
        <v>0.37566833019272322</v>
      </c>
      <c r="K9" s="17">
        <v>0.37063011783165661</v>
      </c>
      <c r="L9" s="17">
        <v>0.31649348200193361</v>
      </c>
      <c r="M9" s="17">
        <v>0.3431036676066167</v>
      </c>
      <c r="N9" s="17">
        <v>0.35203781016431718</v>
      </c>
      <c r="O9" s="17">
        <v>0.26984115291774491</v>
      </c>
      <c r="P9" s="17">
        <v>0.38532281616712771</v>
      </c>
      <c r="Q9" s="17">
        <v>0.44852032914100531</v>
      </c>
      <c r="R9" s="17">
        <v>0.40685904359689301</v>
      </c>
      <c r="S9" s="17">
        <v>0.41680835589974702</v>
      </c>
      <c r="U9" s="17">
        <v>0.34410371557330338</v>
      </c>
      <c r="V9" s="17">
        <v>0.36897660505003382</v>
      </c>
      <c r="W9" s="17">
        <v>0.33525627777785377</v>
      </c>
      <c r="X9" s="17">
        <v>0.24879786685078911</v>
      </c>
      <c r="Y9" s="17">
        <v>0.44010703105250681</v>
      </c>
      <c r="Z9" s="17">
        <v>0.37679048809899418</v>
      </c>
      <c r="AA9" s="17">
        <v>0.43415581208220683</v>
      </c>
      <c r="AB9" s="17">
        <v>0.44021825350965338</v>
      </c>
      <c r="AC9" s="17">
        <v>0.44471792587644299</v>
      </c>
      <c r="AD9" s="17">
        <v>0.2727397140072168</v>
      </c>
      <c r="AE9" s="17">
        <v>0.13592362588103429</v>
      </c>
      <c r="AG9" s="17">
        <v>0.40012989071492078</v>
      </c>
      <c r="AH9" s="17">
        <v>0.35236150966823321</v>
      </c>
      <c r="AJ9" s="17">
        <v>0.42003885814582481</v>
      </c>
      <c r="AK9" s="17">
        <v>0.36471665961989691</v>
      </c>
      <c r="AL9" s="17">
        <v>0.39247012750240562</v>
      </c>
      <c r="AM9" s="17">
        <v>0.40674108257534491</v>
      </c>
      <c r="AN9" s="17">
        <v>0.32763760702035788</v>
      </c>
      <c r="AO9" s="17">
        <v>0.42992773880260571</v>
      </c>
      <c r="AP9" s="17">
        <v>0.39510900418968892</v>
      </c>
      <c r="AQ9" s="17">
        <v>0.37941848268259232</v>
      </c>
      <c r="AR9" s="17">
        <v>0.38567558950024072</v>
      </c>
      <c r="AS9" s="17">
        <v>0.35681898865555628</v>
      </c>
      <c r="AT9" s="17">
        <v>0.40916704591401892</v>
      </c>
      <c r="AU9" s="17">
        <v>0.40551415578144318</v>
      </c>
      <c r="AV9" s="17">
        <v>0.51119570096637079</v>
      </c>
      <c r="AX9" s="17">
        <v>0.38053853241098262</v>
      </c>
      <c r="AY9" s="17">
        <v>0.35681898865555628</v>
      </c>
      <c r="AZ9" s="17">
        <v>0.40916704591401892</v>
      </c>
      <c r="BA9" s="17">
        <v>0.40551415578144318</v>
      </c>
      <c r="BC9" s="17">
        <v>0.4681612532741678</v>
      </c>
      <c r="BD9" s="17">
        <v>0.36527577521029192</v>
      </c>
      <c r="BE9" s="17">
        <v>0.46436735305267851</v>
      </c>
      <c r="BF9" s="17">
        <v>0.45870657116398811</v>
      </c>
      <c r="BG9" s="17">
        <v>0.33121037925823898</v>
      </c>
      <c r="BH9" s="17">
        <v>0.48669504296299237</v>
      </c>
      <c r="BI9" s="17">
        <v>0.41271140496672221</v>
      </c>
      <c r="BJ9" s="17">
        <v>0.36489999234343368</v>
      </c>
      <c r="BK9" s="17">
        <v>0.34351375049119087</v>
      </c>
      <c r="BL9" s="17">
        <v>0.34384115111412328</v>
      </c>
      <c r="BM9" s="17">
        <v>0.38243645270997828</v>
      </c>
      <c r="BN9" s="17">
        <v>0.31306197904536109</v>
      </c>
      <c r="BP9" s="17">
        <v>0.39331026392830548</v>
      </c>
      <c r="BQ9" s="17">
        <v>0.41627313134366661</v>
      </c>
      <c r="BR9" s="17">
        <v>0.27598250560874049</v>
      </c>
      <c r="BS9" s="17">
        <v>0.38407710656657429</v>
      </c>
      <c r="BT9" s="17">
        <v>0.55956463043266591</v>
      </c>
      <c r="BU9" s="17">
        <v>0.21792387766686011</v>
      </c>
      <c r="BV9" s="17">
        <v>0.4716007492244742</v>
      </c>
      <c r="BW9" s="17">
        <v>0.32836231308131197</v>
      </c>
      <c r="BX9" s="17">
        <v>0.44083050844475102</v>
      </c>
      <c r="BY9" s="17">
        <v>0.37167799661508222</v>
      </c>
    </row>
    <row r="10" spans="2:79" ht="18.95" customHeight="1">
      <c r="B10" s="19" t="s">
        <v>227</v>
      </c>
      <c r="C10" s="17">
        <v>0.47735648188973961</v>
      </c>
      <c r="D10" s="17">
        <v>0.45218218070857058</v>
      </c>
      <c r="E10" s="17">
        <v>0.54352956290077503</v>
      </c>
      <c r="F10" s="17">
        <v>0.59008792223546447</v>
      </c>
      <c r="H10" s="17">
        <v>0.45962763018352149</v>
      </c>
      <c r="I10" s="17">
        <v>0.50090451138508107</v>
      </c>
      <c r="J10" s="17">
        <v>0.47658016806524189</v>
      </c>
      <c r="K10" s="17">
        <v>0.46763558852047682</v>
      </c>
      <c r="L10" s="17">
        <v>0.54903370222245929</v>
      </c>
      <c r="M10" s="17">
        <v>0.46680072331102529</v>
      </c>
      <c r="N10" s="17">
        <v>0.47152835733891341</v>
      </c>
      <c r="O10" s="17">
        <v>0.55836276910442328</v>
      </c>
      <c r="P10" s="17">
        <v>0.49081224371045917</v>
      </c>
      <c r="Q10" s="17">
        <v>0.40940674005578631</v>
      </c>
      <c r="R10" s="17">
        <v>0.50494840249678208</v>
      </c>
      <c r="S10" s="17">
        <v>0.43936210442842388</v>
      </c>
      <c r="U10" s="17">
        <v>0.48984117241384062</v>
      </c>
      <c r="V10" s="17">
        <v>0.45063764744408052</v>
      </c>
      <c r="W10" s="17">
        <v>0.5177431238255974</v>
      </c>
      <c r="X10" s="17">
        <v>0.53716921070386525</v>
      </c>
      <c r="Y10" s="17">
        <v>0.42358620179743989</v>
      </c>
      <c r="Z10" s="17">
        <v>0.50391606087201324</v>
      </c>
      <c r="AA10" s="17">
        <v>0.43861591163233221</v>
      </c>
      <c r="AB10" s="17">
        <v>0.44431651099260588</v>
      </c>
      <c r="AC10" s="17">
        <v>0.4084159583969848</v>
      </c>
      <c r="AD10" s="17">
        <v>0.57721899532307974</v>
      </c>
      <c r="AE10" s="17">
        <v>0.56684124208319719</v>
      </c>
      <c r="AG10" s="17">
        <v>0.4674048198619048</v>
      </c>
      <c r="AH10" s="17">
        <v>0.48513041133056489</v>
      </c>
      <c r="AJ10" s="17">
        <v>0.46408410143228551</v>
      </c>
      <c r="AK10" s="17">
        <v>0.46707163990094891</v>
      </c>
      <c r="AL10" s="17">
        <v>0.44994085069861822</v>
      </c>
      <c r="AM10" s="17">
        <v>0.43077357365607177</v>
      </c>
      <c r="AN10" s="17">
        <v>0.49963702128681742</v>
      </c>
      <c r="AO10" s="17">
        <v>0.38604147356375479</v>
      </c>
      <c r="AP10" s="17">
        <v>0.42238061217911188</v>
      </c>
      <c r="AQ10" s="17">
        <v>0.43718031025287551</v>
      </c>
      <c r="AR10" s="17">
        <v>0.48921117186298407</v>
      </c>
      <c r="AS10" s="17">
        <v>0.45199648262069758</v>
      </c>
      <c r="AT10" s="17">
        <v>0.47096043906595242</v>
      </c>
      <c r="AU10" s="17">
        <v>0.43518989410047509</v>
      </c>
      <c r="AV10" s="17">
        <v>0.32859107052191522</v>
      </c>
      <c r="AX10" s="17">
        <v>0.46668538615496508</v>
      </c>
      <c r="AY10" s="17">
        <v>0.45199648262069758</v>
      </c>
      <c r="AZ10" s="17">
        <v>0.47096043906595242</v>
      </c>
      <c r="BA10" s="17">
        <v>0.43518989410047509</v>
      </c>
      <c r="BC10" s="17">
        <v>0.41642318644072518</v>
      </c>
      <c r="BD10" s="17">
        <v>0.40405604391551653</v>
      </c>
      <c r="BE10" s="17">
        <v>0.43958577850963509</v>
      </c>
      <c r="BF10" s="17">
        <v>0.44094547731692058</v>
      </c>
      <c r="BG10" s="17">
        <v>0.45715865624087593</v>
      </c>
      <c r="BH10" s="17">
        <v>0.39513139988207568</v>
      </c>
      <c r="BI10" s="17">
        <v>0.44697055306011713</v>
      </c>
      <c r="BJ10" s="17">
        <v>0.49836794793385758</v>
      </c>
      <c r="BK10" s="17">
        <v>0.51575322721442651</v>
      </c>
      <c r="BL10" s="17">
        <v>0.43770139408686948</v>
      </c>
      <c r="BM10" s="17">
        <v>0.46969578823987568</v>
      </c>
      <c r="BN10" s="17">
        <v>0.50747042381795104</v>
      </c>
      <c r="BP10" s="17">
        <v>0.47851104832337171</v>
      </c>
      <c r="BQ10" s="17">
        <v>0.45631298471574411</v>
      </c>
      <c r="BR10" s="17">
        <v>0.57095856229984732</v>
      </c>
      <c r="BS10" s="17">
        <v>0.44536934773451259</v>
      </c>
      <c r="BT10" s="17">
        <v>0.33725510948989801</v>
      </c>
      <c r="BU10" s="17">
        <v>0.66026285154102882</v>
      </c>
      <c r="BV10" s="17">
        <v>0.4468822461948358</v>
      </c>
      <c r="BW10" s="17">
        <v>0.46116226582979808</v>
      </c>
      <c r="BX10" s="17">
        <v>0.42251491203158059</v>
      </c>
      <c r="BY10" s="17">
        <v>0.46954804203848349</v>
      </c>
    </row>
    <row r="11" spans="2:79" ht="18.95" customHeight="1">
      <c r="B11" s="19" t="s">
        <v>228</v>
      </c>
      <c r="C11" s="17">
        <v>0.1200345831387809</v>
      </c>
      <c r="D11" s="17">
        <v>0.1151391932263396</v>
      </c>
      <c r="E11" s="17">
        <v>0.14178685589803591</v>
      </c>
      <c r="F11" s="17">
        <v>0.1032946628498498</v>
      </c>
      <c r="H11" s="17">
        <v>9.6770999044973466E-2</v>
      </c>
      <c r="I11" s="17">
        <v>0.1242297642506983</v>
      </c>
      <c r="J11" s="17">
        <v>9.6719611447637271E-2</v>
      </c>
      <c r="K11" s="17">
        <v>0.1177560878947029</v>
      </c>
      <c r="L11" s="17">
        <v>0.1087316996468501</v>
      </c>
      <c r="M11" s="17">
        <v>0.15955245289696379</v>
      </c>
      <c r="N11" s="17">
        <v>0.15850566343622799</v>
      </c>
      <c r="O11" s="17">
        <v>0.15169443880202951</v>
      </c>
      <c r="P11" s="17">
        <v>0.1178912518431233</v>
      </c>
      <c r="Q11" s="17">
        <v>0.1256814242482365</v>
      </c>
      <c r="R11" s="17">
        <v>7.6978428249206685E-2</v>
      </c>
      <c r="S11" s="17">
        <v>0.13066903559212989</v>
      </c>
      <c r="U11" s="17">
        <v>0.1157723895036456</v>
      </c>
      <c r="V11" s="17">
        <v>0.1159761973478441</v>
      </c>
      <c r="W11" s="17">
        <v>0.13597886644102991</v>
      </c>
      <c r="X11" s="17">
        <v>0.16498424929116229</v>
      </c>
      <c r="Y11" s="17">
        <v>9.2976442736622589E-2</v>
      </c>
      <c r="Z11" s="17">
        <v>9.6288399416677523E-2</v>
      </c>
      <c r="AA11" s="17">
        <v>0.1154469122572274</v>
      </c>
      <c r="AB11" s="17">
        <v>9.9357627372236301E-2</v>
      </c>
      <c r="AC11" s="17">
        <v>0.128705567141739</v>
      </c>
      <c r="AD11" s="17">
        <v>0.12991895398755449</v>
      </c>
      <c r="AE11" s="17">
        <v>0.21157426069927701</v>
      </c>
      <c r="AG11" s="17">
        <v>0.1195564495525048</v>
      </c>
      <c r="AH11" s="17">
        <v>0.12040808625339661</v>
      </c>
      <c r="AJ11" s="17">
        <v>0.1037096351860677</v>
      </c>
      <c r="AK11" s="17">
        <v>0.13580674559096531</v>
      </c>
      <c r="AL11" s="17">
        <v>0.1355695843869556</v>
      </c>
      <c r="AM11" s="17">
        <v>0.14115093608956811</v>
      </c>
      <c r="AN11" s="17">
        <v>0.15696394959184659</v>
      </c>
      <c r="AO11" s="17">
        <v>0.16034977963281949</v>
      </c>
      <c r="AP11" s="17">
        <v>0.15162637175106319</v>
      </c>
      <c r="AQ11" s="17">
        <v>0.1623626146537426</v>
      </c>
      <c r="AR11" s="17">
        <v>0.11225592453198729</v>
      </c>
      <c r="AS11" s="17">
        <v>0.1765143902527426</v>
      </c>
      <c r="AT11" s="17">
        <v>0.1117429212281824</v>
      </c>
      <c r="AU11" s="17">
        <v>0.1367982598537402</v>
      </c>
      <c r="AV11" s="17">
        <v>0.16021322851171399</v>
      </c>
      <c r="AX11" s="17">
        <v>0.1245485888485225</v>
      </c>
      <c r="AY11" s="17">
        <v>0.1765143902527426</v>
      </c>
      <c r="AZ11" s="17">
        <v>0.1117429212281824</v>
      </c>
      <c r="BA11" s="17">
        <v>0.1367982598537402</v>
      </c>
      <c r="BC11" s="17">
        <v>9.0069835207360935E-2</v>
      </c>
      <c r="BD11" s="17">
        <v>0.1758091337587043</v>
      </c>
      <c r="BE11" s="17">
        <v>7.9817319167774334E-2</v>
      </c>
      <c r="BF11" s="17">
        <v>8.5851315368182884E-2</v>
      </c>
      <c r="BG11" s="17">
        <v>0.211630964500885</v>
      </c>
      <c r="BH11" s="17">
        <v>8.316885820418167E-2</v>
      </c>
      <c r="BI11" s="17">
        <v>0.10564064765997799</v>
      </c>
      <c r="BJ11" s="17">
        <v>0.10581631387675999</v>
      </c>
      <c r="BK11" s="17">
        <v>0.1183679211687077</v>
      </c>
      <c r="BL11" s="17">
        <v>0.21845745479900699</v>
      </c>
      <c r="BM11" s="17">
        <v>0.12914691046757629</v>
      </c>
      <c r="BN11" s="17">
        <v>0.14379026736968301</v>
      </c>
      <c r="BP11" s="17">
        <v>0.1009501725161831</v>
      </c>
      <c r="BQ11" s="17">
        <v>9.792944851824846E-2</v>
      </c>
      <c r="BR11" s="17">
        <v>0.1133289064587011</v>
      </c>
      <c r="BS11" s="17">
        <v>0.13261930676533931</v>
      </c>
      <c r="BT11" s="17">
        <v>8.6108512558769598E-2</v>
      </c>
      <c r="BU11" s="17">
        <v>0.1095962880713514</v>
      </c>
      <c r="BV11" s="17">
        <v>6.9089776423231844E-2</v>
      </c>
      <c r="BW11" s="17">
        <v>0.18799007962237829</v>
      </c>
      <c r="BX11" s="17">
        <v>8.4136433116584863E-2</v>
      </c>
      <c r="BY11" s="17">
        <v>0.12697079587552171</v>
      </c>
    </row>
    <row r="12" spans="2:79" ht="18.95" customHeight="1">
      <c r="B12" s="19" t="s">
        <v>229</v>
      </c>
      <c r="C12" s="17">
        <v>2.3561382953047681E-2</v>
      </c>
      <c r="D12" s="17">
        <v>2.3846409698137391E-2</v>
      </c>
      <c r="E12" s="17">
        <v>1.488498587430467E-2</v>
      </c>
      <c r="F12" s="17">
        <v>7.2029890279247166E-2</v>
      </c>
      <c r="H12" s="17">
        <v>4.8907508652025103E-2</v>
      </c>
      <c r="I12" s="17">
        <v>5.410896748151757E-2</v>
      </c>
      <c r="J12" s="17">
        <v>4.2883907413954668E-2</v>
      </c>
      <c r="K12" s="17">
        <v>3.1786047038812569E-2</v>
      </c>
      <c r="L12" s="17">
        <v>2.176546743204549E-2</v>
      </c>
      <c r="M12" s="17">
        <v>2.900606709541349E-2</v>
      </c>
      <c r="N12" s="17">
        <v>1.792816906054142E-2</v>
      </c>
      <c r="O12" s="17">
        <v>2.0101639175802231E-2</v>
      </c>
      <c r="P12" s="17">
        <v>5.9736882792898773E-3</v>
      </c>
      <c r="Q12" s="17">
        <v>9.7184360362768708E-3</v>
      </c>
      <c r="R12" s="17">
        <v>7.3640002141574261E-3</v>
      </c>
      <c r="S12" s="17">
        <v>6.2053518216307153E-3</v>
      </c>
      <c r="U12" s="17">
        <v>4.0109412669479559E-2</v>
      </c>
      <c r="V12" s="17">
        <v>5.4313921831054143E-2</v>
      </c>
      <c r="W12" s="17">
        <v>1.6093886327894051E-3</v>
      </c>
      <c r="X12" s="17">
        <v>4.4876748265438179E-2</v>
      </c>
      <c r="Y12" s="17">
        <v>3.7128862045704543E-2</v>
      </c>
      <c r="Z12" s="17">
        <v>2.300505161231511E-2</v>
      </c>
      <c r="AA12" s="17">
        <v>1.178136402823351E-2</v>
      </c>
      <c r="AB12" s="17">
        <v>1.610760812550438E-2</v>
      </c>
      <c r="AC12" s="17">
        <v>9.8765015799296488E-3</v>
      </c>
      <c r="AD12" s="17">
        <v>1.1050624449970811E-2</v>
      </c>
      <c r="AE12" s="17">
        <v>0</v>
      </c>
      <c r="AG12" s="17">
        <v>8.4903427128735498E-3</v>
      </c>
      <c r="AH12" s="17">
        <v>3.5334411729472458E-2</v>
      </c>
      <c r="AJ12" s="17">
        <v>9.9459398203913824E-3</v>
      </c>
      <c r="AK12" s="17">
        <v>2.910157220345307E-2</v>
      </c>
      <c r="AL12" s="17">
        <v>1.7355025323003821E-2</v>
      </c>
      <c r="AM12" s="17">
        <v>1.9082430225563531E-2</v>
      </c>
      <c r="AN12" s="17">
        <v>6.2773360350068903E-3</v>
      </c>
      <c r="AO12" s="17">
        <v>2.080407885868581E-2</v>
      </c>
      <c r="AP12" s="17">
        <v>1.49058890388772E-2</v>
      </c>
      <c r="AQ12" s="17">
        <v>1.6066818093281549E-2</v>
      </c>
      <c r="AR12" s="17">
        <v>9.8341426395380464E-3</v>
      </c>
      <c r="AS12" s="17">
        <v>1.4670138471003459E-2</v>
      </c>
      <c r="AT12" s="17">
        <v>6.6781858618593336E-3</v>
      </c>
      <c r="AU12" s="17">
        <v>1.5848981845644101E-2</v>
      </c>
      <c r="AV12" s="17">
        <v>0</v>
      </c>
      <c r="AX12" s="17">
        <v>2.2749900740865161E-2</v>
      </c>
      <c r="AY12" s="17">
        <v>1.4670138471003459E-2</v>
      </c>
      <c r="AZ12" s="17">
        <v>6.6781858618593336E-3</v>
      </c>
      <c r="BA12" s="17">
        <v>1.5848981845644101E-2</v>
      </c>
      <c r="BC12" s="17">
        <v>1.8864402239161929E-2</v>
      </c>
      <c r="BD12" s="17">
        <v>3.6592507300078847E-2</v>
      </c>
      <c r="BE12" s="17">
        <v>1.017134282368928E-2</v>
      </c>
      <c r="BF12" s="17">
        <v>1.449663615090852E-2</v>
      </c>
      <c r="BG12" s="17">
        <v>0</v>
      </c>
      <c r="BH12" s="17">
        <v>2.6007189679340719E-2</v>
      </c>
      <c r="BI12" s="17">
        <v>2.426837823883082E-2</v>
      </c>
      <c r="BJ12" s="17">
        <v>2.3383892582166929E-2</v>
      </c>
      <c r="BK12" s="17">
        <v>2.2365101125675031E-2</v>
      </c>
      <c r="BL12" s="17">
        <v>0</v>
      </c>
      <c r="BM12" s="17">
        <v>1.0199813275078891E-2</v>
      </c>
      <c r="BN12" s="17">
        <v>2.9503930796396179E-2</v>
      </c>
      <c r="BP12" s="17">
        <v>2.1121525562774041E-2</v>
      </c>
      <c r="BQ12" s="17">
        <v>1.155404200238665E-2</v>
      </c>
      <c r="BR12" s="17">
        <v>2.933510187575971E-2</v>
      </c>
      <c r="BS12" s="17">
        <v>3.4015970981999551E-2</v>
      </c>
      <c r="BT12" s="17">
        <v>1.247218853789578E-2</v>
      </c>
      <c r="BU12" s="17">
        <v>1.221698272075954E-2</v>
      </c>
      <c r="BV12" s="17">
        <v>1.2427228157458319E-2</v>
      </c>
      <c r="BW12" s="17">
        <v>1.498211712876233E-2</v>
      </c>
      <c r="BX12" s="17">
        <v>5.2518146407083723E-2</v>
      </c>
      <c r="BY12" s="17">
        <v>2.50687663306569E-2</v>
      </c>
    </row>
    <row r="13" spans="2:79" ht="18.95" customHeight="1">
      <c r="B13" s="19" t="s">
        <v>55</v>
      </c>
      <c r="C13" s="17">
        <v>5.7362182263621161E-3</v>
      </c>
      <c r="D13" s="17">
        <v>5.1822906002718739E-3</v>
      </c>
      <c r="E13" s="17">
        <v>7.6604068033583744E-3</v>
      </c>
      <c r="F13" s="17">
        <v>5.8866365521481707E-3</v>
      </c>
      <c r="H13" s="17">
        <v>1.5433597353178201E-2</v>
      </c>
      <c r="I13" s="17">
        <v>0</v>
      </c>
      <c r="J13" s="17">
        <v>8.1479828804428261E-3</v>
      </c>
      <c r="K13" s="17">
        <v>1.2192158714351069E-2</v>
      </c>
      <c r="L13" s="17">
        <v>3.9756486967114802E-3</v>
      </c>
      <c r="M13" s="17">
        <v>1.5370890899806811E-3</v>
      </c>
      <c r="N13" s="17">
        <v>0</v>
      </c>
      <c r="O13" s="17">
        <v>0</v>
      </c>
      <c r="P13" s="17">
        <v>0</v>
      </c>
      <c r="Q13" s="17">
        <v>6.6730705186949209E-3</v>
      </c>
      <c r="R13" s="17">
        <v>3.8501254429608961E-3</v>
      </c>
      <c r="S13" s="17">
        <v>6.9551522580683549E-3</v>
      </c>
      <c r="U13" s="17">
        <v>1.017330983973096E-2</v>
      </c>
      <c r="V13" s="17">
        <v>1.009562832698729E-2</v>
      </c>
      <c r="W13" s="17">
        <v>9.4123433227293433E-3</v>
      </c>
      <c r="X13" s="17">
        <v>4.1719248887449774E-3</v>
      </c>
      <c r="Y13" s="17">
        <v>6.2014623677263368E-3</v>
      </c>
      <c r="Z13" s="17">
        <v>0</v>
      </c>
      <c r="AA13" s="17">
        <v>0</v>
      </c>
      <c r="AB13" s="17">
        <v>0</v>
      </c>
      <c r="AC13" s="17">
        <v>8.2840470049036444E-3</v>
      </c>
      <c r="AD13" s="17">
        <v>9.0717122321781578E-3</v>
      </c>
      <c r="AE13" s="17">
        <v>8.5660871336491431E-2</v>
      </c>
      <c r="AG13" s="17">
        <v>4.4184971577961004E-3</v>
      </c>
      <c r="AH13" s="17">
        <v>6.7655810183328497E-3</v>
      </c>
      <c r="AJ13" s="17">
        <v>2.2214654154308301E-3</v>
      </c>
      <c r="AK13" s="17">
        <v>3.3033826847358831E-3</v>
      </c>
      <c r="AL13" s="17">
        <v>4.6644120890167633E-3</v>
      </c>
      <c r="AM13" s="17">
        <v>2.2519774534517289E-3</v>
      </c>
      <c r="AN13" s="17">
        <v>9.4840860659714012E-3</v>
      </c>
      <c r="AO13" s="17">
        <v>2.8769291421341259E-3</v>
      </c>
      <c r="AP13" s="17">
        <v>1.597812284125889E-2</v>
      </c>
      <c r="AQ13" s="17">
        <v>4.9717743175083824E-3</v>
      </c>
      <c r="AR13" s="17">
        <v>3.0231714652499049E-3</v>
      </c>
      <c r="AS13" s="17">
        <v>0</v>
      </c>
      <c r="AT13" s="17">
        <v>1.4514079299870919E-3</v>
      </c>
      <c r="AU13" s="17">
        <v>6.6487084186974436E-3</v>
      </c>
      <c r="AV13" s="17">
        <v>0</v>
      </c>
      <c r="AX13" s="17">
        <v>5.4775918446647804E-3</v>
      </c>
      <c r="AY13" s="17">
        <v>0</v>
      </c>
      <c r="AZ13" s="17">
        <v>1.4514079299870919E-3</v>
      </c>
      <c r="BA13" s="17">
        <v>6.6487084186974436E-3</v>
      </c>
      <c r="BC13" s="17">
        <v>6.4813228385843724E-3</v>
      </c>
      <c r="BD13" s="17">
        <v>1.8266539815408239E-2</v>
      </c>
      <c r="BE13" s="17">
        <v>6.0582064462228226E-3</v>
      </c>
      <c r="BF13" s="17">
        <v>0</v>
      </c>
      <c r="BG13" s="17">
        <v>0</v>
      </c>
      <c r="BH13" s="17">
        <v>8.9975092714095692E-3</v>
      </c>
      <c r="BI13" s="17">
        <v>1.040901607435203E-2</v>
      </c>
      <c r="BJ13" s="17">
        <v>7.5318532637816881E-3</v>
      </c>
      <c r="BK13" s="17">
        <v>0</v>
      </c>
      <c r="BL13" s="17">
        <v>0</v>
      </c>
      <c r="BM13" s="17">
        <v>8.5210353074907878E-3</v>
      </c>
      <c r="BN13" s="17">
        <v>6.1733989706088208E-3</v>
      </c>
      <c r="BP13" s="17">
        <v>6.1069896693655978E-3</v>
      </c>
      <c r="BQ13" s="17">
        <v>1.7930393419954189E-2</v>
      </c>
      <c r="BR13" s="17">
        <v>1.0394923756951301E-2</v>
      </c>
      <c r="BS13" s="17">
        <v>3.9182679515740561E-3</v>
      </c>
      <c r="BT13" s="17">
        <v>4.5995589807706671E-3</v>
      </c>
      <c r="BU13" s="17">
        <v>0</v>
      </c>
      <c r="BV13" s="17">
        <v>0</v>
      </c>
      <c r="BW13" s="17">
        <v>7.503224337749438E-3</v>
      </c>
      <c r="BX13" s="17">
        <v>0</v>
      </c>
      <c r="BY13" s="17">
        <v>6.7343991402558142E-3</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A18"/>
  <sheetViews>
    <sheetView showGridLines="0" workbookViewId="0">
      <pane xSplit="2" topLeftCell="AV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238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0.67215109591685518</v>
      </c>
      <c r="D9" s="17">
        <v>0.67800408698267622</v>
      </c>
      <c r="E9" s="17">
        <v>0.67148816688989366</v>
      </c>
      <c r="F9" s="17">
        <v>0.60122927599648068</v>
      </c>
      <c r="H9" s="17">
        <v>0.58683368118231394</v>
      </c>
      <c r="I9" s="17">
        <v>0.62102922496306723</v>
      </c>
      <c r="J9" s="17">
        <v>0.74245005036961298</v>
      </c>
      <c r="K9" s="17">
        <v>0.67539757560100422</v>
      </c>
      <c r="L9" s="17">
        <v>0.63064055571147848</v>
      </c>
      <c r="M9" s="17">
        <v>0.67725255006352081</v>
      </c>
      <c r="N9" s="17">
        <v>0.59071663045344913</v>
      </c>
      <c r="O9" s="17">
        <v>0.73823753826877414</v>
      </c>
      <c r="P9" s="17">
        <v>0.7136363512133731</v>
      </c>
      <c r="Q9" s="17">
        <v>0.63389281541431597</v>
      </c>
      <c r="R9" s="17">
        <v>0.74020349384001671</v>
      </c>
      <c r="S9" s="17">
        <v>0.70936174117335549</v>
      </c>
      <c r="U9" s="17">
        <v>0.73658675416600161</v>
      </c>
      <c r="V9" s="17">
        <v>0.70271655118736942</v>
      </c>
      <c r="W9" s="17">
        <v>0.65308859213271775</v>
      </c>
      <c r="X9" s="17">
        <v>0.51796397644408387</v>
      </c>
      <c r="Y9" s="17">
        <v>0.65428237472512785</v>
      </c>
      <c r="Z9" s="17">
        <v>0.60189190033216922</v>
      </c>
      <c r="AA9" s="17">
        <v>0.71819635772863699</v>
      </c>
      <c r="AB9" s="17">
        <v>0.69417207577669959</v>
      </c>
      <c r="AC9" s="17">
        <v>0.67135376834352345</v>
      </c>
      <c r="AD9" s="17">
        <v>0.73820889133192213</v>
      </c>
      <c r="AE9" s="17">
        <v>0.47619443302039161</v>
      </c>
      <c r="AG9" s="17">
        <v>0.70503603928605241</v>
      </c>
      <c r="AH9" s="17">
        <v>0.64646239902354852</v>
      </c>
      <c r="AJ9" s="17">
        <v>0.713643444296584</v>
      </c>
      <c r="AK9" s="17">
        <v>0.75455235574831125</v>
      </c>
      <c r="AL9" s="17">
        <v>0.77840117112154394</v>
      </c>
      <c r="AM9" s="17">
        <v>0.65659032090560554</v>
      </c>
      <c r="AN9" s="17">
        <v>0.67958786908429425</v>
      </c>
      <c r="AO9" s="17">
        <v>0.75315772712297557</v>
      </c>
      <c r="AP9" s="17">
        <v>0.73340115484264889</v>
      </c>
      <c r="AQ9" s="17">
        <v>0.71517721085857822</v>
      </c>
      <c r="AR9" s="17">
        <v>0.72619760747983964</v>
      </c>
      <c r="AS9" s="17">
        <v>0.7760003443328588</v>
      </c>
      <c r="AT9" s="17">
        <v>0.70570225491843919</v>
      </c>
      <c r="AU9" s="17">
        <v>0.73764014498133157</v>
      </c>
      <c r="AV9" s="17">
        <v>0.82679073075269938</v>
      </c>
      <c r="AX9" s="17">
        <v>0.67514795497033697</v>
      </c>
      <c r="AY9" s="17">
        <v>0.7760003443328588</v>
      </c>
      <c r="AZ9" s="17">
        <v>0.70570225491843919</v>
      </c>
      <c r="BA9" s="17">
        <v>0.73764014498133157</v>
      </c>
      <c r="BC9" s="17">
        <v>0.63386959013844379</v>
      </c>
      <c r="BD9" s="17">
        <v>0.62341518336199464</v>
      </c>
      <c r="BE9" s="17">
        <v>0.65227403012647878</v>
      </c>
      <c r="BF9" s="17">
        <v>0.71984297504649986</v>
      </c>
      <c r="BG9" s="17">
        <v>0.69122916772259013</v>
      </c>
      <c r="BH9" s="17">
        <v>0.68646193578747028</v>
      </c>
      <c r="BI9" s="17">
        <v>0.61204181933152646</v>
      </c>
      <c r="BJ9" s="17">
        <v>0.69279524871269083</v>
      </c>
      <c r="BK9" s="17">
        <v>0.7125210825815087</v>
      </c>
      <c r="BL9" s="17">
        <v>0.65169243904356433</v>
      </c>
      <c r="BM9" s="17">
        <v>0.68354947092466223</v>
      </c>
      <c r="BN9" s="17">
        <v>0.687929120830857</v>
      </c>
      <c r="BP9" s="17">
        <v>0.74812021172953691</v>
      </c>
      <c r="BQ9" s="17">
        <v>0.69397987065821409</v>
      </c>
      <c r="BR9" s="17">
        <v>0.68017074150290491</v>
      </c>
      <c r="BS9" s="17">
        <v>0.66502903695098559</v>
      </c>
      <c r="BT9" s="17">
        <v>0.67915892106739328</v>
      </c>
      <c r="BU9" s="17">
        <v>0.74937899575962441</v>
      </c>
      <c r="BV9" s="17">
        <v>0.58079267592583705</v>
      </c>
      <c r="BW9" s="17">
        <v>0.59881672009415332</v>
      </c>
      <c r="BX9" s="17">
        <v>0.61276232740920134</v>
      </c>
      <c r="BY9" s="17">
        <v>0.65969923149657583</v>
      </c>
    </row>
    <row r="10" spans="2:79" ht="18.95" customHeight="1">
      <c r="B10" s="19" t="s">
        <v>227</v>
      </c>
      <c r="C10" s="17">
        <v>0.27343681589758012</v>
      </c>
      <c r="D10" s="17">
        <v>0.26658286673685161</v>
      </c>
      <c r="E10" s="17">
        <v>0.27912682671513128</v>
      </c>
      <c r="F10" s="17">
        <v>0.35159940082157948</v>
      </c>
      <c r="H10" s="17">
        <v>0.31352235675762319</v>
      </c>
      <c r="I10" s="17">
        <v>0.31438622763598939</v>
      </c>
      <c r="J10" s="17">
        <v>0.19584298947812101</v>
      </c>
      <c r="K10" s="17">
        <v>0.26206774003875333</v>
      </c>
      <c r="L10" s="17">
        <v>0.30353294753070981</v>
      </c>
      <c r="M10" s="17">
        <v>0.2831540490830573</v>
      </c>
      <c r="N10" s="17">
        <v>0.35351663891743579</v>
      </c>
      <c r="O10" s="17">
        <v>0.19694961476874559</v>
      </c>
      <c r="P10" s="17">
        <v>0.24024632591484871</v>
      </c>
      <c r="Q10" s="17">
        <v>0.32946543489265911</v>
      </c>
      <c r="R10" s="17">
        <v>0.2182675490197063</v>
      </c>
      <c r="S10" s="17">
        <v>0.26135237593796962</v>
      </c>
      <c r="U10" s="17">
        <v>0.18157411116906261</v>
      </c>
      <c r="V10" s="17">
        <v>0.2490670825525412</v>
      </c>
      <c r="W10" s="17">
        <v>0.306899007431579</v>
      </c>
      <c r="X10" s="17">
        <v>0.41469762547985928</v>
      </c>
      <c r="Y10" s="17">
        <v>0.2766705250126158</v>
      </c>
      <c r="Z10" s="17">
        <v>0.36405722505192012</v>
      </c>
      <c r="AA10" s="17">
        <v>0.23887954886007651</v>
      </c>
      <c r="AB10" s="17">
        <v>0.23383266623938989</v>
      </c>
      <c r="AC10" s="17">
        <v>0.2768698873265012</v>
      </c>
      <c r="AD10" s="17">
        <v>0.23494689004236399</v>
      </c>
      <c r="AE10" s="17">
        <v>0.43814469564311692</v>
      </c>
      <c r="AG10" s="17">
        <v>0.25544799796576989</v>
      </c>
      <c r="AH10" s="17">
        <v>0.28748912202841548</v>
      </c>
      <c r="AJ10" s="17">
        <v>0.23330263191183931</v>
      </c>
      <c r="AK10" s="17">
        <v>0.20784156789587349</v>
      </c>
      <c r="AL10" s="17">
        <v>0.18757447844135541</v>
      </c>
      <c r="AM10" s="17">
        <v>0.29421839106501141</v>
      </c>
      <c r="AN10" s="17">
        <v>0.28124330067193648</v>
      </c>
      <c r="AO10" s="17">
        <v>0.20783446319012111</v>
      </c>
      <c r="AP10" s="17">
        <v>0.20871292398764141</v>
      </c>
      <c r="AQ10" s="17">
        <v>0.22178220959131151</v>
      </c>
      <c r="AR10" s="17">
        <v>0.24205267960249721</v>
      </c>
      <c r="AS10" s="17">
        <v>0.19529241235014619</v>
      </c>
      <c r="AT10" s="17">
        <v>0.24457528924111641</v>
      </c>
      <c r="AU10" s="17">
        <v>0.22944807226117181</v>
      </c>
      <c r="AV10" s="17">
        <v>0.15178656879899971</v>
      </c>
      <c r="AX10" s="17">
        <v>0.26908208671501749</v>
      </c>
      <c r="AY10" s="17">
        <v>0.19529241235014619</v>
      </c>
      <c r="AZ10" s="17">
        <v>0.24457528924111641</v>
      </c>
      <c r="BA10" s="17">
        <v>0.22944807226117181</v>
      </c>
      <c r="BC10" s="17">
        <v>0.30703327578584849</v>
      </c>
      <c r="BD10" s="17">
        <v>0.27925354006544739</v>
      </c>
      <c r="BE10" s="17">
        <v>0.2620824508442392</v>
      </c>
      <c r="BF10" s="17">
        <v>0.2433291639294935</v>
      </c>
      <c r="BG10" s="17">
        <v>0.28045807955471158</v>
      </c>
      <c r="BH10" s="17">
        <v>0.24971825780116511</v>
      </c>
      <c r="BI10" s="17">
        <v>0.31389252847573212</v>
      </c>
      <c r="BJ10" s="17">
        <v>0.2593864596440898</v>
      </c>
      <c r="BK10" s="17">
        <v>0.21307954365147269</v>
      </c>
      <c r="BL10" s="17">
        <v>0.28669027728065621</v>
      </c>
      <c r="BM10" s="17">
        <v>0.2662190030899923</v>
      </c>
      <c r="BN10" s="17">
        <v>0.259083639518699</v>
      </c>
      <c r="BP10" s="17">
        <v>0.21965728801394471</v>
      </c>
      <c r="BQ10" s="17">
        <v>0.24941353903868099</v>
      </c>
      <c r="BR10" s="17">
        <v>0.27093541660686721</v>
      </c>
      <c r="BS10" s="17">
        <v>0.2722931517945103</v>
      </c>
      <c r="BT10" s="17">
        <v>0.29715267364007641</v>
      </c>
      <c r="BU10" s="17">
        <v>0.25062100424037542</v>
      </c>
      <c r="BV10" s="17">
        <v>0.38200623793368083</v>
      </c>
      <c r="BW10" s="17">
        <v>0.33651988365652852</v>
      </c>
      <c r="BX10" s="17">
        <v>0.29349913719535192</v>
      </c>
      <c r="BY10" s="17">
        <v>0.26135847920378441</v>
      </c>
    </row>
    <row r="11" spans="2:79" ht="18.95" customHeight="1">
      <c r="B11" s="19" t="s">
        <v>228</v>
      </c>
      <c r="C11" s="17">
        <v>3.9555553290169493E-2</v>
      </c>
      <c r="D11" s="17">
        <v>3.9697933840869212E-2</v>
      </c>
      <c r="E11" s="17">
        <v>3.6720247092606399E-2</v>
      </c>
      <c r="F11" s="17">
        <v>3.3862269753425628E-2</v>
      </c>
      <c r="H11" s="17">
        <v>7.1867674129839382E-2</v>
      </c>
      <c r="I11" s="17">
        <v>3.2975445836206721E-2</v>
      </c>
      <c r="J11" s="17">
        <v>3.7253946317245518E-2</v>
      </c>
      <c r="K11" s="17">
        <v>5.1442715099865227E-2</v>
      </c>
      <c r="L11" s="17">
        <v>5.1259415904977693E-2</v>
      </c>
      <c r="M11" s="17">
        <v>2.2515814200809829E-2</v>
      </c>
      <c r="N11" s="17">
        <v>5.5766730629114789E-2</v>
      </c>
      <c r="O11" s="17">
        <v>3.4251220026698011E-2</v>
      </c>
      <c r="P11" s="17">
        <v>4.6117322871778187E-2</v>
      </c>
      <c r="Q11" s="17">
        <v>2.0286121203200391E-2</v>
      </c>
      <c r="R11" s="17">
        <v>2.5208824661263281E-2</v>
      </c>
      <c r="S11" s="17">
        <v>2.7411214290200079E-2</v>
      </c>
      <c r="U11" s="17">
        <v>5.9195413929588332E-2</v>
      </c>
      <c r="V11" s="17">
        <v>2.7468025888458241E-2</v>
      </c>
      <c r="W11" s="17">
        <v>3.0600057112973911E-2</v>
      </c>
      <c r="X11" s="17">
        <v>5.4456765836006782E-2</v>
      </c>
      <c r="Y11" s="17">
        <v>4.6106908327119611E-2</v>
      </c>
      <c r="Z11" s="17">
        <v>3.4050874615910783E-2</v>
      </c>
      <c r="AA11" s="17">
        <v>1.322786840965382E-2</v>
      </c>
      <c r="AB11" s="17">
        <v>5.8767373450658023E-2</v>
      </c>
      <c r="AC11" s="17">
        <v>4.3492297325071733E-2</v>
      </c>
      <c r="AD11" s="17">
        <v>2.2101248899941629E-2</v>
      </c>
      <c r="AE11" s="17">
        <v>0</v>
      </c>
      <c r="AG11" s="17">
        <v>2.952070877403918E-2</v>
      </c>
      <c r="AH11" s="17">
        <v>4.7394462308568169E-2</v>
      </c>
      <c r="AJ11" s="17">
        <v>4.0726467066903471E-2</v>
      </c>
      <c r="AK11" s="17">
        <v>2.947349140518556E-2</v>
      </c>
      <c r="AL11" s="17">
        <v>3.1967956367704158E-2</v>
      </c>
      <c r="AM11" s="17">
        <v>3.711292396288151E-2</v>
      </c>
      <c r="AN11" s="17">
        <v>2.689360820639549E-2</v>
      </c>
      <c r="AO11" s="17">
        <v>2.4260749809111429E-2</v>
      </c>
      <c r="AP11" s="17">
        <v>4.0354697868692453E-2</v>
      </c>
      <c r="AQ11" s="17">
        <v>4.0617092786009668E-2</v>
      </c>
      <c r="AR11" s="17">
        <v>3.0416890741306522E-2</v>
      </c>
      <c r="AS11" s="17">
        <v>2.5363044403842488E-2</v>
      </c>
      <c r="AT11" s="17">
        <v>4.9722455840444379E-2</v>
      </c>
      <c r="AU11" s="17">
        <v>2.278499168354094E-2</v>
      </c>
      <c r="AV11" s="17">
        <v>2.1422700448300951E-2</v>
      </c>
      <c r="AX11" s="17">
        <v>4.0364738722177232E-2</v>
      </c>
      <c r="AY11" s="17">
        <v>2.5363044403842488E-2</v>
      </c>
      <c r="AZ11" s="17">
        <v>4.9722455840444379E-2</v>
      </c>
      <c r="BA11" s="17">
        <v>2.278499168354094E-2</v>
      </c>
      <c r="BC11" s="17">
        <v>2.805925981882312E-2</v>
      </c>
      <c r="BD11" s="17">
        <v>6.0730511511148763E-2</v>
      </c>
      <c r="BE11" s="17">
        <v>7.3523736050296648E-2</v>
      </c>
      <c r="BF11" s="17">
        <v>3.6827861024006703E-2</v>
      </c>
      <c r="BG11" s="17">
        <v>2.8312752722698391E-2</v>
      </c>
      <c r="BH11" s="17">
        <v>4.3780800670223927E-2</v>
      </c>
      <c r="BI11" s="17">
        <v>5.2486581488574539E-2</v>
      </c>
      <c r="BJ11" s="17">
        <v>3.4184688215847893E-2</v>
      </c>
      <c r="BK11" s="17">
        <v>4.9913722510277328E-2</v>
      </c>
      <c r="BL11" s="17">
        <v>4.9525391912015847E-2</v>
      </c>
      <c r="BM11" s="17">
        <v>3.8452959711344589E-2</v>
      </c>
      <c r="BN11" s="17">
        <v>4.0531784785482937E-2</v>
      </c>
      <c r="BP11" s="17">
        <v>2.0300236274412339E-2</v>
      </c>
      <c r="BQ11" s="17">
        <v>5.0829569301911653E-2</v>
      </c>
      <c r="BR11" s="17">
        <v>3.2587876592764499E-2</v>
      </c>
      <c r="BS11" s="17">
        <v>4.3926687439168541E-2</v>
      </c>
      <c r="BT11" s="17">
        <v>1.745798704577977E-2</v>
      </c>
      <c r="BU11" s="17">
        <v>0</v>
      </c>
      <c r="BV11" s="17">
        <v>3.7201086140482571E-2</v>
      </c>
      <c r="BW11" s="17">
        <v>4.9681279120556032E-2</v>
      </c>
      <c r="BX11" s="17">
        <v>7.6868978878085817E-2</v>
      </c>
      <c r="BY11" s="17">
        <v>5.6447546198162377E-2</v>
      </c>
    </row>
    <row r="12" spans="2:79" ht="18.95" customHeight="1">
      <c r="B12" s="19" t="s">
        <v>229</v>
      </c>
      <c r="C12" s="17">
        <v>1.104121056417531E-2</v>
      </c>
      <c r="D12" s="17">
        <v>1.3407088757688189E-2</v>
      </c>
      <c r="E12" s="17">
        <v>3.1705027267866612E-3</v>
      </c>
      <c r="F12" s="17">
        <v>1.3309053428513981E-2</v>
      </c>
      <c r="H12" s="17">
        <v>2.7776287930223669E-2</v>
      </c>
      <c r="I12" s="17">
        <v>3.1609101564736751E-2</v>
      </c>
      <c r="J12" s="17">
        <v>1.630503095457753E-2</v>
      </c>
      <c r="K12" s="17">
        <v>1.622691438811093E-3</v>
      </c>
      <c r="L12" s="17">
        <v>1.0591432156122601E-2</v>
      </c>
      <c r="M12" s="17">
        <v>1.7077586652612029E-2</v>
      </c>
      <c r="N12" s="17">
        <v>0</v>
      </c>
      <c r="O12" s="17">
        <v>3.056162693578238E-2</v>
      </c>
      <c r="P12" s="17">
        <v>0</v>
      </c>
      <c r="Q12" s="17">
        <v>9.6825579711296104E-3</v>
      </c>
      <c r="R12" s="17">
        <v>2.04488662930935E-3</v>
      </c>
      <c r="S12" s="17">
        <v>0</v>
      </c>
      <c r="U12" s="17">
        <v>2.2643720735347522E-2</v>
      </c>
      <c r="V12" s="17">
        <v>1.362485026579986E-2</v>
      </c>
      <c r="W12" s="17">
        <v>0</v>
      </c>
      <c r="X12" s="17">
        <v>1.288163224004998E-2</v>
      </c>
      <c r="Y12" s="17">
        <v>2.2940191935136699E-2</v>
      </c>
      <c r="Z12" s="17">
        <v>0</v>
      </c>
      <c r="AA12" s="17">
        <v>2.3087066947994651E-2</v>
      </c>
      <c r="AB12" s="17">
        <v>1.1785633796052771E-2</v>
      </c>
      <c r="AC12" s="17">
        <v>1.483481943033162E-3</v>
      </c>
      <c r="AD12" s="17">
        <v>0</v>
      </c>
      <c r="AE12" s="17">
        <v>0</v>
      </c>
      <c r="AG12" s="17">
        <v>5.3761112093462394E-3</v>
      </c>
      <c r="AH12" s="17">
        <v>1.5466610315144159E-2</v>
      </c>
      <c r="AJ12" s="17">
        <v>9.198696014835174E-3</v>
      </c>
      <c r="AK12" s="17">
        <v>8.1325849506297277E-3</v>
      </c>
      <c r="AL12" s="17">
        <v>2.0563940693963611E-3</v>
      </c>
      <c r="AM12" s="17">
        <v>7.527056301731198E-3</v>
      </c>
      <c r="AN12" s="17">
        <v>5.8470878904186988E-3</v>
      </c>
      <c r="AO12" s="17">
        <v>1.474705987779183E-2</v>
      </c>
      <c r="AP12" s="17">
        <v>1.645001557253364E-2</v>
      </c>
      <c r="AQ12" s="17">
        <v>2.2423486764100761E-2</v>
      </c>
      <c r="AR12" s="17">
        <v>1.3328221763567829E-3</v>
      </c>
      <c r="AS12" s="17">
        <v>3.3441989131524912E-3</v>
      </c>
      <c r="AT12" s="17">
        <v>0</v>
      </c>
      <c r="AU12" s="17">
        <v>3.4780826552584022E-3</v>
      </c>
      <c r="AV12" s="17">
        <v>0</v>
      </c>
      <c r="AX12" s="17">
        <v>1.1864277805143051E-2</v>
      </c>
      <c r="AY12" s="17">
        <v>3.3441989131524912E-3</v>
      </c>
      <c r="AZ12" s="17">
        <v>0</v>
      </c>
      <c r="BA12" s="17">
        <v>3.4780826552584022E-3</v>
      </c>
      <c r="BC12" s="17">
        <v>2.4556551418300179E-2</v>
      </c>
      <c r="BD12" s="17">
        <v>1.8334225246000691E-2</v>
      </c>
      <c r="BE12" s="17">
        <v>6.0615765327624131E-3</v>
      </c>
      <c r="BF12" s="17">
        <v>0</v>
      </c>
      <c r="BG12" s="17">
        <v>0</v>
      </c>
      <c r="BH12" s="17">
        <v>1.2334793194775611E-2</v>
      </c>
      <c r="BI12" s="17">
        <v>1.11700546298148E-2</v>
      </c>
      <c r="BJ12" s="17">
        <v>9.2863898588826238E-3</v>
      </c>
      <c r="BK12" s="17">
        <v>2.4485651256741028E-2</v>
      </c>
      <c r="BL12" s="17">
        <v>3.5598352587024669E-3</v>
      </c>
      <c r="BM12" s="17">
        <v>6.6976108221970853E-3</v>
      </c>
      <c r="BN12" s="17">
        <v>8.8376905780885098E-3</v>
      </c>
      <c r="BP12" s="17">
        <v>5.1927861301855061E-3</v>
      </c>
      <c r="BQ12" s="17">
        <v>5.7770210011933261E-3</v>
      </c>
      <c r="BR12" s="17">
        <v>1.04210079696632E-2</v>
      </c>
      <c r="BS12" s="17">
        <v>1.4832855863761381E-2</v>
      </c>
      <c r="BT12" s="17">
        <v>2.741091246473544E-3</v>
      </c>
      <c r="BU12" s="17">
        <v>0</v>
      </c>
      <c r="BV12" s="17">
        <v>0</v>
      </c>
      <c r="BW12" s="17">
        <v>7.4788927910128906E-3</v>
      </c>
      <c r="BX12" s="17">
        <v>1.686955651736111E-2</v>
      </c>
      <c r="BY12" s="17">
        <v>1.958970515115966E-2</v>
      </c>
    </row>
    <row r="13" spans="2:79" ht="18.95" customHeight="1">
      <c r="B13" s="19" t="s">
        <v>55</v>
      </c>
      <c r="C13" s="17">
        <v>3.8153243312200841E-3</v>
      </c>
      <c r="D13" s="17">
        <v>2.3080236819148039E-3</v>
      </c>
      <c r="E13" s="17">
        <v>9.4942565755819427E-3</v>
      </c>
      <c r="F13" s="17">
        <v>0</v>
      </c>
      <c r="H13" s="17">
        <v>0</v>
      </c>
      <c r="I13" s="17">
        <v>0</v>
      </c>
      <c r="J13" s="17">
        <v>8.1479828804428261E-3</v>
      </c>
      <c r="K13" s="17">
        <v>9.4692778215659974E-3</v>
      </c>
      <c r="L13" s="17">
        <v>3.9756486967114802E-3</v>
      </c>
      <c r="M13" s="17">
        <v>0</v>
      </c>
      <c r="N13" s="17">
        <v>0</v>
      </c>
      <c r="O13" s="17">
        <v>0</v>
      </c>
      <c r="P13" s="17">
        <v>0</v>
      </c>
      <c r="Q13" s="17">
        <v>6.6730705186949209E-3</v>
      </c>
      <c r="R13" s="17">
        <v>1.4275245849704349E-2</v>
      </c>
      <c r="S13" s="17">
        <v>1.8746685984746951E-3</v>
      </c>
      <c r="U13" s="17">
        <v>0</v>
      </c>
      <c r="V13" s="17">
        <v>7.1234901058311014E-3</v>
      </c>
      <c r="W13" s="17">
        <v>9.4123433227293433E-3</v>
      </c>
      <c r="X13" s="17">
        <v>0</v>
      </c>
      <c r="Y13" s="17">
        <v>0</v>
      </c>
      <c r="Z13" s="17">
        <v>0</v>
      </c>
      <c r="AA13" s="17">
        <v>6.6091580536380276E-3</v>
      </c>
      <c r="AB13" s="17">
        <v>1.4422507371997901E-3</v>
      </c>
      <c r="AC13" s="17">
        <v>6.8005650618704824E-3</v>
      </c>
      <c r="AD13" s="17">
        <v>4.7429697257722076E-3</v>
      </c>
      <c r="AE13" s="17">
        <v>8.5660871336491431E-2</v>
      </c>
      <c r="AG13" s="17">
        <v>4.6191427647922631E-3</v>
      </c>
      <c r="AH13" s="17">
        <v>3.187406324323658E-3</v>
      </c>
      <c r="AJ13" s="17">
        <v>3.128760709838039E-3</v>
      </c>
      <c r="AK13" s="17">
        <v>0</v>
      </c>
      <c r="AL13" s="17">
        <v>0</v>
      </c>
      <c r="AM13" s="17">
        <v>4.5513077647704858E-3</v>
      </c>
      <c r="AN13" s="17">
        <v>6.4281341469551003E-3</v>
      </c>
      <c r="AO13" s="17">
        <v>0</v>
      </c>
      <c r="AP13" s="17">
        <v>1.0812077284836959E-3</v>
      </c>
      <c r="AQ13" s="17">
        <v>0</v>
      </c>
      <c r="AR13" s="17">
        <v>0</v>
      </c>
      <c r="AS13" s="17">
        <v>0</v>
      </c>
      <c r="AT13" s="17">
        <v>0</v>
      </c>
      <c r="AU13" s="17">
        <v>6.6487084186974436E-3</v>
      </c>
      <c r="AV13" s="17">
        <v>0</v>
      </c>
      <c r="AX13" s="17">
        <v>3.5409417873253678E-3</v>
      </c>
      <c r="AY13" s="17">
        <v>0</v>
      </c>
      <c r="AZ13" s="17">
        <v>0</v>
      </c>
      <c r="BA13" s="17">
        <v>6.6487084186974436E-3</v>
      </c>
      <c r="BC13" s="17">
        <v>6.4813228385843724E-3</v>
      </c>
      <c r="BD13" s="17">
        <v>1.8266539815408239E-2</v>
      </c>
      <c r="BE13" s="17">
        <v>6.0582064462228226E-3</v>
      </c>
      <c r="BF13" s="17">
        <v>0</v>
      </c>
      <c r="BG13" s="17">
        <v>0</v>
      </c>
      <c r="BH13" s="17">
        <v>7.704212546365114E-3</v>
      </c>
      <c r="BI13" s="17">
        <v>1.040901607435203E-2</v>
      </c>
      <c r="BJ13" s="17">
        <v>4.3472135684889234E-3</v>
      </c>
      <c r="BK13" s="17">
        <v>0</v>
      </c>
      <c r="BL13" s="17">
        <v>8.5320565050608834E-3</v>
      </c>
      <c r="BM13" s="17">
        <v>5.0809554518038017E-3</v>
      </c>
      <c r="BN13" s="17">
        <v>3.617764286872621E-3</v>
      </c>
      <c r="BP13" s="17">
        <v>6.729477851920419E-3</v>
      </c>
      <c r="BQ13" s="17">
        <v>0</v>
      </c>
      <c r="BR13" s="17">
        <v>5.8849573278001704E-3</v>
      </c>
      <c r="BS13" s="17">
        <v>3.9182679515740561E-3</v>
      </c>
      <c r="BT13" s="17">
        <v>3.489327000277024E-3</v>
      </c>
      <c r="BU13" s="17">
        <v>0</v>
      </c>
      <c r="BV13" s="17">
        <v>0</v>
      </c>
      <c r="BW13" s="17">
        <v>7.503224337749438E-3</v>
      </c>
      <c r="BX13" s="17">
        <v>0</v>
      </c>
      <c r="BY13" s="17">
        <v>2.9050379503177751E-3</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A18"/>
  <sheetViews>
    <sheetView showGridLines="0" workbookViewId="0">
      <pane xSplit="2" topLeftCell="AT1" activePane="topRight" state="frozen"/>
      <selection pane="topRight" activeCell="AZ9" sqref="AZ9:AZ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239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0.26335015874488771</v>
      </c>
      <c r="D9" s="17">
        <v>0.26811139702268499</v>
      </c>
      <c r="E9" s="17">
        <v>0.2451780940531639</v>
      </c>
      <c r="F9" s="17">
        <v>0.29447867402921779</v>
      </c>
      <c r="H9" s="17">
        <v>0.1908329167102894</v>
      </c>
      <c r="I9" s="17">
        <v>0.2395974718898381</v>
      </c>
      <c r="J9" s="17">
        <v>0.20809607783670031</v>
      </c>
      <c r="K9" s="17">
        <v>0.26451858869667999</v>
      </c>
      <c r="L9" s="17">
        <v>0.20199919909890801</v>
      </c>
      <c r="M9" s="17">
        <v>0.28320209679341107</v>
      </c>
      <c r="N9" s="17">
        <v>0.25108331300707631</v>
      </c>
      <c r="O9" s="17">
        <v>0.22621177524843761</v>
      </c>
      <c r="P9" s="17">
        <v>0.3074489526664953</v>
      </c>
      <c r="Q9" s="17">
        <v>0.3544396595191871</v>
      </c>
      <c r="R9" s="17">
        <v>0.36832295878461502</v>
      </c>
      <c r="S9" s="17">
        <v>0.26592897975872543</v>
      </c>
      <c r="U9" s="17">
        <v>0.16515512786122941</v>
      </c>
      <c r="V9" s="17">
        <v>0.21850631173929319</v>
      </c>
      <c r="W9" s="17">
        <v>0.22823716090403631</v>
      </c>
      <c r="X9" s="17">
        <v>0.24558876928746781</v>
      </c>
      <c r="Y9" s="17">
        <v>0.27434775195612537</v>
      </c>
      <c r="Z9" s="17">
        <v>0.31589260320277601</v>
      </c>
      <c r="AA9" s="17">
        <v>0.3312969141406365</v>
      </c>
      <c r="AB9" s="17">
        <v>0.32309689532341762</v>
      </c>
      <c r="AC9" s="17">
        <v>0.29219885661444012</v>
      </c>
      <c r="AD9" s="17">
        <v>0.22986419605350519</v>
      </c>
      <c r="AE9" s="17">
        <v>0.30234658521729418</v>
      </c>
      <c r="AG9" s="17">
        <v>0.30463469425331702</v>
      </c>
      <c r="AH9" s="17">
        <v>0.23109996122591039</v>
      </c>
      <c r="AJ9" s="17">
        <v>0.34489670298052028</v>
      </c>
      <c r="AK9" s="17">
        <v>0.25356031814650748</v>
      </c>
      <c r="AL9" s="17">
        <v>0.26837431358868702</v>
      </c>
      <c r="AM9" s="17">
        <v>0.28376347762340348</v>
      </c>
      <c r="AN9" s="17">
        <v>0.20012763624763719</v>
      </c>
      <c r="AO9" s="17">
        <v>0.29926574506009918</v>
      </c>
      <c r="AP9" s="17">
        <v>0.25612187397574693</v>
      </c>
      <c r="AQ9" s="17">
        <v>0.2708488170897197</v>
      </c>
      <c r="AR9" s="17">
        <v>0.30266209311709841</v>
      </c>
      <c r="AS9" s="17">
        <v>0.28058873507181831</v>
      </c>
      <c r="AT9" s="17">
        <v>0.272317332083373</v>
      </c>
      <c r="AU9" s="17">
        <v>0.26139054980650539</v>
      </c>
      <c r="AV9" s="17">
        <v>0.27702518086388028</v>
      </c>
      <c r="AX9" s="17">
        <v>0.26754274790111032</v>
      </c>
      <c r="AY9" s="17">
        <v>0.28058873507181831</v>
      </c>
      <c r="AZ9" s="17">
        <v>0.272317332083373</v>
      </c>
      <c r="BA9" s="17">
        <v>0.26139054980650539</v>
      </c>
      <c r="BC9" s="17">
        <v>0.36270358729096758</v>
      </c>
      <c r="BD9" s="17">
        <v>0.34821267536349743</v>
      </c>
      <c r="BE9" s="17">
        <v>0.32210326262014038</v>
      </c>
      <c r="BF9" s="17">
        <v>0.33842403201405308</v>
      </c>
      <c r="BG9" s="17">
        <v>0.26876327834696412</v>
      </c>
      <c r="BH9" s="17">
        <v>0.42026720570559672</v>
      </c>
      <c r="BI9" s="17">
        <v>0.36596901115495128</v>
      </c>
      <c r="BJ9" s="17">
        <v>0.27909342231469519</v>
      </c>
      <c r="BK9" s="17">
        <v>0.22704287909581919</v>
      </c>
      <c r="BL9" s="17">
        <v>0.31095462052739808</v>
      </c>
      <c r="BM9" s="17">
        <v>0.29804485338733222</v>
      </c>
      <c r="BN9" s="17">
        <v>0.1755475524584951</v>
      </c>
      <c r="BP9" s="17">
        <v>0.26457668115671812</v>
      </c>
      <c r="BQ9" s="17">
        <v>0.33402447546196212</v>
      </c>
      <c r="BR9" s="17">
        <v>0.1737453374407861</v>
      </c>
      <c r="BS9" s="17">
        <v>0.27687696105751558</v>
      </c>
      <c r="BT9" s="17">
        <v>0.40181689047484259</v>
      </c>
      <c r="BU9" s="17">
        <v>0.1596086936133585</v>
      </c>
      <c r="BV9" s="17">
        <v>0.34472455346130593</v>
      </c>
      <c r="BW9" s="17">
        <v>0.24927381975375221</v>
      </c>
      <c r="BX9" s="17">
        <v>0.39940531015219899</v>
      </c>
      <c r="BY9" s="17">
        <v>0.25153917763231071</v>
      </c>
    </row>
    <row r="10" spans="2:79" ht="18.95" customHeight="1">
      <c r="B10" s="19" t="s">
        <v>227</v>
      </c>
      <c r="C10" s="17">
        <v>0.50539080338947462</v>
      </c>
      <c r="D10" s="17">
        <v>0.50371280748327252</v>
      </c>
      <c r="E10" s="17">
        <v>0.51790627295960279</v>
      </c>
      <c r="F10" s="17">
        <v>0.43676407733413058</v>
      </c>
      <c r="H10" s="17">
        <v>0.49472780860984411</v>
      </c>
      <c r="I10" s="17">
        <v>0.52789981473782899</v>
      </c>
      <c r="J10" s="17">
        <v>0.52096731362759485</v>
      </c>
      <c r="K10" s="17">
        <v>0.47291702741800162</v>
      </c>
      <c r="L10" s="17">
        <v>0.5513933909711014</v>
      </c>
      <c r="M10" s="17">
        <v>0.49279380186082139</v>
      </c>
      <c r="N10" s="17">
        <v>0.55393142778098858</v>
      </c>
      <c r="O10" s="17">
        <v>0.53761736763712153</v>
      </c>
      <c r="P10" s="17">
        <v>0.46780750934219412</v>
      </c>
      <c r="Q10" s="17">
        <v>0.43840020279613712</v>
      </c>
      <c r="R10" s="17">
        <v>0.46099671380685142</v>
      </c>
      <c r="S10" s="17">
        <v>0.54297039083267395</v>
      </c>
      <c r="U10" s="17">
        <v>0.54481339328365785</v>
      </c>
      <c r="V10" s="17">
        <v>0.43818973519631682</v>
      </c>
      <c r="W10" s="17">
        <v>0.49072328112632202</v>
      </c>
      <c r="X10" s="17">
        <v>0.53841138361027585</v>
      </c>
      <c r="Y10" s="17">
        <v>0.50769935575464697</v>
      </c>
      <c r="Z10" s="17">
        <v>0.49339349524591419</v>
      </c>
      <c r="AA10" s="17">
        <v>0.48814576241422408</v>
      </c>
      <c r="AB10" s="17">
        <v>0.47231147905010051</v>
      </c>
      <c r="AC10" s="17">
        <v>0.5357339847848287</v>
      </c>
      <c r="AD10" s="17">
        <v>0.53069299444540152</v>
      </c>
      <c r="AE10" s="17">
        <v>0.40041828274693742</v>
      </c>
      <c r="AG10" s="17">
        <v>0.49484935623753229</v>
      </c>
      <c r="AH10" s="17">
        <v>0.51362545466020493</v>
      </c>
      <c r="AJ10" s="17">
        <v>0.49174252647861361</v>
      </c>
      <c r="AK10" s="17">
        <v>0.5124575553895403</v>
      </c>
      <c r="AL10" s="17">
        <v>0.47674403943271038</v>
      </c>
      <c r="AM10" s="17">
        <v>0.4972241261559523</v>
      </c>
      <c r="AN10" s="17">
        <v>0.5698062324244485</v>
      </c>
      <c r="AO10" s="17">
        <v>0.45677878978073239</v>
      </c>
      <c r="AP10" s="17">
        <v>0.50609015529942292</v>
      </c>
      <c r="AQ10" s="17">
        <v>0.48942168466296809</v>
      </c>
      <c r="AR10" s="17">
        <v>0.53570864696105835</v>
      </c>
      <c r="AS10" s="17">
        <v>0.59576592314508381</v>
      </c>
      <c r="AT10" s="17">
        <v>0.56462404782804532</v>
      </c>
      <c r="AU10" s="17">
        <v>0.51293676667057142</v>
      </c>
      <c r="AV10" s="17">
        <v>0.56256984853451164</v>
      </c>
      <c r="AX10" s="17">
        <v>0.5031215497581415</v>
      </c>
      <c r="AY10" s="17">
        <v>0.59576592314508381</v>
      </c>
      <c r="AZ10" s="17">
        <v>0.56462404782804532</v>
      </c>
      <c r="BA10" s="17">
        <v>0.51293676667057142</v>
      </c>
      <c r="BC10" s="17">
        <v>0.46738330288439728</v>
      </c>
      <c r="BD10" s="17">
        <v>0.42728903432587362</v>
      </c>
      <c r="BE10" s="17">
        <v>0.45850304945735187</v>
      </c>
      <c r="BF10" s="17">
        <v>0.51856398131108883</v>
      </c>
      <c r="BG10" s="17">
        <v>0.4769776865663406</v>
      </c>
      <c r="BH10" s="17">
        <v>0.43270143145356549</v>
      </c>
      <c r="BI10" s="17">
        <v>0.46294782561339543</v>
      </c>
      <c r="BJ10" s="17">
        <v>0.52840116684959737</v>
      </c>
      <c r="BK10" s="17">
        <v>0.54879826816005139</v>
      </c>
      <c r="BL10" s="17">
        <v>0.46877911981338682</v>
      </c>
      <c r="BM10" s="17">
        <v>0.51781944451960304</v>
      </c>
      <c r="BN10" s="17">
        <v>0.50881234316899404</v>
      </c>
      <c r="BP10" s="17">
        <v>0.55345674919744736</v>
      </c>
      <c r="BQ10" s="17">
        <v>0.44601653612953562</v>
      </c>
      <c r="BR10" s="17">
        <v>0.53666286950065356</v>
      </c>
      <c r="BS10" s="17">
        <v>0.51544997516323177</v>
      </c>
      <c r="BT10" s="17">
        <v>0.50458820693637607</v>
      </c>
      <c r="BU10" s="17">
        <v>0.52808914705708143</v>
      </c>
      <c r="BV10" s="17">
        <v>0.42306799140908541</v>
      </c>
      <c r="BW10" s="17">
        <v>0.40228196252504023</v>
      </c>
      <c r="BX10" s="17">
        <v>0.35615955324683279</v>
      </c>
      <c r="BY10" s="17">
        <v>0.52210140557686091</v>
      </c>
    </row>
    <row r="11" spans="2:79" ht="18.95" customHeight="1">
      <c r="B11" s="19" t="s">
        <v>228</v>
      </c>
      <c r="C11" s="17">
        <v>0.17630947270800629</v>
      </c>
      <c r="D11" s="17">
        <v>0.17055798290396071</v>
      </c>
      <c r="E11" s="17">
        <v>0.19144719986679981</v>
      </c>
      <c r="F11" s="17">
        <v>0.20181541174005921</v>
      </c>
      <c r="H11" s="17">
        <v>0.23648971676778041</v>
      </c>
      <c r="I11" s="17">
        <v>0.1597985403861725</v>
      </c>
      <c r="J11" s="17">
        <v>0.17108387261749899</v>
      </c>
      <c r="K11" s="17">
        <v>0.19336761031499869</v>
      </c>
      <c r="L11" s="17">
        <v>0.1794603250741468</v>
      </c>
      <c r="M11" s="17">
        <v>0.18622876278338901</v>
      </c>
      <c r="N11" s="17">
        <v>0.15398830474109459</v>
      </c>
      <c r="O11" s="17">
        <v>0.21011011632600171</v>
      </c>
      <c r="P11" s="17">
        <v>0.219154358550049</v>
      </c>
      <c r="Q11" s="17">
        <v>0.1677712238376676</v>
      </c>
      <c r="R11" s="17">
        <v>0.13275568415165209</v>
      </c>
      <c r="S11" s="17">
        <v>0.1320384342208363</v>
      </c>
      <c r="U11" s="17">
        <v>0.2075634861351944</v>
      </c>
      <c r="V11" s="17">
        <v>0.21628108516983799</v>
      </c>
      <c r="W11" s="17">
        <v>0.2368681893820426</v>
      </c>
      <c r="X11" s="17">
        <v>0.1718391750162952</v>
      </c>
      <c r="Y11" s="17">
        <v>0.19101909648267029</v>
      </c>
      <c r="Z11" s="17">
        <v>0.13535484022072811</v>
      </c>
      <c r="AA11" s="17">
        <v>0.13294421225523129</v>
      </c>
      <c r="AB11" s="17">
        <v>0.16173591131684659</v>
      </c>
      <c r="AC11" s="17">
        <v>0.1569825465339573</v>
      </c>
      <c r="AD11" s="17">
        <v>0.15944793513159861</v>
      </c>
      <c r="AE11" s="17">
        <v>0.21157426069927701</v>
      </c>
      <c r="AG11" s="17">
        <v>0.16152870247412771</v>
      </c>
      <c r="AH11" s="17">
        <v>0.18785575156653611</v>
      </c>
      <c r="AJ11" s="17">
        <v>0.13066677297379309</v>
      </c>
      <c r="AK11" s="17">
        <v>0.19164217653206139</v>
      </c>
      <c r="AL11" s="17">
        <v>0.16645610236462979</v>
      </c>
      <c r="AM11" s="17">
        <v>0.1663980318469224</v>
      </c>
      <c r="AN11" s="17">
        <v>0.17965439882899031</v>
      </c>
      <c r="AO11" s="17">
        <v>0.1531269432345857</v>
      </c>
      <c r="AP11" s="17">
        <v>0.18592499965482781</v>
      </c>
      <c r="AQ11" s="17">
        <v>0.18231586656394419</v>
      </c>
      <c r="AR11" s="17">
        <v>0.12452555797758651</v>
      </c>
      <c r="AS11" s="17">
        <v>0.1034370614389631</v>
      </c>
      <c r="AT11" s="17">
        <v>0.1173898635263079</v>
      </c>
      <c r="AU11" s="17">
        <v>0.14957427964033579</v>
      </c>
      <c r="AV11" s="17">
        <v>0.1604049706016081</v>
      </c>
      <c r="AX11" s="17">
        <v>0.17775599688398169</v>
      </c>
      <c r="AY11" s="17">
        <v>0.1034370614389631</v>
      </c>
      <c r="AZ11" s="17">
        <v>0.1173898635263079</v>
      </c>
      <c r="BA11" s="17">
        <v>0.14957427964033579</v>
      </c>
      <c r="BC11" s="17">
        <v>0.1098278397043157</v>
      </c>
      <c r="BD11" s="17">
        <v>9.1392406516123306E-2</v>
      </c>
      <c r="BE11" s="17">
        <v>0.16572903652683779</v>
      </c>
      <c r="BF11" s="17">
        <v>0.1098751962433388</v>
      </c>
      <c r="BG11" s="17">
        <v>0.1473350357472632</v>
      </c>
      <c r="BH11" s="17">
        <v>0.1122091454316327</v>
      </c>
      <c r="BI11" s="17">
        <v>9.8144705092697945E-2</v>
      </c>
      <c r="BJ11" s="17">
        <v>0.1483381624396338</v>
      </c>
      <c r="BK11" s="17">
        <v>0.16542682772903111</v>
      </c>
      <c r="BL11" s="17">
        <v>0.16035777420108249</v>
      </c>
      <c r="BM11" s="17">
        <v>0.13709347701411539</v>
      </c>
      <c r="BN11" s="17">
        <v>0.23747570526681841</v>
      </c>
      <c r="BP11" s="17">
        <v>0.13577442822157171</v>
      </c>
      <c r="BQ11" s="17">
        <v>0.1712677714085592</v>
      </c>
      <c r="BR11" s="17">
        <v>0.23822855723948741</v>
      </c>
      <c r="BS11" s="17">
        <v>0.14705668553411899</v>
      </c>
      <c r="BT11" s="17">
        <v>8.736448434203084E-2</v>
      </c>
      <c r="BU11" s="17">
        <v>0.26359269796451501</v>
      </c>
      <c r="BV11" s="17">
        <v>0.17554490686383539</v>
      </c>
      <c r="BW11" s="17">
        <v>0.29164838122587999</v>
      </c>
      <c r="BX11" s="17">
        <v>0.21476796203265561</v>
      </c>
      <c r="BY11" s="17">
        <v>0.15857441224029001</v>
      </c>
    </row>
    <row r="12" spans="2:79" ht="18.95" customHeight="1">
      <c r="B12" s="19" t="s">
        <v>229</v>
      </c>
      <c r="C12" s="17">
        <v>4.5712591397813411E-2</v>
      </c>
      <c r="D12" s="17">
        <v>4.8997413530062407E-2</v>
      </c>
      <c r="E12" s="17">
        <v>3.2410431233872279E-2</v>
      </c>
      <c r="F12" s="17">
        <v>6.694183689659243E-2</v>
      </c>
      <c r="H12" s="17">
        <v>5.9269260499321262E-2</v>
      </c>
      <c r="I12" s="17">
        <v>7.2704172986160456E-2</v>
      </c>
      <c r="J12" s="17">
        <v>8.1281025432442963E-2</v>
      </c>
      <c r="K12" s="17">
        <v>5.4281733963183462E-2</v>
      </c>
      <c r="L12" s="17">
        <v>5.5881170456605622E-2</v>
      </c>
      <c r="M12" s="17">
        <v>3.7775338562378517E-2</v>
      </c>
      <c r="N12" s="17">
        <v>2.6279307399999979E-2</v>
      </c>
      <c r="O12" s="17">
        <v>2.6060740788439112E-2</v>
      </c>
      <c r="P12" s="17">
        <v>5.5891794412616666E-3</v>
      </c>
      <c r="Q12" s="17">
        <v>3.1782640518074223E-2</v>
      </c>
      <c r="R12" s="17">
        <v>1.4275245849704349E-2</v>
      </c>
      <c r="S12" s="17">
        <v>5.8295788285533043E-2</v>
      </c>
      <c r="U12" s="17">
        <v>7.5932258382210377E-2</v>
      </c>
      <c r="V12" s="17">
        <v>0.11395510134640829</v>
      </c>
      <c r="W12" s="17">
        <v>3.475902526486959E-2</v>
      </c>
      <c r="X12" s="17">
        <v>3.8143491584199503E-2</v>
      </c>
      <c r="Y12" s="17">
        <v>1.8564431022852271E-2</v>
      </c>
      <c r="Z12" s="17">
        <v>4.8180140152993683E-2</v>
      </c>
      <c r="AA12" s="17">
        <v>2.9693474065320261E-2</v>
      </c>
      <c r="AB12" s="17">
        <v>3.6244160984083139E-2</v>
      </c>
      <c r="AC12" s="17">
        <v>8.2840470049036444E-3</v>
      </c>
      <c r="AD12" s="17">
        <v>7.0508934917950433E-2</v>
      </c>
      <c r="AE12" s="17">
        <v>0</v>
      </c>
      <c r="AG12" s="17">
        <v>3.2796350895037643E-2</v>
      </c>
      <c r="AH12" s="17">
        <v>5.5802357512102913E-2</v>
      </c>
      <c r="AJ12" s="17">
        <v>3.2130876877835411E-2</v>
      </c>
      <c r="AK12" s="17">
        <v>3.9036567247154923E-2</v>
      </c>
      <c r="AL12" s="17">
        <v>7.23355800790276E-2</v>
      </c>
      <c r="AM12" s="17">
        <v>3.9099042034387653E-2</v>
      </c>
      <c r="AN12" s="17">
        <v>3.39573536844619E-2</v>
      </c>
      <c r="AO12" s="17">
        <v>7.3562529921079534E-2</v>
      </c>
      <c r="AP12" s="17">
        <v>4.3369335232288607E-2</v>
      </c>
      <c r="AQ12" s="17">
        <v>5.4269216308228722E-2</v>
      </c>
      <c r="AR12" s="17">
        <v>3.2747708302650259E-2</v>
      </c>
      <c r="AS12" s="17">
        <v>2.0208280344134751E-2</v>
      </c>
      <c r="AT12" s="17">
        <v>4.5668756562273802E-2</v>
      </c>
      <c r="AU12" s="17">
        <v>5.6286430620966277E-2</v>
      </c>
      <c r="AV12" s="17">
        <v>0</v>
      </c>
      <c r="AX12" s="17">
        <v>4.3388174744411138E-2</v>
      </c>
      <c r="AY12" s="17">
        <v>2.0208280344134751E-2</v>
      </c>
      <c r="AZ12" s="17">
        <v>4.5668756562273802E-2</v>
      </c>
      <c r="BA12" s="17">
        <v>5.6286430620966277E-2</v>
      </c>
      <c r="BC12" s="17">
        <v>4.0617285500171803E-2</v>
      </c>
      <c r="BD12" s="17">
        <v>0.1004897996723008</v>
      </c>
      <c r="BE12" s="17">
        <v>4.1544868416684637E-2</v>
      </c>
      <c r="BF12" s="17">
        <v>2.4959936713862499E-2</v>
      </c>
      <c r="BG12" s="17">
        <v>0.1069239993394322</v>
      </c>
      <c r="BH12" s="17">
        <v>2.456592837904837E-2</v>
      </c>
      <c r="BI12" s="17">
        <v>5.4352489075232199E-2</v>
      </c>
      <c r="BJ12" s="17">
        <v>3.8691922963324833E-2</v>
      </c>
      <c r="BK12" s="17">
        <v>5.2067822731968687E-2</v>
      </c>
      <c r="BL12" s="17">
        <v>5.9908485458132411E-2</v>
      </c>
      <c r="BM12" s="17">
        <v>3.7927252294092918E-2</v>
      </c>
      <c r="BN12" s="17">
        <v>6.0941446861575238E-2</v>
      </c>
      <c r="BP12" s="17">
        <v>3.6559748532930439E-2</v>
      </c>
      <c r="BQ12" s="17">
        <v>2.188808007153515E-2</v>
      </c>
      <c r="BR12" s="17">
        <v>3.6472970606716573E-2</v>
      </c>
      <c r="BS12" s="17">
        <v>4.9701790332946291E-2</v>
      </c>
      <c r="BT12" s="17">
        <v>6.2304182467505693E-3</v>
      </c>
      <c r="BU12" s="17">
        <v>4.8709461365045052E-2</v>
      </c>
      <c r="BV12" s="17">
        <v>4.427561927426138E-2</v>
      </c>
      <c r="BW12" s="17">
        <v>3.9434089726062743E-2</v>
      </c>
      <c r="BX12" s="17">
        <v>2.9667174568312742E-2</v>
      </c>
      <c r="BY12" s="17">
        <v>6.2597872060025192E-2</v>
      </c>
    </row>
    <row r="13" spans="2:79" ht="18.95" customHeight="1">
      <c r="B13" s="19" t="s">
        <v>55</v>
      </c>
      <c r="C13" s="17">
        <v>9.2369737598181328E-3</v>
      </c>
      <c r="D13" s="17">
        <v>8.6203990600195023E-3</v>
      </c>
      <c r="E13" s="17">
        <v>1.3058001886561241E-2</v>
      </c>
      <c r="F13" s="17">
        <v>0</v>
      </c>
      <c r="H13" s="17">
        <v>1.8680297412764859E-2</v>
      </c>
      <c r="I13" s="17">
        <v>0</v>
      </c>
      <c r="J13" s="17">
        <v>1.8571710485762821E-2</v>
      </c>
      <c r="K13" s="17">
        <v>1.491503960713615E-2</v>
      </c>
      <c r="L13" s="17">
        <v>1.126591439923798E-2</v>
      </c>
      <c r="M13" s="17">
        <v>0</v>
      </c>
      <c r="N13" s="17">
        <v>1.471764707084052E-2</v>
      </c>
      <c r="O13" s="17">
        <v>0</v>
      </c>
      <c r="P13" s="17">
        <v>0</v>
      </c>
      <c r="Q13" s="17">
        <v>7.6062733289338691E-3</v>
      </c>
      <c r="R13" s="17">
        <v>2.364939740717727E-2</v>
      </c>
      <c r="S13" s="17">
        <v>7.6640690223128759E-4</v>
      </c>
      <c r="U13" s="17">
        <v>6.535734337707942E-3</v>
      </c>
      <c r="V13" s="17">
        <v>1.306776654814347E-2</v>
      </c>
      <c r="W13" s="17">
        <v>9.4123433227293433E-3</v>
      </c>
      <c r="X13" s="17">
        <v>6.0171805017615581E-3</v>
      </c>
      <c r="Y13" s="17">
        <v>8.369364783705183E-3</v>
      </c>
      <c r="Z13" s="17">
        <v>7.1789211775883741E-3</v>
      </c>
      <c r="AA13" s="17">
        <v>1.791963712458805E-2</v>
      </c>
      <c r="AB13" s="17">
        <v>6.6115533255524011E-3</v>
      </c>
      <c r="AC13" s="17">
        <v>6.8005650618704824E-3</v>
      </c>
      <c r="AD13" s="17">
        <v>9.4859394515444152E-3</v>
      </c>
      <c r="AE13" s="17">
        <v>8.5660871336491431E-2</v>
      </c>
      <c r="AG13" s="17">
        <v>6.1908961399854872E-3</v>
      </c>
      <c r="AH13" s="17">
        <v>1.161647503524561E-2</v>
      </c>
      <c r="AJ13" s="17">
        <v>5.6312068923757897E-4</v>
      </c>
      <c r="AK13" s="17">
        <v>3.3033826847358831E-3</v>
      </c>
      <c r="AL13" s="17">
        <v>1.6089964534945139E-2</v>
      </c>
      <c r="AM13" s="17">
        <v>1.3515322339334191E-2</v>
      </c>
      <c r="AN13" s="17">
        <v>1.6454378814462121E-2</v>
      </c>
      <c r="AO13" s="17">
        <v>1.7265992003503119E-2</v>
      </c>
      <c r="AP13" s="17">
        <v>8.4936358377137346E-3</v>
      </c>
      <c r="AQ13" s="17">
        <v>3.144415375139709E-3</v>
      </c>
      <c r="AR13" s="17">
        <v>4.3559936416066886E-3</v>
      </c>
      <c r="AS13" s="17">
        <v>0</v>
      </c>
      <c r="AT13" s="17">
        <v>0</v>
      </c>
      <c r="AU13" s="17">
        <v>1.981197326162128E-2</v>
      </c>
      <c r="AV13" s="17">
        <v>0</v>
      </c>
      <c r="AX13" s="17">
        <v>8.1915307123553369E-3</v>
      </c>
      <c r="AY13" s="17">
        <v>0</v>
      </c>
      <c r="AZ13" s="17">
        <v>0</v>
      </c>
      <c r="BA13" s="17">
        <v>1.981197326162128E-2</v>
      </c>
      <c r="BC13" s="17">
        <v>1.9467984620147899E-2</v>
      </c>
      <c r="BD13" s="17">
        <v>3.2616084122204569E-2</v>
      </c>
      <c r="BE13" s="17">
        <v>1.2119782978985239E-2</v>
      </c>
      <c r="BF13" s="17">
        <v>8.1768537176568536E-3</v>
      </c>
      <c r="BG13" s="17">
        <v>0</v>
      </c>
      <c r="BH13" s="17">
        <v>1.0256289030156889E-2</v>
      </c>
      <c r="BI13" s="17">
        <v>1.858596906372318E-2</v>
      </c>
      <c r="BJ13" s="17">
        <v>5.4753254327487557E-3</v>
      </c>
      <c r="BK13" s="17">
        <v>6.664202283129703E-3</v>
      </c>
      <c r="BL13" s="17">
        <v>0</v>
      </c>
      <c r="BM13" s="17">
        <v>9.1149727848565537E-3</v>
      </c>
      <c r="BN13" s="17">
        <v>1.7222952244117261E-2</v>
      </c>
      <c r="BP13" s="17">
        <v>9.6323928913324072E-3</v>
      </c>
      <c r="BQ13" s="17">
        <v>2.6803136928407922E-2</v>
      </c>
      <c r="BR13" s="17">
        <v>1.489026521235628E-2</v>
      </c>
      <c r="BS13" s="17">
        <v>1.091458791218732E-2</v>
      </c>
      <c r="BT13" s="17">
        <v>0</v>
      </c>
      <c r="BU13" s="17">
        <v>0</v>
      </c>
      <c r="BV13" s="17">
        <v>1.238692899151213E-2</v>
      </c>
      <c r="BW13" s="17">
        <v>1.7361746769265121E-2</v>
      </c>
      <c r="BX13" s="17">
        <v>0</v>
      </c>
      <c r="BY13" s="17">
        <v>5.1871324905134308E-3</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A18"/>
  <sheetViews>
    <sheetView showGridLines="0" workbookViewId="0">
      <pane xSplit="2" topLeftCell="AV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240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0.32491576328221522</v>
      </c>
      <c r="D9" s="17">
        <v>0.33648384354888838</v>
      </c>
      <c r="E9" s="17">
        <v>0.3069039136048784</v>
      </c>
      <c r="F9" s="17">
        <v>0.2279603327822218</v>
      </c>
      <c r="H9" s="17">
        <v>0.2469892854853406</v>
      </c>
      <c r="I9" s="17">
        <v>0.27300488841694792</v>
      </c>
      <c r="J9" s="17">
        <v>0.28281297761101659</v>
      </c>
      <c r="K9" s="17">
        <v>0.29658864375730121</v>
      </c>
      <c r="L9" s="17">
        <v>0.31691795810584289</v>
      </c>
      <c r="M9" s="17">
        <v>0.27434389663572012</v>
      </c>
      <c r="N9" s="17">
        <v>0.35228717579030921</v>
      </c>
      <c r="O9" s="17">
        <v>0.29657682105293243</v>
      </c>
      <c r="P9" s="17">
        <v>0.37131894496861523</v>
      </c>
      <c r="Q9" s="17">
        <v>0.36834604179300379</v>
      </c>
      <c r="R9" s="17">
        <v>0.44480266653955591</v>
      </c>
      <c r="S9" s="17">
        <v>0.35679984557102967</v>
      </c>
      <c r="U9" s="17">
        <v>0.21941689657185159</v>
      </c>
      <c r="V9" s="17">
        <v>0.23926183635519091</v>
      </c>
      <c r="W9" s="17">
        <v>0.31412674877783459</v>
      </c>
      <c r="X9" s="17">
        <v>0.2749546736339179</v>
      </c>
      <c r="Y9" s="17">
        <v>0.37169216563452612</v>
      </c>
      <c r="Z9" s="17">
        <v>0.36069029178073198</v>
      </c>
      <c r="AA9" s="17">
        <v>0.39656355804845322</v>
      </c>
      <c r="AB9" s="17">
        <v>0.39947037607254421</v>
      </c>
      <c r="AC9" s="17">
        <v>0.3844801297536074</v>
      </c>
      <c r="AD9" s="17">
        <v>0.26253004074017128</v>
      </c>
      <c r="AE9" s="17">
        <v>0.34027080713935731</v>
      </c>
      <c r="AG9" s="17">
        <v>0.37186773505905329</v>
      </c>
      <c r="AH9" s="17">
        <v>0.28823834048792679</v>
      </c>
      <c r="AJ9" s="17">
        <v>0.41598760831994958</v>
      </c>
      <c r="AK9" s="17">
        <v>0.35535215288980287</v>
      </c>
      <c r="AL9" s="17">
        <v>0.36398752874339768</v>
      </c>
      <c r="AM9" s="17">
        <v>0.34161718664963758</v>
      </c>
      <c r="AN9" s="17">
        <v>0.28268186136947149</v>
      </c>
      <c r="AO9" s="17">
        <v>0.36984063466876282</v>
      </c>
      <c r="AP9" s="17">
        <v>0.35907750634066321</v>
      </c>
      <c r="AQ9" s="17">
        <v>0.34126950994669059</v>
      </c>
      <c r="AR9" s="17">
        <v>0.36074249421914178</v>
      </c>
      <c r="AS9" s="17">
        <v>0.42929350287825763</v>
      </c>
      <c r="AT9" s="17">
        <v>0.36342764396141691</v>
      </c>
      <c r="AU9" s="17">
        <v>0.28269128987506298</v>
      </c>
      <c r="AV9" s="17">
        <v>0.39847811870267669</v>
      </c>
      <c r="AX9" s="17">
        <v>0.32776106441878772</v>
      </c>
      <c r="AY9" s="17">
        <v>0.42929350287825763</v>
      </c>
      <c r="AZ9" s="17">
        <v>0.36342764396141691</v>
      </c>
      <c r="BA9" s="17">
        <v>0.28269128987506298</v>
      </c>
      <c r="BC9" s="17">
        <v>0.41728269679459762</v>
      </c>
      <c r="BD9" s="17">
        <v>0.25947235848055089</v>
      </c>
      <c r="BE9" s="17">
        <v>0.39647281326696132</v>
      </c>
      <c r="BF9" s="17">
        <v>0.31225482094152551</v>
      </c>
      <c r="BG9" s="17">
        <v>0.30380234865831068</v>
      </c>
      <c r="BH9" s="17">
        <v>0.47985176852994571</v>
      </c>
      <c r="BI9" s="17">
        <v>0.38603873001079658</v>
      </c>
      <c r="BJ9" s="17">
        <v>0.3168056059761144</v>
      </c>
      <c r="BK9" s="17">
        <v>0.26852481045358012</v>
      </c>
      <c r="BL9" s="17">
        <v>0.36576527179217683</v>
      </c>
      <c r="BM9" s="17">
        <v>0.38372513351062248</v>
      </c>
      <c r="BN9" s="17">
        <v>0.26262758583659801</v>
      </c>
      <c r="BP9" s="17">
        <v>0.33300038520385722</v>
      </c>
      <c r="BQ9" s="17">
        <v>0.46811493403100518</v>
      </c>
      <c r="BR9" s="17">
        <v>0.24952267882443341</v>
      </c>
      <c r="BS9" s="17">
        <v>0.3200788572328449</v>
      </c>
      <c r="BT9" s="17">
        <v>0.48146737631854442</v>
      </c>
      <c r="BU9" s="17">
        <v>0.27881070437316652</v>
      </c>
      <c r="BV9" s="17">
        <v>0.40838103652896568</v>
      </c>
      <c r="BW9" s="17">
        <v>0.29716064288610411</v>
      </c>
      <c r="BX9" s="17">
        <v>0.39263074270884529</v>
      </c>
      <c r="BY9" s="17">
        <v>0.30066682208490297</v>
      </c>
    </row>
    <row r="10" spans="2:79" ht="18.95" customHeight="1">
      <c r="B10" s="19" t="s">
        <v>227</v>
      </c>
      <c r="C10" s="17">
        <v>0.49615292172446113</v>
      </c>
      <c r="D10" s="17">
        <v>0.48601219378621718</v>
      </c>
      <c r="E10" s="17">
        <v>0.52036506580566699</v>
      </c>
      <c r="F10" s="17">
        <v>0.55230400069539587</v>
      </c>
      <c r="H10" s="17">
        <v>0.48014939722288719</v>
      </c>
      <c r="I10" s="17">
        <v>0.49087271668668409</v>
      </c>
      <c r="J10" s="17">
        <v>0.50870537055752585</v>
      </c>
      <c r="K10" s="17">
        <v>0.498225741730002</v>
      </c>
      <c r="L10" s="17">
        <v>0.49838221380533149</v>
      </c>
      <c r="M10" s="17">
        <v>0.56530762322547834</v>
      </c>
      <c r="N10" s="17">
        <v>0.48073899355711558</v>
      </c>
      <c r="O10" s="17">
        <v>0.55509622172519557</v>
      </c>
      <c r="P10" s="17">
        <v>0.51544741835802121</v>
      </c>
      <c r="Q10" s="17">
        <v>0.48893157877227811</v>
      </c>
      <c r="R10" s="17">
        <v>0.41333245023090198</v>
      </c>
      <c r="S10" s="17">
        <v>0.48867759482879269</v>
      </c>
      <c r="U10" s="17">
        <v>0.50717314584825035</v>
      </c>
      <c r="V10" s="17">
        <v>0.49166813921280589</v>
      </c>
      <c r="W10" s="17">
        <v>0.51675007972491727</v>
      </c>
      <c r="X10" s="17">
        <v>0.50056114818712372</v>
      </c>
      <c r="Y10" s="17">
        <v>0.52623336246211827</v>
      </c>
      <c r="Z10" s="17">
        <v>0.53134498244234163</v>
      </c>
      <c r="AA10" s="17">
        <v>0.5207260936230399</v>
      </c>
      <c r="AB10" s="17">
        <v>0.44366314826588948</v>
      </c>
      <c r="AC10" s="17">
        <v>0.45030772716408679</v>
      </c>
      <c r="AD10" s="17">
        <v>0.49675975173294568</v>
      </c>
      <c r="AE10" s="17">
        <v>0.26445851008056698</v>
      </c>
      <c r="AG10" s="17">
        <v>0.48576746910238627</v>
      </c>
      <c r="AH10" s="17">
        <v>0.50426571491108896</v>
      </c>
      <c r="AJ10" s="17">
        <v>0.45153615757982962</v>
      </c>
      <c r="AK10" s="17">
        <v>0.45580763705176103</v>
      </c>
      <c r="AL10" s="17">
        <v>0.49326270916042098</v>
      </c>
      <c r="AM10" s="17">
        <v>0.48322774736467078</v>
      </c>
      <c r="AN10" s="17">
        <v>0.51723096890711051</v>
      </c>
      <c r="AO10" s="17">
        <v>0.46393382782022602</v>
      </c>
      <c r="AP10" s="17">
        <v>0.46645043192456759</v>
      </c>
      <c r="AQ10" s="17">
        <v>0.44618933418727619</v>
      </c>
      <c r="AR10" s="17">
        <v>0.47873316094008872</v>
      </c>
      <c r="AS10" s="17">
        <v>0.41931404309163178</v>
      </c>
      <c r="AT10" s="17">
        <v>0.50376657894096111</v>
      </c>
      <c r="AU10" s="17">
        <v>0.5393645303031005</v>
      </c>
      <c r="AV10" s="17">
        <v>0.4414796539992204</v>
      </c>
      <c r="AX10" s="17">
        <v>0.49401975759810979</v>
      </c>
      <c r="AY10" s="17">
        <v>0.41931404309163178</v>
      </c>
      <c r="AZ10" s="17">
        <v>0.50376657894096111</v>
      </c>
      <c r="BA10" s="17">
        <v>0.5393645303031005</v>
      </c>
      <c r="BC10" s="17">
        <v>0.4903143523911786</v>
      </c>
      <c r="BD10" s="17">
        <v>0.50803015076212843</v>
      </c>
      <c r="BE10" s="17">
        <v>0.45951500389301247</v>
      </c>
      <c r="BF10" s="17">
        <v>0.51048586687471176</v>
      </c>
      <c r="BG10" s="17">
        <v>0.60667809087996649</v>
      </c>
      <c r="BH10" s="17">
        <v>0.40201455296068711</v>
      </c>
      <c r="BI10" s="17">
        <v>0.47476759267003599</v>
      </c>
      <c r="BJ10" s="17">
        <v>0.48681756468395099</v>
      </c>
      <c r="BK10" s="17">
        <v>0.4961170761826656</v>
      </c>
      <c r="BL10" s="17">
        <v>0.41099968190018182</v>
      </c>
      <c r="BM10" s="17">
        <v>0.49450067080700938</v>
      </c>
      <c r="BN10" s="17">
        <v>0.51311856106113007</v>
      </c>
      <c r="BP10" s="17">
        <v>0.49722813602120658</v>
      </c>
      <c r="BQ10" s="17">
        <v>0.39166361493623869</v>
      </c>
      <c r="BR10" s="17">
        <v>0.54391338869868677</v>
      </c>
      <c r="BS10" s="17">
        <v>0.55181747919480639</v>
      </c>
      <c r="BT10" s="17">
        <v>0.42618234083154088</v>
      </c>
      <c r="BU10" s="17">
        <v>0.54679197663991053</v>
      </c>
      <c r="BV10" s="17">
        <v>0.41152935978336969</v>
      </c>
      <c r="BW10" s="17">
        <v>0.46045213535525559</v>
      </c>
      <c r="BX10" s="17">
        <v>0.48080966684149362</v>
      </c>
      <c r="BY10" s="17">
        <v>0.48264794676555728</v>
      </c>
    </row>
    <row r="11" spans="2:79" ht="18.95" customHeight="1">
      <c r="B11" s="19" t="s">
        <v>228</v>
      </c>
      <c r="C11" s="17">
        <v>0.13192378937960531</v>
      </c>
      <c r="D11" s="17">
        <v>0.13261138179506621</v>
      </c>
      <c r="E11" s="17">
        <v>0.1224300197617177</v>
      </c>
      <c r="F11" s="17">
        <v>0.14500774475649211</v>
      </c>
      <c r="H11" s="17">
        <v>0.20428003504490269</v>
      </c>
      <c r="I11" s="17">
        <v>0.12976010047747391</v>
      </c>
      <c r="J11" s="17">
        <v>0.109016708058047</v>
      </c>
      <c r="K11" s="17">
        <v>0.1337917621303403</v>
      </c>
      <c r="L11" s="17">
        <v>0.16206939379663859</v>
      </c>
      <c r="M11" s="17">
        <v>0.10339080394717649</v>
      </c>
      <c r="N11" s="17">
        <v>0.12571600569405841</v>
      </c>
      <c r="O11" s="17">
        <v>0.1245832883331441</v>
      </c>
      <c r="P11" s="17">
        <v>0.1132336366733637</v>
      </c>
      <c r="Q11" s="17">
        <v>0.1119088197920301</v>
      </c>
      <c r="R11" s="17">
        <v>0.1285285715907683</v>
      </c>
      <c r="S11" s="17">
        <v>0.1155571207819141</v>
      </c>
      <c r="U11" s="17">
        <v>0.18394816594234431</v>
      </c>
      <c r="V11" s="17">
        <v>0.16673836952383861</v>
      </c>
      <c r="W11" s="17">
        <v>0.1333834017675567</v>
      </c>
      <c r="X11" s="17">
        <v>0.1701312274153258</v>
      </c>
      <c r="Y11" s="17">
        <v>7.5008306725431531E-2</v>
      </c>
      <c r="Z11" s="17">
        <v>9.9219787681549668E-2</v>
      </c>
      <c r="AA11" s="17">
        <v>5.4452450874073063E-2</v>
      </c>
      <c r="AB11" s="17">
        <v>0.1225464684706892</v>
      </c>
      <c r="AC11" s="17">
        <v>0.14025102943560211</v>
      </c>
      <c r="AD11" s="17">
        <v>0.17232366248320549</v>
      </c>
      <c r="AE11" s="17">
        <v>0.17368618556254989</v>
      </c>
      <c r="AG11" s="17">
        <v>0.11791418718070509</v>
      </c>
      <c r="AH11" s="17">
        <v>0.14286765570903459</v>
      </c>
      <c r="AJ11" s="17">
        <v>9.3664235618852662E-2</v>
      </c>
      <c r="AK11" s="17">
        <v>0.1353946407222579</v>
      </c>
      <c r="AL11" s="17">
        <v>0.1028234932952399</v>
      </c>
      <c r="AM11" s="17">
        <v>0.141421009476669</v>
      </c>
      <c r="AN11" s="17">
        <v>0.15440664167078541</v>
      </c>
      <c r="AO11" s="17">
        <v>0.1100673800536746</v>
      </c>
      <c r="AP11" s="17">
        <v>0.1221409739105198</v>
      </c>
      <c r="AQ11" s="17">
        <v>0.15719919811871411</v>
      </c>
      <c r="AR11" s="17">
        <v>0.1273104342399923</v>
      </c>
      <c r="AS11" s="17">
        <v>0.1109758933418411</v>
      </c>
      <c r="AT11" s="17">
        <v>0.1214086841341388</v>
      </c>
      <c r="AU11" s="17">
        <v>0.1395898279883197</v>
      </c>
      <c r="AV11" s="17">
        <v>0.13394635792972981</v>
      </c>
      <c r="AX11" s="17">
        <v>0.13072700097032849</v>
      </c>
      <c r="AY11" s="17">
        <v>0.1109758933418411</v>
      </c>
      <c r="AZ11" s="17">
        <v>0.1214086841341388</v>
      </c>
      <c r="BA11" s="17">
        <v>0.1395898279883197</v>
      </c>
      <c r="BC11" s="17">
        <v>8.2725082666247132E-2</v>
      </c>
      <c r="BD11" s="17">
        <v>0.1868960475316663</v>
      </c>
      <c r="BE11" s="17">
        <v>8.8379364947494293E-2</v>
      </c>
      <c r="BF11" s="17">
        <v>0.1189103351695833</v>
      </c>
      <c r="BG11" s="17">
        <v>6.884597956244988E-2</v>
      </c>
      <c r="BH11" s="17">
        <v>7.3519864595632728E-2</v>
      </c>
      <c r="BI11" s="17">
        <v>0.1061966907725152</v>
      </c>
      <c r="BJ11" s="17">
        <v>0.15136149574463431</v>
      </c>
      <c r="BK11" s="17">
        <v>0.19091844058590771</v>
      </c>
      <c r="BL11" s="17">
        <v>0.17444721205949329</v>
      </c>
      <c r="BM11" s="17">
        <v>7.893153643771425E-2</v>
      </c>
      <c r="BN11" s="17">
        <v>0.16681551668988909</v>
      </c>
      <c r="BP11" s="17">
        <v>0.1345692290740361</v>
      </c>
      <c r="BQ11" s="17">
        <v>0.11921412984701139</v>
      </c>
      <c r="BR11" s="17">
        <v>0.13888327212137791</v>
      </c>
      <c r="BS11" s="17">
        <v>0.1132708077085872</v>
      </c>
      <c r="BT11" s="17">
        <v>7.8030978622116554E-2</v>
      </c>
      <c r="BU11" s="17">
        <v>0.15004258830440029</v>
      </c>
      <c r="BV11" s="17">
        <v>0.1102321282305289</v>
      </c>
      <c r="BW11" s="17">
        <v>0.1730322940403525</v>
      </c>
      <c r="BX11" s="17">
        <v>8.6839062093529124E-2</v>
      </c>
      <c r="BY11" s="17">
        <v>0.14383490466855309</v>
      </c>
    </row>
    <row r="12" spans="2:79" ht="18.95" customHeight="1">
      <c r="B12" s="19" t="s">
        <v>229</v>
      </c>
      <c r="C12" s="17">
        <v>3.5027946484480293E-2</v>
      </c>
      <c r="D12" s="17">
        <v>3.3111679964342368E-2</v>
      </c>
      <c r="E12" s="17">
        <v>3.5333227910407453E-2</v>
      </c>
      <c r="F12" s="17">
        <v>7.472792176589009E-2</v>
      </c>
      <c r="H12" s="17">
        <v>5.1406456554671333E-2</v>
      </c>
      <c r="I12" s="17">
        <v>4.9627250818156783E-2</v>
      </c>
      <c r="J12" s="17">
        <v>8.3164445415678953E-2</v>
      </c>
      <c r="K12" s="17">
        <v>5.7579002229194223E-2</v>
      </c>
      <c r="L12" s="17">
        <v>1.8654785595475419E-2</v>
      </c>
      <c r="M12" s="17">
        <v>4.3596857887245093E-2</v>
      </c>
      <c r="N12" s="17">
        <v>4.1257824958516688E-2</v>
      </c>
      <c r="O12" s="17">
        <v>0</v>
      </c>
      <c r="P12" s="17">
        <v>0</v>
      </c>
      <c r="Q12" s="17">
        <v>1.4457931152863489E-2</v>
      </c>
      <c r="R12" s="17">
        <v>1.333631163877415E-2</v>
      </c>
      <c r="S12" s="17">
        <v>3.5542799049180417E-2</v>
      </c>
      <c r="U12" s="17">
        <v>5.6055773821042189E-2</v>
      </c>
      <c r="V12" s="17">
        <v>9.2236026581177244E-2</v>
      </c>
      <c r="W12" s="17">
        <v>2.6327426406962059E-2</v>
      </c>
      <c r="X12" s="17">
        <v>4.1335770961447131E-2</v>
      </c>
      <c r="Y12" s="17">
        <v>1.2743383901550109E-2</v>
      </c>
      <c r="Z12" s="17">
        <v>7.1789211775883741E-3</v>
      </c>
      <c r="AA12" s="17">
        <v>2.8257897454433929E-2</v>
      </c>
      <c r="AB12" s="17">
        <v>3.4320007190877293E-2</v>
      </c>
      <c r="AC12" s="17">
        <v>7.8044392793761332E-3</v>
      </c>
      <c r="AD12" s="17">
        <v>5.0243120579321343E-2</v>
      </c>
      <c r="AE12" s="17">
        <v>0.13592362588103429</v>
      </c>
      <c r="AG12" s="17">
        <v>1.7738820844406689E-2</v>
      </c>
      <c r="AH12" s="17">
        <v>4.8533674717972049E-2</v>
      </c>
      <c r="AJ12" s="17">
        <v>2.726064402398122E-2</v>
      </c>
      <c r="AK12" s="17">
        <v>4.2321896753434902E-2</v>
      </c>
      <c r="AL12" s="17">
        <v>2.0906278029099609E-2</v>
      </c>
      <c r="AM12" s="17">
        <v>2.6930771290800438E-2</v>
      </c>
      <c r="AN12" s="17">
        <v>3.229030753920914E-2</v>
      </c>
      <c r="AO12" s="17">
        <v>3.9802516926577748E-2</v>
      </c>
      <c r="AP12" s="17">
        <v>3.100580379684427E-2</v>
      </c>
      <c r="AQ12" s="17">
        <v>4.2509221223516851E-2</v>
      </c>
      <c r="AR12" s="17">
        <v>1.8508790336056982E-2</v>
      </c>
      <c r="AS12" s="17">
        <v>2.0208280344134751E-2</v>
      </c>
      <c r="AT12" s="17">
        <v>4.7435613141455371E-3</v>
      </c>
      <c r="AU12" s="17">
        <v>2.3237328700705381E-2</v>
      </c>
      <c r="AV12" s="17">
        <v>2.6095869368373281E-2</v>
      </c>
      <c r="AX12" s="17">
        <v>3.6059727056039E-2</v>
      </c>
      <c r="AY12" s="17">
        <v>2.0208280344134751E-2</v>
      </c>
      <c r="AZ12" s="17">
        <v>4.7435613141455371E-3</v>
      </c>
      <c r="BA12" s="17">
        <v>2.3237328700705381E-2</v>
      </c>
      <c r="BC12" s="17">
        <v>3.196545309392475E-3</v>
      </c>
      <c r="BD12" s="17">
        <v>2.7334903410245859E-2</v>
      </c>
      <c r="BE12" s="17">
        <v>4.9574611446309182E-2</v>
      </c>
      <c r="BF12" s="17">
        <v>5.8348977014179577E-2</v>
      </c>
      <c r="BG12" s="17">
        <v>2.0673580899273E-2</v>
      </c>
      <c r="BH12" s="17">
        <v>2.9089131559157669E-2</v>
      </c>
      <c r="BI12" s="17">
        <v>2.0804241914687171E-2</v>
      </c>
      <c r="BJ12" s="17">
        <v>3.6905377053902982E-2</v>
      </c>
      <c r="BK12" s="17">
        <v>4.4439672777846648E-2</v>
      </c>
      <c r="BL12" s="17">
        <v>4.8787834248147817E-2</v>
      </c>
      <c r="BM12" s="17">
        <v>2.6946590032290999E-2</v>
      </c>
      <c r="BN12" s="17">
        <v>3.5472390332786777E-2</v>
      </c>
      <c r="BP12" s="17">
        <v>2.2648053302322831E-2</v>
      </c>
      <c r="BQ12" s="17">
        <v>1.339217109346898E-2</v>
      </c>
      <c r="BR12" s="17">
        <v>5.3754356159760652E-2</v>
      </c>
      <c r="BS12" s="17">
        <v>7.8365359031481122E-3</v>
      </c>
      <c r="BT12" s="17">
        <v>1.157821298132472E-2</v>
      </c>
      <c r="BU12" s="17">
        <v>2.435473068252253E-2</v>
      </c>
      <c r="BV12" s="17">
        <v>6.9857475457135845E-2</v>
      </c>
      <c r="BW12" s="17">
        <v>6.185170338053856E-2</v>
      </c>
      <c r="BX12" s="17">
        <v>2.9667174568312742E-2</v>
      </c>
      <c r="BY12" s="17">
        <v>4.8817767870281269E-2</v>
      </c>
    </row>
    <row r="13" spans="2:79" ht="18.95" customHeight="1">
      <c r="B13" s="19" t="s">
        <v>55</v>
      </c>
      <c r="C13" s="17">
        <v>1.1979579129238331E-2</v>
      </c>
      <c r="D13" s="17">
        <v>1.178090090548565E-2</v>
      </c>
      <c r="E13" s="17">
        <v>1.496777291732951E-2</v>
      </c>
      <c r="F13" s="17">
        <v>0</v>
      </c>
      <c r="H13" s="17">
        <v>1.7174825692198161E-2</v>
      </c>
      <c r="I13" s="17">
        <v>5.6735043600737292E-2</v>
      </c>
      <c r="J13" s="17">
        <v>1.6300498357731591E-2</v>
      </c>
      <c r="K13" s="17">
        <v>1.381485015316217E-2</v>
      </c>
      <c r="L13" s="17">
        <v>3.9756486967114802E-3</v>
      </c>
      <c r="M13" s="17">
        <v>1.336081830437994E-2</v>
      </c>
      <c r="N13" s="17">
        <v>0</v>
      </c>
      <c r="O13" s="17">
        <v>2.3743668888727879E-2</v>
      </c>
      <c r="P13" s="17">
        <v>0</v>
      </c>
      <c r="Q13" s="17">
        <v>1.6355628489824529E-2</v>
      </c>
      <c r="R13" s="17">
        <v>0</v>
      </c>
      <c r="S13" s="17">
        <v>3.422639769083087E-3</v>
      </c>
      <c r="U13" s="17">
        <v>3.3406017816511549E-2</v>
      </c>
      <c r="V13" s="17">
        <v>1.009562832698729E-2</v>
      </c>
      <c r="W13" s="17">
        <v>9.4123433227293433E-3</v>
      </c>
      <c r="X13" s="17">
        <v>1.301717980218536E-2</v>
      </c>
      <c r="Y13" s="17">
        <v>1.4322781276374069E-2</v>
      </c>
      <c r="Z13" s="17">
        <v>1.566016917788525E-3</v>
      </c>
      <c r="AA13" s="17">
        <v>0</v>
      </c>
      <c r="AB13" s="17">
        <v>0</v>
      </c>
      <c r="AC13" s="17">
        <v>1.7156674367327641E-2</v>
      </c>
      <c r="AD13" s="17">
        <v>1.8143424464356319E-2</v>
      </c>
      <c r="AE13" s="17">
        <v>8.5660871336491431E-2</v>
      </c>
      <c r="AG13" s="17">
        <v>6.7117878134485762E-3</v>
      </c>
      <c r="AH13" s="17">
        <v>1.6094614173977659E-2</v>
      </c>
      <c r="AJ13" s="17">
        <v>1.1551354457386949E-2</v>
      </c>
      <c r="AK13" s="17">
        <v>1.112367258274349E-2</v>
      </c>
      <c r="AL13" s="17">
        <v>1.9019990771841699E-2</v>
      </c>
      <c r="AM13" s="17">
        <v>6.8032852182222138E-3</v>
      </c>
      <c r="AN13" s="17">
        <v>1.3390220513423401E-2</v>
      </c>
      <c r="AO13" s="17">
        <v>1.635564053075864E-2</v>
      </c>
      <c r="AP13" s="17">
        <v>2.1325284027405189E-2</v>
      </c>
      <c r="AQ13" s="17">
        <v>1.283273652380244E-2</v>
      </c>
      <c r="AR13" s="17">
        <v>1.4705120264720321E-2</v>
      </c>
      <c r="AS13" s="17">
        <v>2.0208280344134751E-2</v>
      </c>
      <c r="AT13" s="17">
        <v>6.6535316493375957E-3</v>
      </c>
      <c r="AU13" s="17">
        <v>1.5117023132811351E-2</v>
      </c>
      <c r="AV13" s="17">
        <v>0</v>
      </c>
      <c r="AX13" s="17">
        <v>1.143244995673505E-2</v>
      </c>
      <c r="AY13" s="17">
        <v>2.0208280344134751E-2</v>
      </c>
      <c r="AZ13" s="17">
        <v>6.6535316493375957E-3</v>
      </c>
      <c r="BA13" s="17">
        <v>1.5117023132811351E-2</v>
      </c>
      <c r="BC13" s="17">
        <v>6.4813228385843724E-3</v>
      </c>
      <c r="BD13" s="17">
        <v>1.8266539815408239E-2</v>
      </c>
      <c r="BE13" s="17">
        <v>6.0582064462228226E-3</v>
      </c>
      <c r="BF13" s="17">
        <v>0</v>
      </c>
      <c r="BG13" s="17">
        <v>0</v>
      </c>
      <c r="BH13" s="17">
        <v>1.5524682354576829E-2</v>
      </c>
      <c r="BI13" s="17">
        <v>1.219274463196496E-2</v>
      </c>
      <c r="BJ13" s="17">
        <v>8.1099565413971283E-3</v>
      </c>
      <c r="BK13" s="17">
        <v>0</v>
      </c>
      <c r="BL13" s="17">
        <v>0</v>
      </c>
      <c r="BM13" s="17">
        <v>1.589606921236297E-2</v>
      </c>
      <c r="BN13" s="17">
        <v>2.1965946079596128E-2</v>
      </c>
      <c r="BP13" s="17">
        <v>1.255419639857709E-2</v>
      </c>
      <c r="BQ13" s="17">
        <v>7.6151500922756526E-3</v>
      </c>
      <c r="BR13" s="17">
        <v>1.392630419574133E-2</v>
      </c>
      <c r="BS13" s="17">
        <v>6.9963199606132634E-3</v>
      </c>
      <c r="BT13" s="17">
        <v>2.741091246473544E-3</v>
      </c>
      <c r="BU13" s="17">
        <v>0</v>
      </c>
      <c r="BV13" s="17">
        <v>0</v>
      </c>
      <c r="BW13" s="17">
        <v>7.503224337749438E-3</v>
      </c>
      <c r="BX13" s="17">
        <v>1.0053353787819351E-2</v>
      </c>
      <c r="BY13" s="17">
        <v>2.4032558610705482E-2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D19"/>
  <sheetViews>
    <sheetView showGridLines="0" topLeftCell="A6" workbookViewId="0"/>
  </sheetViews>
  <sheetFormatPr defaultColWidth="8.85546875" defaultRowHeight="15"/>
  <cols>
    <col min="1" max="1" width="5" customWidth="1"/>
    <col min="2" max="2" width="25" customWidth="1"/>
    <col min="3" max="4" width="20" customWidth="1"/>
  </cols>
  <sheetData>
    <row r="2" spans="2:4" ht="39.950000000000003" customHeight="1">
      <c r="D2" s="18" t="s">
        <v>445</v>
      </c>
    </row>
    <row r="6" spans="2:4" ht="87.95" customHeight="1">
      <c r="C6" s="20" t="s">
        <v>446</v>
      </c>
      <c r="D6" s="20" t="s">
        <v>447</v>
      </c>
    </row>
    <row r="7" spans="2:4" ht="32.1">
      <c r="B7" s="19" t="s">
        <v>242</v>
      </c>
      <c r="C7" s="17">
        <v>0.13038771176369879</v>
      </c>
      <c r="D7" s="17">
        <v>0.16472037091231001</v>
      </c>
    </row>
    <row r="8" spans="2:4" ht="32.1">
      <c r="B8" s="19" t="s">
        <v>243</v>
      </c>
      <c r="C8" s="17">
        <v>0.29774596467746722</v>
      </c>
      <c r="D8" s="17">
        <v>0.33541055027278888</v>
      </c>
    </row>
    <row r="9" spans="2:4" ht="32.1">
      <c r="B9" s="19" t="s">
        <v>244</v>
      </c>
      <c r="C9" s="17">
        <v>0.26338290243795121</v>
      </c>
      <c r="D9" s="17">
        <v>0.28441563061253872</v>
      </c>
    </row>
    <row r="10" spans="2:4" ht="32.1">
      <c r="B10" s="19" t="s">
        <v>245</v>
      </c>
      <c r="C10" s="17">
        <v>0.22374397731435</v>
      </c>
      <c r="D10" s="17">
        <v>0.16487794069999201</v>
      </c>
    </row>
    <row r="11" spans="2:4" ht="32.1">
      <c r="B11" s="19" t="s">
        <v>246</v>
      </c>
      <c r="C11" s="17">
        <v>5.6383632117014693E-2</v>
      </c>
      <c r="D11" s="17">
        <v>3.3735654410947238E-2</v>
      </c>
    </row>
    <row r="12" spans="2:4" ht="15.95">
      <c r="B12" s="19" t="s">
        <v>247</v>
      </c>
      <c r="C12" s="17">
        <v>2.8355811689518139E-2</v>
      </c>
      <c r="D12" s="17">
        <v>1.6839853091423249E-2</v>
      </c>
    </row>
    <row r="15" spans="2:4">
      <c r="B15" t="s">
        <v>418</v>
      </c>
    </row>
    <row r="16" spans="2:4">
      <c r="B16" t="s">
        <v>9</v>
      </c>
    </row>
    <row r="19" spans="2:2">
      <c r="B19" t="str">
        <f>HYPERLINK("#Contents!A1", "Return to Contents")</f>
        <v>Return to Contents</v>
      </c>
    </row>
  </sheetData>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A19"/>
  <sheetViews>
    <sheetView showGridLines="0" workbookViewId="0">
      <pane xSplit="2" topLeftCell="AV1" activePane="topRight" state="frozen"/>
      <selection pane="topRight" activeCell="AX12" sqref="AX12:AX13"/>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241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242</v>
      </c>
      <c r="C9" s="17">
        <v>0.13038771176369879</v>
      </c>
      <c r="D9" s="17">
        <v>0.1307198336088117</v>
      </c>
      <c r="E9" s="17">
        <v>0.13233184136112189</v>
      </c>
      <c r="F9" s="17">
        <v>0.1147346505484281</v>
      </c>
      <c r="H9" s="17">
        <v>0.1018682550004382</v>
      </c>
      <c r="I9" s="17">
        <v>8.5549106820761403E-2</v>
      </c>
      <c r="J9" s="17">
        <v>0.1151313283236351</v>
      </c>
      <c r="K9" s="17">
        <v>0.1630497534690476</v>
      </c>
      <c r="L9" s="17">
        <v>0.1257007413118269</v>
      </c>
      <c r="M9" s="17">
        <v>0.1117392025331715</v>
      </c>
      <c r="N9" s="17">
        <v>0.1018967797757914</v>
      </c>
      <c r="O9" s="17">
        <v>9.3471312705929857E-2</v>
      </c>
      <c r="P9" s="17">
        <v>0.16083224425172549</v>
      </c>
      <c r="Q9" s="17">
        <v>0.18570540959664769</v>
      </c>
      <c r="R9" s="17">
        <v>0.15943010698380269</v>
      </c>
      <c r="S9" s="17">
        <v>0.13184574937086699</v>
      </c>
      <c r="U9" s="17">
        <v>8.5131763312713507E-2</v>
      </c>
      <c r="V9" s="17">
        <v>0.1234837998687993</v>
      </c>
      <c r="W9" s="17">
        <v>9.4776192373982646E-2</v>
      </c>
      <c r="X9" s="17">
        <v>0.1427942873399525</v>
      </c>
      <c r="Y9" s="17">
        <v>0.14823163796472341</v>
      </c>
      <c r="Z9" s="17">
        <v>0.15744685236463701</v>
      </c>
      <c r="AA9" s="17">
        <v>0.123147394097854</v>
      </c>
      <c r="AB9" s="17">
        <v>0.16356492058545199</v>
      </c>
      <c r="AC9" s="17">
        <v>0.14741278401659161</v>
      </c>
      <c r="AD9" s="17">
        <v>0.13078699995670701</v>
      </c>
      <c r="AE9" s="17">
        <v>0.17368618556254989</v>
      </c>
      <c r="AG9" s="17">
        <v>0.1479066857786657</v>
      </c>
      <c r="AH9" s="17">
        <v>0.11670243311505921</v>
      </c>
      <c r="AJ9" s="17">
        <v>0.16499064939830341</v>
      </c>
      <c r="AK9" s="17">
        <v>0.12004518223937399</v>
      </c>
      <c r="AL9" s="17">
        <v>0.15662011208365709</v>
      </c>
      <c r="AM9" s="17">
        <v>0.14515810572804019</v>
      </c>
      <c r="AN9" s="17">
        <v>0.12552764858051019</v>
      </c>
      <c r="AO9" s="17">
        <v>0.1259085097659545</v>
      </c>
      <c r="AP9" s="17">
        <v>0.16391909213528319</v>
      </c>
      <c r="AQ9" s="17">
        <v>0.13334649270023879</v>
      </c>
      <c r="AR9" s="17">
        <v>0.12423603600530859</v>
      </c>
      <c r="AS9" s="17">
        <v>0.16089528085895119</v>
      </c>
      <c r="AT9" s="17">
        <v>0.1885000040050675</v>
      </c>
      <c r="AU9" s="17">
        <v>0.1189883487131027</v>
      </c>
      <c r="AV9" s="17">
        <v>0.17226670110270439</v>
      </c>
      <c r="AX9" s="17">
        <v>0.13177318232136051</v>
      </c>
      <c r="AY9" s="17">
        <v>0.16089528085895119</v>
      </c>
      <c r="AZ9" s="17">
        <v>0.1885000040050675</v>
      </c>
      <c r="BA9" s="17">
        <v>0.1189883487131027</v>
      </c>
      <c r="BC9" s="17">
        <v>0.1534100088376594</v>
      </c>
      <c r="BD9" s="17">
        <v>0.16678965989606101</v>
      </c>
      <c r="BE9" s="17">
        <v>0.19229718150746769</v>
      </c>
      <c r="BF9" s="17">
        <v>0.1945033444805204</v>
      </c>
      <c r="BG9" s="17">
        <v>9.82395706039281E-2</v>
      </c>
      <c r="BH9" s="17">
        <v>0.2208460451357</v>
      </c>
      <c r="BI9" s="17">
        <v>0.26274041704984508</v>
      </c>
      <c r="BJ9" s="17">
        <v>0.128671179212135</v>
      </c>
      <c r="BK9" s="17">
        <v>0.15780540449136291</v>
      </c>
      <c r="BL9" s="17">
        <v>0.1829614905185348</v>
      </c>
      <c r="BM9" s="17">
        <v>0.12611499872330659</v>
      </c>
      <c r="BN9" s="17">
        <v>8.1077738590296794E-2</v>
      </c>
      <c r="BP9" s="17">
        <v>0.1390349207003172</v>
      </c>
      <c r="BQ9" s="17">
        <v>0.1468980256612098</v>
      </c>
      <c r="BR9" s="17">
        <v>4.9432148051062573E-2</v>
      </c>
      <c r="BS9" s="17">
        <v>9.5437081880530669E-2</v>
      </c>
      <c r="BT9" s="17">
        <v>0.27890815357815929</v>
      </c>
      <c r="BU9" s="17">
        <v>8.2669914736024114E-2</v>
      </c>
      <c r="BV9" s="17">
        <v>0.13544275658570459</v>
      </c>
      <c r="BW9" s="17">
        <v>0.15533198817471519</v>
      </c>
      <c r="BX9" s="17">
        <v>0.2241947048432831</v>
      </c>
      <c r="BY9" s="17">
        <v>0.1467617280053134</v>
      </c>
    </row>
    <row r="10" spans="2:79" ht="32.1" customHeight="1">
      <c r="B10" s="19" t="s">
        <v>243</v>
      </c>
      <c r="C10" s="17">
        <v>0.29774596467746722</v>
      </c>
      <c r="D10" s="17">
        <v>0.29788770385449859</v>
      </c>
      <c r="E10" s="17">
        <v>0.30002198018024973</v>
      </c>
      <c r="F10" s="17">
        <v>0.27567782029241872</v>
      </c>
      <c r="H10" s="17">
        <v>0.2442469474735906</v>
      </c>
      <c r="I10" s="17">
        <v>0.34182146128770741</v>
      </c>
      <c r="J10" s="17">
        <v>0.27865083654498302</v>
      </c>
      <c r="K10" s="17">
        <v>0.25601051012810661</v>
      </c>
      <c r="L10" s="17">
        <v>0.30860635157200672</v>
      </c>
      <c r="M10" s="17">
        <v>0.2783103178562476</v>
      </c>
      <c r="N10" s="17">
        <v>0.39828463527836822</v>
      </c>
      <c r="O10" s="17">
        <v>0.31573385268660631</v>
      </c>
      <c r="P10" s="17">
        <v>0.37327366458612782</v>
      </c>
      <c r="Q10" s="17">
        <v>0.30367538217301748</v>
      </c>
      <c r="R10" s="17">
        <v>0.30369773732056421</v>
      </c>
      <c r="S10" s="17">
        <v>0.27192044270706001</v>
      </c>
      <c r="U10" s="17">
        <v>0.29090901768409938</v>
      </c>
      <c r="V10" s="17">
        <v>0.21532634026943889</v>
      </c>
      <c r="W10" s="17">
        <v>0.2436387320006605</v>
      </c>
      <c r="X10" s="17">
        <v>0.30346359185838212</v>
      </c>
      <c r="Y10" s="17">
        <v>0.30894759620813822</v>
      </c>
      <c r="Z10" s="17">
        <v>0.39143737522281741</v>
      </c>
      <c r="AA10" s="17">
        <v>0.31582359223708623</v>
      </c>
      <c r="AB10" s="17">
        <v>0.32518525066574361</v>
      </c>
      <c r="AC10" s="17">
        <v>0.32836680313278721</v>
      </c>
      <c r="AD10" s="17">
        <v>0.23393524215157291</v>
      </c>
      <c r="AE10" s="17">
        <v>0.34023466035402128</v>
      </c>
      <c r="AG10" s="17">
        <v>0.30540614800576898</v>
      </c>
      <c r="AH10" s="17">
        <v>0.29176206726099108</v>
      </c>
      <c r="AJ10" s="17">
        <v>0.34243401914660698</v>
      </c>
      <c r="AK10" s="17">
        <v>0.29185305945130852</v>
      </c>
      <c r="AL10" s="17">
        <v>0.30080173035800489</v>
      </c>
      <c r="AM10" s="17">
        <v>0.29479712659345209</v>
      </c>
      <c r="AN10" s="17">
        <v>0.23286099928952869</v>
      </c>
      <c r="AO10" s="17">
        <v>0.27867778555952688</v>
      </c>
      <c r="AP10" s="17">
        <v>0.2187355891438906</v>
      </c>
      <c r="AQ10" s="17">
        <v>0.27533886078138597</v>
      </c>
      <c r="AR10" s="17">
        <v>0.27807291639464032</v>
      </c>
      <c r="AS10" s="17">
        <v>0.31239707052618021</v>
      </c>
      <c r="AT10" s="17">
        <v>0.31927896977906728</v>
      </c>
      <c r="AU10" s="17">
        <v>0.28129728085684358</v>
      </c>
      <c r="AV10" s="17">
        <v>0.18103423449102299</v>
      </c>
      <c r="AX10" s="17">
        <v>0.29221972047367267</v>
      </c>
      <c r="AY10" s="17">
        <v>0.31239707052618021</v>
      </c>
      <c r="AZ10" s="17">
        <v>0.31927896977906728</v>
      </c>
      <c r="BA10" s="17">
        <v>0.28129728085684358</v>
      </c>
      <c r="BC10" s="17">
        <v>0.32696372201236862</v>
      </c>
      <c r="BD10" s="17">
        <v>0.33158504062206312</v>
      </c>
      <c r="BE10" s="17">
        <v>0.32748148351409911</v>
      </c>
      <c r="BF10" s="17">
        <v>0.27427093522049723</v>
      </c>
      <c r="BG10" s="17">
        <v>0.27151194043421217</v>
      </c>
      <c r="BH10" s="17">
        <v>0.3758132210778356</v>
      </c>
      <c r="BI10" s="17">
        <v>0.3509161024105002</v>
      </c>
      <c r="BJ10" s="17">
        <v>0.29130393528641452</v>
      </c>
      <c r="BK10" s="17">
        <v>0.27929005657084421</v>
      </c>
      <c r="BL10" s="17">
        <v>0.26104908928127918</v>
      </c>
      <c r="BM10" s="17">
        <v>0.31639429118770818</v>
      </c>
      <c r="BN10" s="17">
        <v>0.25265151711501271</v>
      </c>
      <c r="BP10" s="17">
        <v>0.27475344729199669</v>
      </c>
      <c r="BQ10" s="17">
        <v>0.3814997568550651</v>
      </c>
      <c r="BR10" s="17">
        <v>0.29898519139719748</v>
      </c>
      <c r="BS10" s="17">
        <v>0.28931285354617398</v>
      </c>
      <c r="BT10" s="17">
        <v>0.35498187205242371</v>
      </c>
      <c r="BU10" s="17">
        <v>0.30704002188545582</v>
      </c>
      <c r="BV10" s="17">
        <v>0.36808698208746499</v>
      </c>
      <c r="BW10" s="17">
        <v>0.28125334823553871</v>
      </c>
      <c r="BX10" s="17">
        <v>0.42397313737762371</v>
      </c>
      <c r="BY10" s="17">
        <v>0.27610075732778477</v>
      </c>
    </row>
    <row r="11" spans="2:79" ht="45.95" customHeight="1">
      <c r="B11" s="19" t="s">
        <v>244</v>
      </c>
      <c r="C11" s="17">
        <v>0.26338290243795121</v>
      </c>
      <c r="D11" s="17">
        <v>0.25980385813773321</v>
      </c>
      <c r="E11" s="17">
        <v>0.2659139276794964</v>
      </c>
      <c r="F11" s="17">
        <v>0.32568094565897998</v>
      </c>
      <c r="H11" s="17">
        <v>0.25098972975664868</v>
      </c>
      <c r="I11" s="17">
        <v>0.26698840248860628</v>
      </c>
      <c r="J11" s="17">
        <v>0.2135333326666172</v>
      </c>
      <c r="K11" s="17">
        <v>0.29433861590813792</v>
      </c>
      <c r="L11" s="17">
        <v>0.29468433253822918</v>
      </c>
      <c r="M11" s="17">
        <v>0.30846714247996748</v>
      </c>
      <c r="N11" s="17">
        <v>0.2270509122589543</v>
      </c>
      <c r="O11" s="17">
        <v>0.25526983548183801</v>
      </c>
      <c r="P11" s="17">
        <v>0.23848890276514609</v>
      </c>
      <c r="Q11" s="17">
        <v>0.29162771507384472</v>
      </c>
      <c r="R11" s="17">
        <v>0.2252649620438622</v>
      </c>
      <c r="S11" s="17">
        <v>0.26569586344470952</v>
      </c>
      <c r="U11" s="17">
        <v>0.19314511175852089</v>
      </c>
      <c r="V11" s="17">
        <v>0.30265512436561182</v>
      </c>
      <c r="W11" s="17">
        <v>0.26865097445644431</v>
      </c>
      <c r="X11" s="17">
        <v>0.29624725740303842</v>
      </c>
      <c r="Y11" s="17">
        <v>0.31429239205233961</v>
      </c>
      <c r="Z11" s="17">
        <v>0.21904746113026771</v>
      </c>
      <c r="AA11" s="17">
        <v>0.25313144105809232</v>
      </c>
      <c r="AB11" s="17">
        <v>0.27043549038780401</v>
      </c>
      <c r="AC11" s="17">
        <v>0.2443807747436626</v>
      </c>
      <c r="AD11" s="17">
        <v>0.31861724299317729</v>
      </c>
      <c r="AE11" s="17">
        <v>0.22673209718438739</v>
      </c>
      <c r="AG11" s="17">
        <v>0.25712501091208412</v>
      </c>
      <c r="AH11" s="17">
        <v>0.26827137303053761</v>
      </c>
      <c r="AJ11" s="17">
        <v>0.24757600656742709</v>
      </c>
      <c r="AK11" s="17">
        <v>0.26898405131142228</v>
      </c>
      <c r="AL11" s="17">
        <v>0.27551097298333871</v>
      </c>
      <c r="AM11" s="17">
        <v>0.23701171226869719</v>
      </c>
      <c r="AN11" s="17">
        <v>0.28900254360003802</v>
      </c>
      <c r="AO11" s="17">
        <v>0.25562246952093048</v>
      </c>
      <c r="AP11" s="17">
        <v>0.2360828298447214</v>
      </c>
      <c r="AQ11" s="17">
        <v>0.28667181900749023</v>
      </c>
      <c r="AR11" s="17">
        <v>0.24356508452830691</v>
      </c>
      <c r="AS11" s="17">
        <v>0.22009116029648301</v>
      </c>
      <c r="AT11" s="17">
        <v>0.2571688706323792</v>
      </c>
      <c r="AU11" s="17">
        <v>0.27240626531606732</v>
      </c>
      <c r="AV11" s="17">
        <v>0.30608559135822339</v>
      </c>
      <c r="AX11" s="17">
        <v>0.26560685084222618</v>
      </c>
      <c r="AY11" s="17">
        <v>0.22009116029648301</v>
      </c>
      <c r="AZ11" s="17">
        <v>0.2571688706323792</v>
      </c>
      <c r="BA11" s="17">
        <v>0.27240626531606732</v>
      </c>
      <c r="BC11" s="17">
        <v>0.29033604964803778</v>
      </c>
      <c r="BD11" s="17">
        <v>0.26573951140478852</v>
      </c>
      <c r="BE11" s="17">
        <v>0.27035419725774451</v>
      </c>
      <c r="BF11" s="17">
        <v>0.28877044379853961</v>
      </c>
      <c r="BG11" s="17">
        <v>0.31293921687185511</v>
      </c>
      <c r="BH11" s="17">
        <v>0.22881746500854</v>
      </c>
      <c r="BI11" s="17">
        <v>0.201298304593751</v>
      </c>
      <c r="BJ11" s="17">
        <v>0.26325206473984358</v>
      </c>
      <c r="BK11" s="17">
        <v>0.27483456149333702</v>
      </c>
      <c r="BL11" s="17">
        <v>0.27111307981514521</v>
      </c>
      <c r="BM11" s="17">
        <v>0.30195091695552267</v>
      </c>
      <c r="BN11" s="17">
        <v>0.20775827849920431</v>
      </c>
      <c r="BP11" s="17">
        <v>0.27123213322565271</v>
      </c>
      <c r="BQ11" s="17">
        <v>0.1957741490641996</v>
      </c>
      <c r="BR11" s="17">
        <v>0.30727366489101321</v>
      </c>
      <c r="BS11" s="17">
        <v>0.30006854843458269</v>
      </c>
      <c r="BT11" s="17">
        <v>0.18105568606402431</v>
      </c>
      <c r="BU11" s="17">
        <v>0.2326332682814278</v>
      </c>
      <c r="BV11" s="17">
        <v>0.25223204924596848</v>
      </c>
      <c r="BW11" s="17">
        <v>0.31865307901877682</v>
      </c>
      <c r="BX11" s="17">
        <v>0.23076109585569671</v>
      </c>
      <c r="BY11" s="17">
        <v>0.23521990676003629</v>
      </c>
    </row>
    <row r="12" spans="2:79" ht="32.1" customHeight="1">
      <c r="B12" s="19" t="s">
        <v>245</v>
      </c>
      <c r="C12" s="17">
        <v>0.22374397731435</v>
      </c>
      <c r="D12" s="17">
        <v>0.22688229554020431</v>
      </c>
      <c r="E12" s="17">
        <v>0.22298859042346911</v>
      </c>
      <c r="F12" s="17">
        <v>0.19928623983734589</v>
      </c>
      <c r="H12" s="17">
        <v>0.23226431553424781</v>
      </c>
      <c r="I12" s="17">
        <v>0.1595859807446097</v>
      </c>
      <c r="J12" s="17">
        <v>0.27085929696439082</v>
      </c>
      <c r="K12" s="17">
        <v>0.20547487172235229</v>
      </c>
      <c r="L12" s="17">
        <v>0.1771572860651672</v>
      </c>
      <c r="M12" s="17">
        <v>0.26925378277117012</v>
      </c>
      <c r="N12" s="17">
        <v>0.20523445773875101</v>
      </c>
      <c r="O12" s="17">
        <v>0.19920220353477991</v>
      </c>
      <c r="P12" s="17">
        <v>0.16906732955276621</v>
      </c>
      <c r="Q12" s="17">
        <v>0.15569710423316371</v>
      </c>
      <c r="R12" s="17">
        <v>0.26998802978339631</v>
      </c>
      <c r="S12" s="17">
        <v>0.28247601612166401</v>
      </c>
      <c r="U12" s="17">
        <v>0.27593483776402178</v>
      </c>
      <c r="V12" s="17">
        <v>0.20763810988015841</v>
      </c>
      <c r="W12" s="17">
        <v>0.25576926418620938</v>
      </c>
      <c r="X12" s="17">
        <v>0.16301772571730849</v>
      </c>
      <c r="Y12" s="17">
        <v>0.20982983158614049</v>
      </c>
      <c r="Z12" s="17">
        <v>0.1996969949708593</v>
      </c>
      <c r="AA12" s="17">
        <v>0.23509027875475949</v>
      </c>
      <c r="AB12" s="17">
        <v>0.1915396177947962</v>
      </c>
      <c r="AC12" s="17">
        <v>0.23198668621971361</v>
      </c>
      <c r="AD12" s="17">
        <v>0.24311677290972669</v>
      </c>
      <c r="AE12" s="17">
        <v>0.17368618556254989</v>
      </c>
      <c r="AG12" s="17">
        <v>0.22896439740542801</v>
      </c>
      <c r="AH12" s="17">
        <v>0.21966594719978261</v>
      </c>
      <c r="AJ12" s="17">
        <v>0.1948995328695412</v>
      </c>
      <c r="AK12" s="17">
        <v>0.22503970193042749</v>
      </c>
      <c r="AL12" s="17">
        <v>0.19390960809363841</v>
      </c>
      <c r="AM12" s="17">
        <v>0.23971599858555631</v>
      </c>
      <c r="AN12" s="17">
        <v>0.25861232033868059</v>
      </c>
      <c r="AO12" s="17">
        <v>0.22995889871972219</v>
      </c>
      <c r="AP12" s="17">
        <v>0.2567575395729354</v>
      </c>
      <c r="AQ12" s="17">
        <v>0.2194618836424051</v>
      </c>
      <c r="AR12" s="17">
        <v>0.27403255523138881</v>
      </c>
      <c r="AS12" s="17">
        <v>0.24497456795449471</v>
      </c>
      <c r="AT12" s="17">
        <v>0.18601331494495321</v>
      </c>
      <c r="AU12" s="17">
        <v>0.23653584713558029</v>
      </c>
      <c r="AV12" s="17">
        <v>0.30331715804492942</v>
      </c>
      <c r="AX12" s="17">
        <v>0.2239643345200828</v>
      </c>
      <c r="AY12" s="17">
        <v>0.24497456795449471</v>
      </c>
      <c r="AZ12" s="17">
        <v>0.18601331494495321</v>
      </c>
      <c r="BA12" s="17">
        <v>0.23653584713558029</v>
      </c>
      <c r="BC12" s="17">
        <v>0.1934527985221112</v>
      </c>
      <c r="BD12" s="17">
        <v>0.1993527084462707</v>
      </c>
      <c r="BE12" s="17">
        <v>0.14600247090715721</v>
      </c>
      <c r="BF12" s="17">
        <v>0.22123178993909801</v>
      </c>
      <c r="BG12" s="17">
        <v>0.29639835464482478</v>
      </c>
      <c r="BH12" s="17">
        <v>0.1477094163436016</v>
      </c>
      <c r="BI12" s="17">
        <v>0.14567222249672129</v>
      </c>
      <c r="BJ12" s="17">
        <v>0.21825322265891689</v>
      </c>
      <c r="BK12" s="17">
        <v>0.20593596803996411</v>
      </c>
      <c r="BL12" s="17">
        <v>0.23219807485693339</v>
      </c>
      <c r="BM12" s="17">
        <v>0.20889706638748071</v>
      </c>
      <c r="BN12" s="17">
        <v>0.32192702244108701</v>
      </c>
      <c r="BP12" s="17">
        <v>0.2060265393470711</v>
      </c>
      <c r="BQ12" s="17">
        <v>0.21374468032611349</v>
      </c>
      <c r="BR12" s="17">
        <v>0.26502635805100122</v>
      </c>
      <c r="BS12" s="17">
        <v>0.25283371582990732</v>
      </c>
      <c r="BT12" s="17">
        <v>0.16887651634329751</v>
      </c>
      <c r="BU12" s="17">
        <v>0.30455298567002642</v>
      </c>
      <c r="BV12" s="17">
        <v>0.15801224279945331</v>
      </c>
      <c r="BW12" s="17">
        <v>0.18051118683136541</v>
      </c>
      <c r="BX12" s="17">
        <v>0.1210710619233966</v>
      </c>
      <c r="BY12" s="17">
        <v>0.22371855672441471</v>
      </c>
    </row>
    <row r="13" spans="2:79" ht="45.95" customHeight="1">
      <c r="B13" s="19" t="s">
        <v>246</v>
      </c>
      <c r="C13" s="17">
        <v>5.6383632117014693E-2</v>
      </c>
      <c r="D13" s="17">
        <v>5.7735554577746928E-2</v>
      </c>
      <c r="E13" s="17">
        <v>5.0302407744310877E-2</v>
      </c>
      <c r="F13" s="17">
        <v>7.3882250980323375E-2</v>
      </c>
      <c r="H13" s="17">
        <v>6.8602548658559734E-2</v>
      </c>
      <c r="I13" s="17">
        <v>7.9736794391282825E-2</v>
      </c>
      <c r="J13" s="17">
        <v>8.6750563333107378E-2</v>
      </c>
      <c r="K13" s="17">
        <v>6.2004656252872728E-2</v>
      </c>
      <c r="L13" s="17">
        <v>8.1685434636850046E-2</v>
      </c>
      <c r="M13" s="17">
        <v>1.5660505942258499E-2</v>
      </c>
      <c r="N13" s="17">
        <v>5.2767686041364767E-2</v>
      </c>
      <c r="O13" s="17">
        <v>0.11230490136983989</v>
      </c>
      <c r="P13" s="17">
        <v>4.1887150651974139E-2</v>
      </c>
      <c r="Q13" s="17">
        <v>4.3952706439976133E-2</v>
      </c>
      <c r="R13" s="17">
        <v>3.2245012310901662E-2</v>
      </c>
      <c r="S13" s="17">
        <v>3.955986225436077E-2</v>
      </c>
      <c r="U13" s="17">
        <v>8.1010297756898317E-2</v>
      </c>
      <c r="V13" s="17">
        <v>9.617889919593349E-2</v>
      </c>
      <c r="W13" s="17">
        <v>9.0597433341729622E-2</v>
      </c>
      <c r="X13" s="17">
        <v>6.4155698182362858E-2</v>
      </c>
      <c r="Y13" s="17">
        <v>1.019506623914709E-2</v>
      </c>
      <c r="Z13" s="17">
        <v>2.165179896415555E-2</v>
      </c>
      <c r="AA13" s="17">
        <v>5.9590353213088268E-2</v>
      </c>
      <c r="AB13" s="17">
        <v>4.6013946446949339E-2</v>
      </c>
      <c r="AC13" s="17">
        <v>2.6830209851028061E-2</v>
      </c>
      <c r="AD13" s="17">
        <v>5.9583694410563867E-2</v>
      </c>
      <c r="AE13" s="17">
        <v>0</v>
      </c>
      <c r="AG13" s="17">
        <v>4.6972375718864437E-2</v>
      </c>
      <c r="AH13" s="17">
        <v>6.3735413456061443E-2</v>
      </c>
      <c r="AJ13" s="17">
        <v>2.9243048848924529E-2</v>
      </c>
      <c r="AK13" s="17">
        <v>5.3800148220400891E-2</v>
      </c>
      <c r="AL13" s="17">
        <v>3.8168730362435899E-2</v>
      </c>
      <c r="AM13" s="17">
        <v>6.1448661588080697E-2</v>
      </c>
      <c r="AN13" s="17">
        <v>6.2607049355737562E-2</v>
      </c>
      <c r="AO13" s="17">
        <v>6.7857139472031841E-2</v>
      </c>
      <c r="AP13" s="17">
        <v>9.5231413565961862E-2</v>
      </c>
      <c r="AQ13" s="17">
        <v>6.0367940937604517E-2</v>
      </c>
      <c r="AR13" s="17">
        <v>5.4150953202556473E-2</v>
      </c>
      <c r="AS13" s="17">
        <v>5.3626691563224478E-2</v>
      </c>
      <c r="AT13" s="17">
        <v>4.0268292263696277E-2</v>
      </c>
      <c r="AU13" s="17">
        <v>5.5651608988402018E-2</v>
      </c>
      <c r="AV13" s="17">
        <v>3.729631500311998E-2</v>
      </c>
      <c r="AX13" s="17">
        <v>5.8046907320094578E-2</v>
      </c>
      <c r="AY13" s="17">
        <v>5.3626691563224478E-2</v>
      </c>
      <c r="AZ13" s="17">
        <v>4.0268292263696277E-2</v>
      </c>
      <c r="BA13" s="17">
        <v>5.5651608988402018E-2</v>
      </c>
      <c r="BC13" s="17">
        <v>2.9356098141238799E-2</v>
      </c>
      <c r="BD13" s="17">
        <v>1.8266539815408239E-2</v>
      </c>
      <c r="BE13" s="17">
        <v>4.3521981166152843E-2</v>
      </c>
      <c r="BF13" s="17">
        <v>2.1223486561344911E-2</v>
      </c>
      <c r="BG13" s="17">
        <v>2.0910917445179731E-2</v>
      </c>
      <c r="BH13" s="17">
        <v>2.0090763339343811E-2</v>
      </c>
      <c r="BI13" s="17">
        <v>2.8963937374830238E-2</v>
      </c>
      <c r="BJ13" s="17">
        <v>6.0849984018137807E-2</v>
      </c>
      <c r="BK13" s="17">
        <v>6.7776499470888887E-2</v>
      </c>
      <c r="BL13" s="17">
        <v>2.485102243520803E-2</v>
      </c>
      <c r="BM13" s="17">
        <v>3.7444268355815942E-2</v>
      </c>
      <c r="BN13" s="17">
        <v>7.6271718701840949E-2</v>
      </c>
      <c r="BP13" s="17">
        <v>4.7737557631644327E-2</v>
      </c>
      <c r="BQ13" s="17">
        <v>4.8672422258473097E-2</v>
      </c>
      <c r="BR13" s="17">
        <v>3.1963004177565438E-2</v>
      </c>
      <c r="BS13" s="17">
        <v>5.5351480348192129E-2</v>
      </c>
      <c r="BT13" s="17">
        <v>1.617777196209538E-2</v>
      </c>
      <c r="BU13" s="17">
        <v>6.0926444085804582E-2</v>
      </c>
      <c r="BV13" s="17">
        <v>6.989777462308204E-2</v>
      </c>
      <c r="BW13" s="17">
        <v>4.4533352876572833E-2</v>
      </c>
      <c r="BX13" s="17">
        <v>0</v>
      </c>
      <c r="BY13" s="17">
        <v>7.9745017630070525E-2</v>
      </c>
    </row>
    <row r="14" spans="2:79" ht="18.95" customHeight="1">
      <c r="B14" s="19" t="s">
        <v>247</v>
      </c>
      <c r="C14" s="17">
        <v>2.8355811689518139E-2</v>
      </c>
      <c r="D14" s="17">
        <v>2.697075428100526E-2</v>
      </c>
      <c r="E14" s="17">
        <v>2.8441252611351959E-2</v>
      </c>
      <c r="F14" s="17">
        <v>1.0738092682503701E-2</v>
      </c>
      <c r="H14" s="17">
        <v>0.10202820357651481</v>
      </c>
      <c r="I14" s="17">
        <v>6.6318254267032473E-2</v>
      </c>
      <c r="J14" s="17">
        <v>3.507464216726653E-2</v>
      </c>
      <c r="K14" s="17">
        <v>1.9121592519482811E-2</v>
      </c>
      <c r="L14" s="17">
        <v>1.2165853875919799E-2</v>
      </c>
      <c r="M14" s="17">
        <v>1.6569048417184849E-2</v>
      </c>
      <c r="N14" s="17">
        <v>1.4765528906770291E-2</v>
      </c>
      <c r="O14" s="17">
        <v>2.401789422100618E-2</v>
      </c>
      <c r="P14" s="17">
        <v>1.6450708192260039E-2</v>
      </c>
      <c r="Q14" s="17">
        <v>1.9341682483350209E-2</v>
      </c>
      <c r="R14" s="17">
        <v>9.3741515574729192E-3</v>
      </c>
      <c r="S14" s="17">
        <v>8.5020661013386536E-3</v>
      </c>
      <c r="U14" s="17">
        <v>7.3868971723746096E-2</v>
      </c>
      <c r="V14" s="17">
        <v>5.4717726420057969E-2</v>
      </c>
      <c r="W14" s="17">
        <v>4.6567403640973497E-2</v>
      </c>
      <c r="X14" s="17">
        <v>3.0321439498955521E-2</v>
      </c>
      <c r="Y14" s="17">
        <v>8.5034759495114069E-3</v>
      </c>
      <c r="Z14" s="17">
        <v>1.0719517347263291E-2</v>
      </c>
      <c r="AA14" s="17">
        <v>1.3216940639119851E-2</v>
      </c>
      <c r="AB14" s="17">
        <v>3.260774119255073E-3</v>
      </c>
      <c r="AC14" s="17">
        <v>2.1022742036217189E-2</v>
      </c>
      <c r="AD14" s="17">
        <v>1.396004757825225E-2</v>
      </c>
      <c r="AE14" s="17">
        <v>8.5660871336491431E-2</v>
      </c>
      <c r="AG14" s="17">
        <v>1.362538217918887E-2</v>
      </c>
      <c r="AH14" s="17">
        <v>3.986276593756808E-2</v>
      </c>
      <c r="AJ14" s="17">
        <v>2.0856743169196709E-2</v>
      </c>
      <c r="AK14" s="17">
        <v>4.0277856847066841E-2</v>
      </c>
      <c r="AL14" s="17">
        <v>3.4988846118924888E-2</v>
      </c>
      <c r="AM14" s="17">
        <v>2.18683952361735E-2</v>
      </c>
      <c r="AN14" s="17">
        <v>3.1389438835505067E-2</v>
      </c>
      <c r="AO14" s="17">
        <v>4.1975196961834077E-2</v>
      </c>
      <c r="AP14" s="17">
        <v>2.9273535737207639E-2</v>
      </c>
      <c r="AQ14" s="17">
        <v>2.4813002930875811E-2</v>
      </c>
      <c r="AR14" s="17">
        <v>2.5942454637799171E-2</v>
      </c>
      <c r="AS14" s="17">
        <v>8.0152288006665427E-3</v>
      </c>
      <c r="AT14" s="17">
        <v>8.7705483748364635E-3</v>
      </c>
      <c r="AU14" s="17">
        <v>3.5120648990004021E-2</v>
      </c>
      <c r="AV14" s="17">
        <v>0</v>
      </c>
      <c r="AX14" s="17">
        <v>2.8389004522563349E-2</v>
      </c>
      <c r="AY14" s="17">
        <v>8.0152288006665427E-3</v>
      </c>
      <c r="AZ14" s="17">
        <v>8.7705483748364635E-3</v>
      </c>
      <c r="BA14" s="17">
        <v>3.5120648990004021E-2</v>
      </c>
      <c r="BC14" s="17">
        <v>6.4813228385843724E-3</v>
      </c>
      <c r="BD14" s="17">
        <v>1.8266539815408239E-2</v>
      </c>
      <c r="BE14" s="17">
        <v>2.034268564737856E-2</v>
      </c>
      <c r="BF14" s="17">
        <v>0</v>
      </c>
      <c r="BG14" s="17">
        <v>0</v>
      </c>
      <c r="BH14" s="17">
        <v>6.7230890949790513E-3</v>
      </c>
      <c r="BI14" s="17">
        <v>1.040901607435203E-2</v>
      </c>
      <c r="BJ14" s="17">
        <v>3.7669614084552022E-2</v>
      </c>
      <c r="BK14" s="17">
        <v>1.435750993360304E-2</v>
      </c>
      <c r="BL14" s="17">
        <v>2.782724309289902E-2</v>
      </c>
      <c r="BM14" s="17">
        <v>9.1984583901658801E-3</v>
      </c>
      <c r="BN14" s="17">
        <v>6.0313724652558291E-2</v>
      </c>
      <c r="BP14" s="17">
        <v>6.1215401803317873E-2</v>
      </c>
      <c r="BQ14" s="17">
        <v>1.341096583493894E-2</v>
      </c>
      <c r="BR14" s="17">
        <v>4.7319633432160023E-2</v>
      </c>
      <c r="BS14" s="17">
        <v>6.9963199606132634E-3</v>
      </c>
      <c r="BT14" s="17">
        <v>0</v>
      </c>
      <c r="BU14" s="17">
        <v>1.217736534126126E-2</v>
      </c>
      <c r="BV14" s="17">
        <v>1.632819465832664E-2</v>
      </c>
      <c r="BW14" s="17">
        <v>1.9717044863031372E-2</v>
      </c>
      <c r="BX14" s="17">
        <v>0</v>
      </c>
      <c r="BY14" s="17">
        <v>3.8454033552380369E-2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A19"/>
  <sheetViews>
    <sheetView showGridLines="0" workbookViewId="0">
      <pane xSplit="2" topLeftCell="AU1" activePane="topRight" state="frozen"/>
      <selection pane="topRight" activeCell="AZ9" sqref="AZ9:AZ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248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242</v>
      </c>
      <c r="C9" s="17">
        <v>0.16472037091231001</v>
      </c>
      <c r="D9" s="17">
        <v>0.1628014877788547</v>
      </c>
      <c r="E9" s="17">
        <v>0.17950065156528841</v>
      </c>
      <c r="F9" s="17">
        <v>0.11180053937228369</v>
      </c>
      <c r="H9" s="17">
        <v>0.12828758603980031</v>
      </c>
      <c r="I9" s="17">
        <v>0.17145968553658411</v>
      </c>
      <c r="J9" s="17">
        <v>0.17940343826391381</v>
      </c>
      <c r="K9" s="17">
        <v>0.17409615148098359</v>
      </c>
      <c r="L9" s="17">
        <v>0.1499933365308132</v>
      </c>
      <c r="M9" s="17">
        <v>0.1472649795372912</v>
      </c>
      <c r="N9" s="17">
        <v>0.1189308572655821</v>
      </c>
      <c r="O9" s="17">
        <v>0.19586546680230421</v>
      </c>
      <c r="P9" s="17">
        <v>0.20909534998381701</v>
      </c>
      <c r="Q9" s="17">
        <v>0.16588654004757611</v>
      </c>
      <c r="R9" s="17">
        <v>0.16384061312226211</v>
      </c>
      <c r="S9" s="17">
        <v>0.17971756302940739</v>
      </c>
      <c r="U9" s="17">
        <v>0.14520018215564359</v>
      </c>
      <c r="V9" s="17">
        <v>0.17066154996471511</v>
      </c>
      <c r="W9" s="17">
        <v>0.15577964464641181</v>
      </c>
      <c r="X9" s="17">
        <v>0.1050347470720812</v>
      </c>
      <c r="Y9" s="17">
        <v>0.14739508704851109</v>
      </c>
      <c r="Z9" s="17">
        <v>0.1722228809388239</v>
      </c>
      <c r="AA9" s="17">
        <v>0.15772290163816791</v>
      </c>
      <c r="AB9" s="17">
        <v>0.20231216251532241</v>
      </c>
      <c r="AC9" s="17">
        <v>0.20774981698076889</v>
      </c>
      <c r="AD9" s="17">
        <v>0.16710960617867809</v>
      </c>
      <c r="AE9" s="17">
        <v>0.38522429947649101</v>
      </c>
      <c r="AG9" s="17">
        <v>0.18073684982309329</v>
      </c>
      <c r="AH9" s="17">
        <v>0.1522087947962161</v>
      </c>
      <c r="AJ9" s="17">
        <v>0.18720673711147151</v>
      </c>
      <c r="AK9" s="17">
        <v>0.15743399060284349</v>
      </c>
      <c r="AL9" s="17">
        <v>0.19791821654983999</v>
      </c>
      <c r="AM9" s="17">
        <v>0.16032706378736961</v>
      </c>
      <c r="AN9" s="17">
        <v>0.1471571301070676</v>
      </c>
      <c r="AO9" s="17">
        <v>0.1624393205992806</v>
      </c>
      <c r="AP9" s="17">
        <v>0.17978546843812901</v>
      </c>
      <c r="AQ9" s="17">
        <v>0.174173811786699</v>
      </c>
      <c r="AR9" s="17">
        <v>0.17544286804706871</v>
      </c>
      <c r="AS9" s="17">
        <v>0.2029548904428666</v>
      </c>
      <c r="AT9" s="17">
        <v>0.1854342555623705</v>
      </c>
      <c r="AU9" s="17">
        <v>0.17704492626939949</v>
      </c>
      <c r="AV9" s="17">
        <v>0.15048494659295919</v>
      </c>
      <c r="AX9" s="17">
        <v>0.1625524444989839</v>
      </c>
      <c r="AY9" s="17">
        <v>0.2029548904428666</v>
      </c>
      <c r="AZ9" s="17">
        <v>0.1854342555623705</v>
      </c>
      <c r="BA9" s="17">
        <v>0.17704492626939949</v>
      </c>
      <c r="BC9" s="17">
        <v>0.16865448592139021</v>
      </c>
      <c r="BD9" s="17">
        <v>0.1982938890613043</v>
      </c>
      <c r="BE9" s="17">
        <v>0.24263912189373499</v>
      </c>
      <c r="BF9" s="17">
        <v>0.21358581253788581</v>
      </c>
      <c r="BG9" s="17">
        <v>0.1903009051722781</v>
      </c>
      <c r="BH9" s="17">
        <v>0.25897113096714991</v>
      </c>
      <c r="BI9" s="17">
        <v>0.27286784136991171</v>
      </c>
      <c r="BJ9" s="17">
        <v>0.1913886189473607</v>
      </c>
      <c r="BK9" s="17">
        <v>0.16046050305081239</v>
      </c>
      <c r="BL9" s="17">
        <v>0.1422883625917869</v>
      </c>
      <c r="BM9" s="17">
        <v>0.1867794025588273</v>
      </c>
      <c r="BN9" s="17">
        <v>0.12597433035836569</v>
      </c>
      <c r="BP9" s="17">
        <v>0.1797216718880279</v>
      </c>
      <c r="BQ9" s="17">
        <v>0.1896980208575183</v>
      </c>
      <c r="BR9" s="17">
        <v>0.1092853040717883</v>
      </c>
      <c r="BS9" s="17">
        <v>0.12454366100058829</v>
      </c>
      <c r="BT9" s="17">
        <v>0.27203561154357808</v>
      </c>
      <c r="BU9" s="17">
        <v>0.17566064578438659</v>
      </c>
      <c r="BV9" s="17">
        <v>0.21366529703564571</v>
      </c>
      <c r="BW9" s="17">
        <v>0.18558611843513889</v>
      </c>
      <c r="BX9" s="17">
        <v>0.246223074724156</v>
      </c>
      <c r="BY9" s="17">
        <v>0.15763048741947339</v>
      </c>
    </row>
    <row r="10" spans="2:79" ht="32.1" customHeight="1">
      <c r="B10" s="19" t="s">
        <v>243</v>
      </c>
      <c r="C10" s="17">
        <v>0.33541055027278888</v>
      </c>
      <c r="D10" s="17">
        <v>0.34700309112872402</v>
      </c>
      <c r="E10" s="17">
        <v>0.29796770190298139</v>
      </c>
      <c r="F10" s="17">
        <v>0.32712922316889148</v>
      </c>
      <c r="H10" s="17">
        <v>0.31892025532690771</v>
      </c>
      <c r="I10" s="17">
        <v>0.31882939214312561</v>
      </c>
      <c r="J10" s="17">
        <v>0.26807343566035002</v>
      </c>
      <c r="K10" s="17">
        <v>0.35603109433310542</v>
      </c>
      <c r="L10" s="17">
        <v>0.36645303936559048</v>
      </c>
      <c r="M10" s="17">
        <v>0.27500098919239868</v>
      </c>
      <c r="N10" s="17">
        <v>0.39754575451208091</v>
      </c>
      <c r="O10" s="17">
        <v>0.31527697371399171</v>
      </c>
      <c r="P10" s="17">
        <v>0.34191053239157099</v>
      </c>
      <c r="Q10" s="17">
        <v>0.35401991035186969</v>
      </c>
      <c r="R10" s="17">
        <v>0.37696251086903532</v>
      </c>
      <c r="S10" s="17">
        <v>0.33863515843089609</v>
      </c>
      <c r="U10" s="17">
        <v>0.2400068420727747</v>
      </c>
      <c r="V10" s="17">
        <v>0.28925654618688779</v>
      </c>
      <c r="W10" s="17">
        <v>0.33218571340214481</v>
      </c>
      <c r="X10" s="17">
        <v>0.3505683793383913</v>
      </c>
      <c r="Y10" s="17">
        <v>0.40355554960128742</v>
      </c>
      <c r="Z10" s="17">
        <v>0.37719490868702288</v>
      </c>
      <c r="AA10" s="17">
        <v>0.32819351159230481</v>
      </c>
      <c r="AB10" s="17">
        <v>0.46063229151120227</v>
      </c>
      <c r="AC10" s="17">
        <v>0.28851676571488538</v>
      </c>
      <c r="AD10" s="17">
        <v>0.30463542144382788</v>
      </c>
      <c r="AE10" s="17">
        <v>0.12869654644008019</v>
      </c>
      <c r="AG10" s="17">
        <v>0.34690164803260282</v>
      </c>
      <c r="AH10" s="17">
        <v>0.32643406142775372</v>
      </c>
      <c r="AJ10" s="17">
        <v>0.34178688409178087</v>
      </c>
      <c r="AK10" s="17">
        <v>0.30575968261995368</v>
      </c>
      <c r="AL10" s="17">
        <v>0.36558150242248172</v>
      </c>
      <c r="AM10" s="17">
        <v>0.35082834154151632</v>
      </c>
      <c r="AN10" s="17">
        <v>0.3100330524464478</v>
      </c>
      <c r="AO10" s="17">
        <v>0.30672891626417909</v>
      </c>
      <c r="AP10" s="17">
        <v>0.31125740266473789</v>
      </c>
      <c r="AQ10" s="17">
        <v>0.33563409482541878</v>
      </c>
      <c r="AR10" s="17">
        <v>0.35821550652733808</v>
      </c>
      <c r="AS10" s="17">
        <v>0.30445514903329429</v>
      </c>
      <c r="AT10" s="17">
        <v>0.34388544161758988</v>
      </c>
      <c r="AU10" s="17">
        <v>0.27410393946884398</v>
      </c>
      <c r="AV10" s="17">
        <v>0.35927325186227982</v>
      </c>
      <c r="AX10" s="17">
        <v>0.34049858922105902</v>
      </c>
      <c r="AY10" s="17">
        <v>0.30445514903329429</v>
      </c>
      <c r="AZ10" s="17">
        <v>0.34388544161758988</v>
      </c>
      <c r="BA10" s="17">
        <v>0.27410393946884398</v>
      </c>
      <c r="BC10" s="17">
        <v>0.3842372454331312</v>
      </c>
      <c r="BD10" s="17">
        <v>0.41587720915477089</v>
      </c>
      <c r="BE10" s="17">
        <v>0.33984490436600412</v>
      </c>
      <c r="BF10" s="17">
        <v>0.27729566120405202</v>
      </c>
      <c r="BG10" s="17">
        <v>0.37991926287000732</v>
      </c>
      <c r="BH10" s="17">
        <v>0.3561616034141209</v>
      </c>
      <c r="BI10" s="17">
        <v>0.3761024665503282</v>
      </c>
      <c r="BJ10" s="17">
        <v>0.3096380962640275</v>
      </c>
      <c r="BK10" s="17">
        <v>0.37298375328295569</v>
      </c>
      <c r="BL10" s="17">
        <v>0.40129796483020641</v>
      </c>
      <c r="BM10" s="17">
        <v>0.35717440831460717</v>
      </c>
      <c r="BN10" s="17">
        <v>0.26903058485121423</v>
      </c>
      <c r="BP10" s="17">
        <v>0.32474437961238811</v>
      </c>
      <c r="BQ10" s="17">
        <v>0.35552546795331208</v>
      </c>
      <c r="BR10" s="17">
        <v>0.31088844584938707</v>
      </c>
      <c r="BS10" s="17">
        <v>0.32412356971214029</v>
      </c>
      <c r="BT10" s="17">
        <v>0.37823862964026211</v>
      </c>
      <c r="BU10" s="17">
        <v>0.2358323788668111</v>
      </c>
      <c r="BV10" s="17">
        <v>0.36547108332454459</v>
      </c>
      <c r="BW10" s="17">
        <v>0.37102109418586882</v>
      </c>
      <c r="BX10" s="17">
        <v>0.3891055141596112</v>
      </c>
      <c r="BY10" s="17">
        <v>0.35040730576355128</v>
      </c>
    </row>
    <row r="11" spans="2:79" ht="45.95" customHeight="1">
      <c r="B11" s="19" t="s">
        <v>244</v>
      </c>
      <c r="C11" s="17">
        <v>0.28441563061253872</v>
      </c>
      <c r="D11" s="17">
        <v>0.2740418449108119</v>
      </c>
      <c r="E11" s="17">
        <v>0.31622160555915768</v>
      </c>
      <c r="F11" s="17">
        <v>0.3232081458204159</v>
      </c>
      <c r="H11" s="17">
        <v>0.28282317337572283</v>
      </c>
      <c r="I11" s="17">
        <v>0.25827033942323402</v>
      </c>
      <c r="J11" s="17">
        <v>0.28889144902215602</v>
      </c>
      <c r="K11" s="17">
        <v>0.28109598876816472</v>
      </c>
      <c r="L11" s="17">
        <v>0.23761304327205279</v>
      </c>
      <c r="M11" s="17">
        <v>0.33795644595581359</v>
      </c>
      <c r="N11" s="17">
        <v>0.34032923761423989</v>
      </c>
      <c r="O11" s="17">
        <v>0.2729355558252497</v>
      </c>
      <c r="P11" s="17">
        <v>0.24691899243448029</v>
      </c>
      <c r="Q11" s="17">
        <v>0.31365118652936291</v>
      </c>
      <c r="R11" s="17">
        <v>0.2215912882190216</v>
      </c>
      <c r="S11" s="17">
        <v>0.31475184106794218</v>
      </c>
      <c r="U11" s="17">
        <v>0.28590503579090282</v>
      </c>
      <c r="V11" s="17">
        <v>0.28469627852535911</v>
      </c>
      <c r="W11" s="17">
        <v>0.28727167263387499</v>
      </c>
      <c r="X11" s="17">
        <v>0.31376266724351171</v>
      </c>
      <c r="Y11" s="17">
        <v>0.28664366331045898</v>
      </c>
      <c r="Z11" s="17">
        <v>0.30168341551128891</v>
      </c>
      <c r="AA11" s="17">
        <v>0.31664066540414559</v>
      </c>
      <c r="AB11" s="17">
        <v>0.17402747691539491</v>
      </c>
      <c r="AC11" s="17">
        <v>0.32078517987866167</v>
      </c>
      <c r="AD11" s="17">
        <v>0.28621313818482169</v>
      </c>
      <c r="AE11" s="17">
        <v>0.30960981144358418</v>
      </c>
      <c r="AG11" s="17">
        <v>0.28103365260272389</v>
      </c>
      <c r="AH11" s="17">
        <v>0.28705752684506608</v>
      </c>
      <c r="AJ11" s="17">
        <v>0.30452511211219491</v>
      </c>
      <c r="AK11" s="17">
        <v>0.30763393240356801</v>
      </c>
      <c r="AL11" s="17">
        <v>0.26874938621955141</v>
      </c>
      <c r="AM11" s="17">
        <v>0.28160512123172998</v>
      </c>
      <c r="AN11" s="17">
        <v>0.29177282012883299</v>
      </c>
      <c r="AO11" s="17">
        <v>0.28921885524775193</v>
      </c>
      <c r="AP11" s="17">
        <v>0.25255948558904212</v>
      </c>
      <c r="AQ11" s="17">
        <v>0.22226629051479599</v>
      </c>
      <c r="AR11" s="17">
        <v>0.23942583510739779</v>
      </c>
      <c r="AS11" s="17">
        <v>0.30658130696708807</v>
      </c>
      <c r="AT11" s="17">
        <v>0.28154268287515399</v>
      </c>
      <c r="AU11" s="17">
        <v>0.25707772025911801</v>
      </c>
      <c r="AV11" s="17">
        <v>0.27745617248559212</v>
      </c>
      <c r="AX11" s="17">
        <v>0.28347375186082913</v>
      </c>
      <c r="AY11" s="17">
        <v>0.30658130696708807</v>
      </c>
      <c r="AZ11" s="17">
        <v>0.28154268287515399</v>
      </c>
      <c r="BA11" s="17">
        <v>0.25707772025911801</v>
      </c>
      <c r="BC11" s="17">
        <v>0.27091970169520613</v>
      </c>
      <c r="BD11" s="17">
        <v>0.2141422682487838</v>
      </c>
      <c r="BE11" s="17">
        <v>0.24916605352023721</v>
      </c>
      <c r="BF11" s="17">
        <v>0.30186270832026729</v>
      </c>
      <c r="BG11" s="17">
        <v>0.1669221664802516</v>
      </c>
      <c r="BH11" s="17">
        <v>0.242068399967896</v>
      </c>
      <c r="BI11" s="17">
        <v>0.19602267611856419</v>
      </c>
      <c r="BJ11" s="17">
        <v>0.28712280430367759</v>
      </c>
      <c r="BK11" s="17">
        <v>0.2492378002547086</v>
      </c>
      <c r="BL11" s="17">
        <v>0.2122252349550609</v>
      </c>
      <c r="BM11" s="17">
        <v>0.2765110618198709</v>
      </c>
      <c r="BN11" s="17">
        <v>0.30996655194427131</v>
      </c>
      <c r="BP11" s="17">
        <v>0.25901482904603801</v>
      </c>
      <c r="BQ11" s="17">
        <v>0.29122448026565362</v>
      </c>
      <c r="BR11" s="17">
        <v>0.32552447535777429</v>
      </c>
      <c r="BS11" s="17">
        <v>0.33013426546097169</v>
      </c>
      <c r="BT11" s="17">
        <v>0.24327088895073551</v>
      </c>
      <c r="BU11" s="17">
        <v>0.34492005114407881</v>
      </c>
      <c r="BV11" s="17">
        <v>0.26683294167311727</v>
      </c>
      <c r="BW11" s="17">
        <v>0.25489052874452511</v>
      </c>
      <c r="BX11" s="17">
        <v>0.22394489312615501</v>
      </c>
      <c r="BY11" s="17">
        <v>0.25909488450244028</v>
      </c>
    </row>
    <row r="12" spans="2:79" ht="32.1" customHeight="1">
      <c r="B12" s="19" t="s">
        <v>245</v>
      </c>
      <c r="C12" s="17">
        <v>0.16487794069999201</v>
      </c>
      <c r="D12" s="17">
        <v>0.1678398845194643</v>
      </c>
      <c r="E12" s="17">
        <v>0.15605180460274151</v>
      </c>
      <c r="F12" s="17">
        <v>0.18271379129321419</v>
      </c>
      <c r="H12" s="17">
        <v>0.1723427258324971</v>
      </c>
      <c r="I12" s="17">
        <v>0.1186880042544754</v>
      </c>
      <c r="J12" s="17">
        <v>0.1815860805930902</v>
      </c>
      <c r="K12" s="17">
        <v>0.14813358187317971</v>
      </c>
      <c r="L12" s="17">
        <v>0.20302615385272441</v>
      </c>
      <c r="M12" s="17">
        <v>0.20552705017103251</v>
      </c>
      <c r="N12" s="17">
        <v>0.1431941506080972</v>
      </c>
      <c r="O12" s="17">
        <v>0.17476164647445419</v>
      </c>
      <c r="P12" s="17">
        <v>0.16978240254314819</v>
      </c>
      <c r="Q12" s="17">
        <v>0.13741812261671141</v>
      </c>
      <c r="R12" s="17">
        <v>0.1886938451852663</v>
      </c>
      <c r="S12" s="17">
        <v>0.13430694216894559</v>
      </c>
      <c r="U12" s="17">
        <v>0.20790658844084001</v>
      </c>
      <c r="V12" s="17">
        <v>0.1801280378012676</v>
      </c>
      <c r="W12" s="17">
        <v>0.16580621946823959</v>
      </c>
      <c r="X12" s="17">
        <v>0.1732260444461898</v>
      </c>
      <c r="Y12" s="17">
        <v>0.15620423767201619</v>
      </c>
      <c r="Z12" s="17">
        <v>0.13817927751560119</v>
      </c>
      <c r="AA12" s="17">
        <v>0.14455032321725231</v>
      </c>
      <c r="AB12" s="17">
        <v>0.13829581120713599</v>
      </c>
      <c r="AC12" s="17">
        <v>0.16243756960807981</v>
      </c>
      <c r="AD12" s="17">
        <v>0.18245813978210851</v>
      </c>
      <c r="AE12" s="17">
        <v>9.080847130335315E-2</v>
      </c>
      <c r="AG12" s="17">
        <v>0.15543489351608791</v>
      </c>
      <c r="AH12" s="17">
        <v>0.17225455601396961</v>
      </c>
      <c r="AJ12" s="17">
        <v>0.1202746589739314</v>
      </c>
      <c r="AK12" s="17">
        <v>0.18239293162777451</v>
      </c>
      <c r="AL12" s="17">
        <v>0.1150443679560236</v>
      </c>
      <c r="AM12" s="17">
        <v>0.17491116694523981</v>
      </c>
      <c r="AN12" s="17">
        <v>0.16861697482000801</v>
      </c>
      <c r="AO12" s="17">
        <v>0.1827726888015497</v>
      </c>
      <c r="AP12" s="17">
        <v>0.20256758898833141</v>
      </c>
      <c r="AQ12" s="17">
        <v>0.21373200205773621</v>
      </c>
      <c r="AR12" s="17">
        <v>0.17127165325552809</v>
      </c>
      <c r="AS12" s="17">
        <v>0.155297882729794</v>
      </c>
      <c r="AT12" s="17">
        <v>0.14536029244968951</v>
      </c>
      <c r="AU12" s="17">
        <v>0.20885472607278241</v>
      </c>
      <c r="AV12" s="17">
        <v>0.18482520154817089</v>
      </c>
      <c r="AX12" s="17">
        <v>0.16207067451949239</v>
      </c>
      <c r="AY12" s="17">
        <v>0.155297882729794</v>
      </c>
      <c r="AZ12" s="17">
        <v>0.14536029244968951</v>
      </c>
      <c r="BA12" s="17">
        <v>0.20885472607278241</v>
      </c>
      <c r="BC12" s="17">
        <v>0.1403647023064</v>
      </c>
      <c r="BD12" s="17">
        <v>0.11688701408891609</v>
      </c>
      <c r="BE12" s="17">
        <v>0.12651324754481119</v>
      </c>
      <c r="BF12" s="17">
        <v>0.16783726985393541</v>
      </c>
      <c r="BG12" s="17">
        <v>0.16325644632875311</v>
      </c>
      <c r="BH12" s="17">
        <v>0.1090004333828236</v>
      </c>
      <c r="BI12" s="17">
        <v>0.12888399769008529</v>
      </c>
      <c r="BJ12" s="17">
        <v>0.1575054333545193</v>
      </c>
      <c r="BK12" s="17">
        <v>0.16627269492990149</v>
      </c>
      <c r="BL12" s="17">
        <v>0.20952724440116591</v>
      </c>
      <c r="BM12" s="17">
        <v>0.14558457550583279</v>
      </c>
      <c r="BN12" s="17">
        <v>0.22072544774411271</v>
      </c>
      <c r="BP12" s="17">
        <v>0.1725611070326879</v>
      </c>
      <c r="BQ12" s="17">
        <v>0.1349107649040257</v>
      </c>
      <c r="BR12" s="17">
        <v>0.22239410470368881</v>
      </c>
      <c r="BS12" s="17">
        <v>0.17948415736433421</v>
      </c>
      <c r="BT12" s="17">
        <v>9.3234445573725094E-2</v>
      </c>
      <c r="BU12" s="17">
        <v>0.19487746283967849</v>
      </c>
      <c r="BV12" s="17">
        <v>0.1031575950967501</v>
      </c>
      <c r="BW12" s="17">
        <v>0.12187223125436041</v>
      </c>
      <c r="BX12" s="17">
        <v>0.1278872646529384</v>
      </c>
      <c r="BY12" s="17">
        <v>0.17022030849844921</v>
      </c>
    </row>
    <row r="13" spans="2:79" ht="45.95" customHeight="1">
      <c r="B13" s="19" t="s">
        <v>246</v>
      </c>
      <c r="C13" s="17">
        <v>3.3735654410947238E-2</v>
      </c>
      <c r="D13" s="17">
        <v>3.4288052186036942E-2</v>
      </c>
      <c r="E13" s="17">
        <v>3.2246850800572553E-2</v>
      </c>
      <c r="F13" s="17">
        <v>3.6559207776608017E-2</v>
      </c>
      <c r="H13" s="17">
        <v>2.482011944045057E-2</v>
      </c>
      <c r="I13" s="17">
        <v>7.4766181729789674E-2</v>
      </c>
      <c r="J13" s="17">
        <v>6.836565208516944E-2</v>
      </c>
      <c r="K13" s="17">
        <v>2.6206969658385669E-2</v>
      </c>
      <c r="L13" s="17">
        <v>3.8938778282107428E-2</v>
      </c>
      <c r="M13" s="17">
        <v>1.9960881826786601E-2</v>
      </c>
      <c r="N13" s="17">
        <v>0</v>
      </c>
      <c r="O13" s="17">
        <v>4.1160357184000282E-2</v>
      </c>
      <c r="P13" s="17">
        <v>2.1604719503910189E-2</v>
      </c>
      <c r="Q13" s="17">
        <v>1.7288831300063479E-2</v>
      </c>
      <c r="R13" s="17">
        <v>4.8911742604414617E-2</v>
      </c>
      <c r="S13" s="17">
        <v>3.1822088400577223E-2</v>
      </c>
      <c r="U13" s="17">
        <v>5.2665714861063508E-2</v>
      </c>
      <c r="V13" s="17">
        <v>4.0884396884339431E-2</v>
      </c>
      <c r="W13" s="17">
        <v>3.6705292194859893E-2</v>
      </c>
      <c r="X13" s="17">
        <v>5.1140278830089307E-2</v>
      </c>
      <c r="Y13" s="17">
        <v>1.8257014554419061E-3</v>
      </c>
      <c r="Z13" s="17">
        <v>1.0719517347263291E-2</v>
      </c>
      <c r="AA13" s="17">
        <v>4.963300536104899E-2</v>
      </c>
      <c r="AB13" s="17">
        <v>1.8122080492041569E-2</v>
      </c>
      <c r="AC13" s="17">
        <v>1.015455851214713E-2</v>
      </c>
      <c r="AD13" s="17">
        <v>5.9583694410563881E-2</v>
      </c>
      <c r="AE13" s="17">
        <v>0</v>
      </c>
      <c r="AG13" s="17">
        <v>3.1664585032865983E-2</v>
      </c>
      <c r="AH13" s="17">
        <v>3.5353509515674959E-2</v>
      </c>
      <c r="AJ13" s="17">
        <v>3.2725163906855141E-2</v>
      </c>
      <c r="AK13" s="17">
        <v>4.3486792310494023E-2</v>
      </c>
      <c r="AL13" s="17">
        <v>4.7761817269724158E-2</v>
      </c>
      <c r="AM13" s="17">
        <v>2.9941001453149971E-2</v>
      </c>
      <c r="AN13" s="17">
        <v>6.3001868426117338E-2</v>
      </c>
      <c r="AO13" s="17">
        <v>4.5342591505404567E-2</v>
      </c>
      <c r="AP13" s="17">
        <v>4.6117229192548917E-2</v>
      </c>
      <c r="AQ13" s="17">
        <v>3.5230011844044062E-2</v>
      </c>
      <c r="AR13" s="17">
        <v>4.1287295609923752E-2</v>
      </c>
      <c r="AS13" s="17">
        <v>3.0710770826956849E-2</v>
      </c>
      <c r="AT13" s="17">
        <v>3.8831209573655552E-2</v>
      </c>
      <c r="AU13" s="17">
        <v>6.0426703506617413E-2</v>
      </c>
      <c r="AV13" s="17">
        <v>2.7960427510998101E-2</v>
      </c>
      <c r="AX13" s="17">
        <v>3.4807048296930848E-2</v>
      </c>
      <c r="AY13" s="17">
        <v>3.0710770826956849E-2</v>
      </c>
      <c r="AZ13" s="17">
        <v>3.8831209573655552E-2</v>
      </c>
      <c r="BA13" s="17">
        <v>6.0426703506617413E-2</v>
      </c>
      <c r="BC13" s="17">
        <v>2.9342541805288419E-2</v>
      </c>
      <c r="BD13" s="17">
        <v>3.6533079630816492E-2</v>
      </c>
      <c r="BE13" s="17">
        <v>4.1836672675212523E-2</v>
      </c>
      <c r="BF13" s="17">
        <v>3.9418548083859667E-2</v>
      </c>
      <c r="BG13" s="17">
        <v>9.9601219148709993E-2</v>
      </c>
      <c r="BH13" s="17">
        <v>2.7075343173030689E-2</v>
      </c>
      <c r="BI13" s="17">
        <v>1.571400219675843E-2</v>
      </c>
      <c r="BJ13" s="17">
        <v>2.881621172136609E-2</v>
      </c>
      <c r="BK13" s="17">
        <v>3.4016117094899392E-2</v>
      </c>
      <c r="BL13" s="17">
        <v>1.4854597700055899E-2</v>
      </c>
      <c r="BM13" s="17">
        <v>2.740857294500287E-2</v>
      </c>
      <c r="BN13" s="17">
        <v>3.8979421372205593E-2</v>
      </c>
      <c r="BP13" s="17">
        <v>2.9990575102881729E-2</v>
      </c>
      <c r="BQ13" s="17">
        <v>2.1026115927214591E-2</v>
      </c>
      <c r="BR13" s="17">
        <v>2.1527371234156101E-2</v>
      </c>
      <c r="BS13" s="17">
        <v>3.6549366354254618E-2</v>
      </c>
      <c r="BT13" s="17">
        <v>9.7197452470275947E-3</v>
      </c>
      <c r="BU13" s="17">
        <v>3.6532096023783787E-2</v>
      </c>
      <c r="BV13" s="17">
        <v>5.0873082869942562E-2</v>
      </c>
      <c r="BW13" s="17">
        <v>3.7054460085559952E-2</v>
      </c>
      <c r="BX13" s="17">
        <v>1.283925333713965E-2</v>
      </c>
      <c r="BY13" s="17">
        <v>3.8595552924351691E-2</v>
      </c>
    </row>
    <row r="14" spans="2:79" ht="18.95" customHeight="1">
      <c r="B14" s="19" t="s">
        <v>247</v>
      </c>
      <c r="C14" s="17">
        <v>1.6839853091423249E-2</v>
      </c>
      <c r="D14" s="17">
        <v>1.4025639476108111E-2</v>
      </c>
      <c r="E14" s="17">
        <v>1.801138556925844E-2</v>
      </c>
      <c r="F14" s="17">
        <v>1.8589092568586631E-2</v>
      </c>
      <c r="H14" s="17">
        <v>7.2806139984621598E-2</v>
      </c>
      <c r="I14" s="17">
        <v>5.7986396912791241E-2</v>
      </c>
      <c r="J14" s="17">
        <v>1.367994437532033E-2</v>
      </c>
      <c r="K14" s="17">
        <v>1.4436213886180811E-2</v>
      </c>
      <c r="L14" s="17">
        <v>3.9756486967114802E-3</v>
      </c>
      <c r="M14" s="17">
        <v>1.42896533166775E-2</v>
      </c>
      <c r="N14" s="17">
        <v>0</v>
      </c>
      <c r="O14" s="17">
        <v>0</v>
      </c>
      <c r="P14" s="17">
        <v>1.068800314307305E-2</v>
      </c>
      <c r="Q14" s="17">
        <v>1.173540915441634E-2</v>
      </c>
      <c r="R14" s="17">
        <v>0</v>
      </c>
      <c r="S14" s="17">
        <v>7.6640690223128759E-4</v>
      </c>
      <c r="U14" s="17">
        <v>6.8315636678775604E-2</v>
      </c>
      <c r="V14" s="17">
        <v>3.4373190637430821E-2</v>
      </c>
      <c r="W14" s="17">
        <v>2.2251457654468891E-2</v>
      </c>
      <c r="X14" s="17">
        <v>6.267883069736772E-3</v>
      </c>
      <c r="Y14" s="17">
        <v>4.3757609122844314E-3</v>
      </c>
      <c r="Z14" s="17">
        <v>0</v>
      </c>
      <c r="AA14" s="17">
        <v>3.259592787080563E-3</v>
      </c>
      <c r="AB14" s="17">
        <v>6.6101773589030124E-3</v>
      </c>
      <c r="AC14" s="17">
        <v>1.035610930545716E-2</v>
      </c>
      <c r="AD14" s="17">
        <v>0</v>
      </c>
      <c r="AE14" s="17">
        <v>8.5660871336491431E-2</v>
      </c>
      <c r="AG14" s="17">
        <v>4.2283709926262802E-3</v>
      </c>
      <c r="AH14" s="17">
        <v>2.6691551401319558E-2</v>
      </c>
      <c r="AJ14" s="17">
        <v>1.348144380376631E-2</v>
      </c>
      <c r="AK14" s="17">
        <v>3.292670435366248E-3</v>
      </c>
      <c r="AL14" s="17">
        <v>4.9447095823790931E-3</v>
      </c>
      <c r="AM14" s="17">
        <v>2.3873050409942919E-3</v>
      </c>
      <c r="AN14" s="17">
        <v>1.9418154071526202E-2</v>
      </c>
      <c r="AO14" s="17">
        <v>1.349762758183388E-2</v>
      </c>
      <c r="AP14" s="17">
        <v>7.7128251272106678E-3</v>
      </c>
      <c r="AQ14" s="17">
        <v>1.896378897130626E-2</v>
      </c>
      <c r="AR14" s="17">
        <v>1.435684145274369E-2</v>
      </c>
      <c r="AS14" s="17">
        <v>0</v>
      </c>
      <c r="AT14" s="17">
        <v>4.9461179215407273E-3</v>
      </c>
      <c r="AU14" s="17">
        <v>2.2491984423238721E-2</v>
      </c>
      <c r="AV14" s="17">
        <v>0</v>
      </c>
      <c r="AX14" s="17">
        <v>1.6597491602704691E-2</v>
      </c>
      <c r="AY14" s="17">
        <v>0</v>
      </c>
      <c r="AZ14" s="17">
        <v>4.9461179215407273E-3</v>
      </c>
      <c r="BA14" s="17">
        <v>2.2491984423238721E-2</v>
      </c>
      <c r="BC14" s="17">
        <v>6.4813228385843724E-3</v>
      </c>
      <c r="BD14" s="17">
        <v>1.8266539815408239E-2</v>
      </c>
      <c r="BE14" s="17">
        <v>0</v>
      </c>
      <c r="BF14" s="17">
        <v>0</v>
      </c>
      <c r="BG14" s="17">
        <v>0</v>
      </c>
      <c r="BH14" s="17">
        <v>6.7230890949790513E-3</v>
      </c>
      <c r="BI14" s="17">
        <v>1.040901607435203E-2</v>
      </c>
      <c r="BJ14" s="17">
        <v>2.5528835409048781E-2</v>
      </c>
      <c r="BK14" s="17">
        <v>1.7029131386722459E-2</v>
      </c>
      <c r="BL14" s="17">
        <v>1.9806595521723751E-2</v>
      </c>
      <c r="BM14" s="17">
        <v>6.5419788558589986E-3</v>
      </c>
      <c r="BN14" s="17">
        <v>3.5323663729830493E-2</v>
      </c>
      <c r="BP14" s="17">
        <v>3.3967437317976412E-2</v>
      </c>
      <c r="BQ14" s="17">
        <v>7.6151500922756526E-3</v>
      </c>
      <c r="BR14" s="17">
        <v>1.038029878320515E-2</v>
      </c>
      <c r="BS14" s="17">
        <v>5.1649801077106082E-3</v>
      </c>
      <c r="BT14" s="17">
        <v>3.50067904467167E-3</v>
      </c>
      <c r="BU14" s="17">
        <v>1.217736534126126E-2</v>
      </c>
      <c r="BV14" s="17">
        <v>0</v>
      </c>
      <c r="BW14" s="17">
        <v>2.9575567294547061E-2</v>
      </c>
      <c r="BX14" s="17">
        <v>0</v>
      </c>
      <c r="BY14" s="17">
        <v>2.4051460891734149E-2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A28"/>
  <sheetViews>
    <sheetView showGridLines="0" workbookViewId="0">
      <pane xSplit="2" topLeftCell="AV1" activePane="topRight" state="frozen"/>
      <selection pane="topRight" activeCell="AZ18" sqref="AZ18"/>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249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250</v>
      </c>
      <c r="C9" s="17">
        <v>0.22193640297764311</v>
      </c>
      <c r="D9" s="17">
        <v>0.21679826746955219</v>
      </c>
      <c r="E9" s="17">
        <v>0.24549687529272909</v>
      </c>
      <c r="F9" s="17">
        <v>0.15009250444409861</v>
      </c>
      <c r="H9" s="17">
        <v>0.19276001290354039</v>
      </c>
      <c r="I9" s="17">
        <v>0.19054810344500811</v>
      </c>
      <c r="J9" s="17">
        <v>0.17541368243405389</v>
      </c>
      <c r="K9" s="17">
        <v>0.28819589748659019</v>
      </c>
      <c r="L9" s="17">
        <v>0.23498108906287371</v>
      </c>
      <c r="M9" s="17">
        <v>0.17072413592598371</v>
      </c>
      <c r="N9" s="17">
        <v>0.21983493277999919</v>
      </c>
      <c r="O9" s="17">
        <v>0.2040681122194444</v>
      </c>
      <c r="P9" s="17">
        <v>0.2447568229493329</v>
      </c>
      <c r="Q9" s="17">
        <v>0.2155399369583294</v>
      </c>
      <c r="R9" s="17">
        <v>0.26285889314175021</v>
      </c>
      <c r="S9" s="17">
        <v>0.23831612117366749</v>
      </c>
      <c r="U9" s="17">
        <v>0.1759269363664332</v>
      </c>
      <c r="V9" s="17">
        <v>0.27295468766343173</v>
      </c>
      <c r="W9" s="17">
        <v>0.17404122933949209</v>
      </c>
      <c r="X9" s="17">
        <v>0.19091336008842541</v>
      </c>
      <c r="Y9" s="17">
        <v>0.24699096644053381</v>
      </c>
      <c r="Z9" s="17">
        <v>0.29066176230216889</v>
      </c>
      <c r="AA9" s="17">
        <v>0.22182504569864331</v>
      </c>
      <c r="AB9" s="17">
        <v>0.21860024841505721</v>
      </c>
      <c r="AC9" s="17">
        <v>0.2382940011995871</v>
      </c>
      <c r="AD9" s="17">
        <v>0.2280430869036941</v>
      </c>
      <c r="AE9" s="17">
        <v>0.26462017232111462</v>
      </c>
      <c r="AG9" s="17">
        <v>0.23624349095001779</v>
      </c>
      <c r="AH9" s="17">
        <v>0.2107883586774989</v>
      </c>
      <c r="AJ9" s="17">
        <v>0.26605049122354812</v>
      </c>
      <c r="AK9" s="17">
        <v>0.22407801875601971</v>
      </c>
      <c r="AL9" s="17">
        <v>0.22060738561783599</v>
      </c>
      <c r="AM9" s="17">
        <v>0.1980578229096133</v>
      </c>
      <c r="AN9" s="17">
        <v>0.22061727531773659</v>
      </c>
      <c r="AO9" s="17">
        <v>0.21810087972223549</v>
      </c>
      <c r="AP9" s="17">
        <v>0.2458320800014685</v>
      </c>
      <c r="AQ9" s="17">
        <v>0.18833004189309729</v>
      </c>
      <c r="AR9" s="17">
        <v>0.1764299904741724</v>
      </c>
      <c r="AS9" s="17">
        <v>0.22726309462162761</v>
      </c>
      <c r="AT9" s="17">
        <v>0.19074589422302679</v>
      </c>
      <c r="AU9" s="17">
        <v>0.1794364954127583</v>
      </c>
      <c r="AV9" s="17">
        <v>0.13877576525135951</v>
      </c>
      <c r="AX9" s="17">
        <v>0.22816301211714229</v>
      </c>
      <c r="AY9" s="17">
        <v>0.22726309462162761</v>
      </c>
      <c r="AZ9" s="17">
        <v>0.19074589422302679</v>
      </c>
      <c r="BA9" s="17">
        <v>0.1794364954127583</v>
      </c>
      <c r="BC9" s="17">
        <v>0.26377300753343419</v>
      </c>
      <c r="BD9" s="17">
        <v>0.20044324674558489</v>
      </c>
      <c r="BE9" s="17">
        <v>0.24260513012782531</v>
      </c>
      <c r="BF9" s="17">
        <v>0.17825072450648111</v>
      </c>
      <c r="BG9" s="17">
        <v>0.1909225649004159</v>
      </c>
      <c r="BH9" s="17">
        <v>0.20814979038606041</v>
      </c>
      <c r="BI9" s="17">
        <v>0.18127350716260929</v>
      </c>
      <c r="BJ9" s="17">
        <v>0.1688253506557352</v>
      </c>
      <c r="BK9" s="17">
        <v>0.14743003375496611</v>
      </c>
      <c r="BL9" s="17">
        <v>0.17443155464434881</v>
      </c>
      <c r="BM9" s="17">
        <v>0.25523706000941598</v>
      </c>
      <c r="BN9" s="17">
        <v>0.24056241080757651</v>
      </c>
      <c r="BP9" s="17">
        <v>0.18229713894239399</v>
      </c>
      <c r="BQ9" s="17">
        <v>0.21102232043384961</v>
      </c>
      <c r="BR9" s="17">
        <v>0.15866901794221369</v>
      </c>
      <c r="BS9" s="17">
        <v>0.2477610714114695</v>
      </c>
      <c r="BT9" s="17">
        <v>0.21731132495081959</v>
      </c>
      <c r="BU9" s="17">
        <v>0.27384260733722088</v>
      </c>
      <c r="BV9" s="17">
        <v>0.26449261661856349</v>
      </c>
      <c r="BW9" s="17">
        <v>0.25901565952296529</v>
      </c>
      <c r="BX9" s="17">
        <v>0.17163958961293649</v>
      </c>
      <c r="BY9" s="17">
        <v>0.21467743869146</v>
      </c>
    </row>
    <row r="10" spans="2:79" ht="18.95" customHeight="1">
      <c r="B10" s="19" t="s">
        <v>251</v>
      </c>
      <c r="C10" s="17">
        <v>0.1755832277040548</v>
      </c>
      <c r="D10" s="17">
        <v>0.17441388462649299</v>
      </c>
      <c r="E10" s="17">
        <v>0.18371048299818929</v>
      </c>
      <c r="F10" s="17">
        <v>0.17502052909027821</v>
      </c>
      <c r="H10" s="17">
        <v>0.17040454527537019</v>
      </c>
      <c r="I10" s="17">
        <v>0.173262133826144</v>
      </c>
      <c r="J10" s="17">
        <v>0.12557993973206161</v>
      </c>
      <c r="K10" s="17">
        <v>0.17949555396671291</v>
      </c>
      <c r="L10" s="17">
        <v>0.20924601515201591</v>
      </c>
      <c r="M10" s="17">
        <v>0.20028720008729789</v>
      </c>
      <c r="N10" s="17">
        <v>0.18539810979472801</v>
      </c>
      <c r="O10" s="17">
        <v>0.22389943695531381</v>
      </c>
      <c r="P10" s="17">
        <v>0.17076701724033691</v>
      </c>
      <c r="Q10" s="17">
        <v>0.1427923549299415</v>
      </c>
      <c r="R10" s="17">
        <v>0.16620501931201159</v>
      </c>
      <c r="S10" s="17">
        <v>0.17385424408998651</v>
      </c>
      <c r="U10" s="17">
        <v>0.13624076361563511</v>
      </c>
      <c r="V10" s="17">
        <v>0.1082890853013104</v>
      </c>
      <c r="W10" s="17">
        <v>0.2229183960421828</v>
      </c>
      <c r="X10" s="17">
        <v>0.22683560845333281</v>
      </c>
      <c r="Y10" s="17">
        <v>0.21889395284861371</v>
      </c>
      <c r="Z10" s="17">
        <v>0.18959360638296191</v>
      </c>
      <c r="AA10" s="17">
        <v>0.1885197191021771</v>
      </c>
      <c r="AB10" s="17">
        <v>0.15993336414983991</v>
      </c>
      <c r="AC10" s="17">
        <v>0.1402508841346185</v>
      </c>
      <c r="AD10" s="17">
        <v>0.1800187691151908</v>
      </c>
      <c r="AE10" s="17">
        <v>3.7888075136727109E-2</v>
      </c>
      <c r="AG10" s="17">
        <v>0.17138317393073429</v>
      </c>
      <c r="AH10" s="17">
        <v>0.1788558982585641</v>
      </c>
      <c r="AJ10" s="17">
        <v>0.18245720235352811</v>
      </c>
      <c r="AK10" s="17">
        <v>0.1497215817802956</v>
      </c>
      <c r="AL10" s="17">
        <v>0.17113801258207709</v>
      </c>
      <c r="AM10" s="17">
        <v>0.17386063378421601</v>
      </c>
      <c r="AN10" s="17">
        <v>0.1566276653098822</v>
      </c>
      <c r="AO10" s="17">
        <v>0.18408917588597021</v>
      </c>
      <c r="AP10" s="17">
        <v>0.14897736319808069</v>
      </c>
      <c r="AQ10" s="17">
        <v>0.18880056244085541</v>
      </c>
      <c r="AR10" s="17">
        <v>0.1689170807248204</v>
      </c>
      <c r="AS10" s="17">
        <v>0.2099223639674232</v>
      </c>
      <c r="AT10" s="17">
        <v>0.15380460591564871</v>
      </c>
      <c r="AU10" s="17">
        <v>0.16909745452623859</v>
      </c>
      <c r="AV10" s="17">
        <v>0.17478670041261241</v>
      </c>
      <c r="AX10" s="17">
        <v>0.17634714458656961</v>
      </c>
      <c r="AY10" s="17">
        <v>0.2099223639674232</v>
      </c>
      <c r="AZ10" s="17">
        <v>0.15380460591564871</v>
      </c>
      <c r="BA10" s="17">
        <v>0.16909745452623859</v>
      </c>
      <c r="BC10" s="17">
        <v>0.18561839046111109</v>
      </c>
      <c r="BD10" s="17">
        <v>0.2497635399015094</v>
      </c>
      <c r="BE10" s="17">
        <v>0.17117375111643021</v>
      </c>
      <c r="BF10" s="17">
        <v>0.21208039851638291</v>
      </c>
      <c r="BG10" s="17">
        <v>0.24215487818689641</v>
      </c>
      <c r="BH10" s="17">
        <v>0.2038158195233219</v>
      </c>
      <c r="BI10" s="17">
        <v>0.2477370042129019</v>
      </c>
      <c r="BJ10" s="17">
        <v>0.18784350282448001</v>
      </c>
      <c r="BK10" s="17">
        <v>0.14352661859302171</v>
      </c>
      <c r="BL10" s="17">
        <v>0.17436440615362361</v>
      </c>
      <c r="BM10" s="17">
        <v>0.18640031509632549</v>
      </c>
      <c r="BN10" s="17">
        <v>0.1512616175449894</v>
      </c>
      <c r="BP10" s="17">
        <v>0.1677631590586017</v>
      </c>
      <c r="BQ10" s="17">
        <v>0.1679558506007966</v>
      </c>
      <c r="BR10" s="17">
        <v>0.20632490878199539</v>
      </c>
      <c r="BS10" s="17">
        <v>0.17631745209518601</v>
      </c>
      <c r="BT10" s="17">
        <v>0.1872210416184982</v>
      </c>
      <c r="BU10" s="17">
        <v>0.16737805317567761</v>
      </c>
      <c r="BV10" s="17">
        <v>0.13902785021226011</v>
      </c>
      <c r="BW10" s="17">
        <v>0.15677199375446499</v>
      </c>
      <c r="BX10" s="17">
        <v>0.19756663007587599</v>
      </c>
      <c r="BY10" s="17">
        <v>0.1832539451770234</v>
      </c>
    </row>
    <row r="11" spans="2:79" ht="18.95" customHeight="1">
      <c r="B11" s="19" t="s">
        <v>252</v>
      </c>
      <c r="C11" s="17">
        <v>0.13926087641662729</v>
      </c>
      <c r="D11" s="17">
        <v>0.1387397417851905</v>
      </c>
      <c r="E11" s="17">
        <v>0.14179505913560719</v>
      </c>
      <c r="F11" s="17">
        <v>0.13772952625896229</v>
      </c>
      <c r="H11" s="17">
        <v>0.16278949839465789</v>
      </c>
      <c r="I11" s="17">
        <v>0.17905764202395791</v>
      </c>
      <c r="J11" s="17">
        <v>0.1470097976925259</v>
      </c>
      <c r="K11" s="17">
        <v>9.99345079842415E-2</v>
      </c>
      <c r="L11" s="17">
        <v>9.7090657985229395E-2</v>
      </c>
      <c r="M11" s="17">
        <v>0.12866285476174119</v>
      </c>
      <c r="N11" s="17">
        <v>0.15511175498513041</v>
      </c>
      <c r="O11" s="17">
        <v>0.19600685813100141</v>
      </c>
      <c r="P11" s="17">
        <v>0.14229363822428201</v>
      </c>
      <c r="Q11" s="17">
        <v>0.1413008180927024</v>
      </c>
      <c r="R11" s="17">
        <v>0.1001533229340348</v>
      </c>
      <c r="S11" s="17">
        <v>0.15427014728659669</v>
      </c>
      <c r="U11" s="17">
        <v>0.1282105964611526</v>
      </c>
      <c r="V11" s="17">
        <v>8.2544202843193776E-2</v>
      </c>
      <c r="W11" s="17">
        <v>0.15031373225858691</v>
      </c>
      <c r="X11" s="17">
        <v>9.7694244525839552E-2</v>
      </c>
      <c r="Y11" s="17">
        <v>0.13347818370767711</v>
      </c>
      <c r="Z11" s="17">
        <v>0.13534115188215209</v>
      </c>
      <c r="AA11" s="17">
        <v>0.1772502159213665</v>
      </c>
      <c r="AB11" s="17">
        <v>0.1184125895628752</v>
      </c>
      <c r="AC11" s="17">
        <v>0.17295614967728329</v>
      </c>
      <c r="AD11" s="17">
        <v>0.17353027848290381</v>
      </c>
      <c r="AE11" s="17">
        <v>0.3473362243397638</v>
      </c>
      <c r="AG11" s="17">
        <v>0.14395282356571221</v>
      </c>
      <c r="AH11" s="17">
        <v>0.1356049238724806</v>
      </c>
      <c r="AJ11" s="17">
        <v>0.13263503582697581</v>
      </c>
      <c r="AK11" s="17">
        <v>0.14806760769536259</v>
      </c>
      <c r="AL11" s="17">
        <v>0.16479856048929251</v>
      </c>
      <c r="AM11" s="17">
        <v>0.16216615388331571</v>
      </c>
      <c r="AN11" s="17">
        <v>0.14435388763106749</v>
      </c>
      <c r="AO11" s="17">
        <v>0.14933958858065011</v>
      </c>
      <c r="AP11" s="17">
        <v>0.19959388724463581</v>
      </c>
      <c r="AQ11" s="17">
        <v>0.1749956798317126</v>
      </c>
      <c r="AR11" s="17">
        <v>0.1686319397757369</v>
      </c>
      <c r="AS11" s="17">
        <v>0.1930109288116772</v>
      </c>
      <c r="AT11" s="17">
        <v>0.13619167484645339</v>
      </c>
      <c r="AU11" s="17">
        <v>0.13864547866068769</v>
      </c>
      <c r="AV11" s="17">
        <v>0.2155558278943161</v>
      </c>
      <c r="AX11" s="17">
        <v>0.14395037534883029</v>
      </c>
      <c r="AY11" s="17">
        <v>0.1930109288116772</v>
      </c>
      <c r="AZ11" s="17">
        <v>0.13619167484645339</v>
      </c>
      <c r="BA11" s="17">
        <v>0.13864547866068769</v>
      </c>
      <c r="BC11" s="17">
        <v>0.1220097514960897</v>
      </c>
      <c r="BD11" s="17">
        <v>0.1005613573929755</v>
      </c>
      <c r="BE11" s="17">
        <v>0.12285755716306231</v>
      </c>
      <c r="BF11" s="17">
        <v>0.1232269554401941</v>
      </c>
      <c r="BG11" s="17">
        <v>0.2063514132866289</v>
      </c>
      <c r="BH11" s="17">
        <v>0.13371040408021101</v>
      </c>
      <c r="BI11" s="17">
        <v>0.14285261309070971</v>
      </c>
      <c r="BJ11" s="17">
        <v>0.1372237832447738</v>
      </c>
      <c r="BK11" s="17">
        <v>0.13781503328054759</v>
      </c>
      <c r="BL11" s="17">
        <v>0.1249228485743679</v>
      </c>
      <c r="BM11" s="17">
        <v>0.12647460326100199</v>
      </c>
      <c r="BN11" s="17">
        <v>0.14475234255036701</v>
      </c>
      <c r="BP11" s="17">
        <v>0.14012831712920171</v>
      </c>
      <c r="BQ11" s="17">
        <v>9.3852735771434964E-2</v>
      </c>
      <c r="BR11" s="17">
        <v>0.1505861149766046</v>
      </c>
      <c r="BS11" s="17">
        <v>0.15393406908116081</v>
      </c>
      <c r="BT11" s="17">
        <v>9.4856539753748872E-2</v>
      </c>
      <c r="BU11" s="17">
        <v>0.16737805317567761</v>
      </c>
      <c r="BV11" s="17">
        <v>0.11417339389734341</v>
      </c>
      <c r="BW11" s="17">
        <v>0.16144465532984231</v>
      </c>
      <c r="BX11" s="17">
        <v>0.1630926089104397</v>
      </c>
      <c r="BY11" s="17">
        <v>0.12878956126437541</v>
      </c>
    </row>
    <row r="12" spans="2:79" ht="32.1" customHeight="1">
      <c r="B12" s="19" t="s">
        <v>253</v>
      </c>
      <c r="C12" s="17">
        <v>0.23171209131668469</v>
      </c>
      <c r="D12" s="17">
        <v>0.25212497654782762</v>
      </c>
      <c r="E12" s="17">
        <v>0.18179652359611931</v>
      </c>
      <c r="F12" s="17">
        <v>0.1213924255867652</v>
      </c>
      <c r="H12" s="17">
        <v>0.16498079698698731</v>
      </c>
      <c r="I12" s="17">
        <v>0.25966855335731032</v>
      </c>
      <c r="J12" s="17">
        <v>0.19261325856490871</v>
      </c>
      <c r="K12" s="17">
        <v>0.25158981319013568</v>
      </c>
      <c r="L12" s="17">
        <v>0.2333675829923639</v>
      </c>
      <c r="M12" s="17">
        <v>0.2111279374067439</v>
      </c>
      <c r="N12" s="17">
        <v>0.2339795340979845</v>
      </c>
      <c r="O12" s="17">
        <v>0.1681582848766093</v>
      </c>
      <c r="P12" s="17">
        <v>0.31997245941741481</v>
      </c>
      <c r="Q12" s="17">
        <v>0.2494851776130953</v>
      </c>
      <c r="R12" s="17">
        <v>0.23983157039474859</v>
      </c>
      <c r="S12" s="17">
        <v>0.2489777075322562</v>
      </c>
      <c r="U12" s="17">
        <v>0.23332486903074501</v>
      </c>
      <c r="V12" s="17">
        <v>0.21195676198263089</v>
      </c>
      <c r="W12" s="17">
        <v>0.248359278055965</v>
      </c>
      <c r="X12" s="17">
        <v>0.21774992346117519</v>
      </c>
      <c r="Y12" s="17">
        <v>0.1922382841948069</v>
      </c>
      <c r="Z12" s="17">
        <v>0.2083784137313717</v>
      </c>
      <c r="AA12" s="17">
        <v>0.27064643030316837</v>
      </c>
      <c r="AB12" s="17">
        <v>0.23401193912993451</v>
      </c>
      <c r="AC12" s="17">
        <v>0.23156443705477911</v>
      </c>
      <c r="AD12" s="17">
        <v>0.24420438749456391</v>
      </c>
      <c r="AE12" s="17">
        <v>9.080847130335315E-2</v>
      </c>
      <c r="AG12" s="17">
        <v>0.25078376789758428</v>
      </c>
      <c r="AH12" s="17">
        <v>0.2168514924434255</v>
      </c>
      <c r="AJ12" s="17">
        <v>0.24288852739028849</v>
      </c>
      <c r="AK12" s="17">
        <v>0.2331992030636714</v>
      </c>
      <c r="AL12" s="17">
        <v>0.28356934712277609</v>
      </c>
      <c r="AM12" s="17">
        <v>0.24045718204813291</v>
      </c>
      <c r="AN12" s="17">
        <v>0.219668594481472</v>
      </c>
      <c r="AO12" s="17">
        <v>0.24224358956642331</v>
      </c>
      <c r="AP12" s="17">
        <v>0.22765794638670339</v>
      </c>
      <c r="AQ12" s="17">
        <v>0.20341652825924761</v>
      </c>
      <c r="AR12" s="17">
        <v>0.22790419455563229</v>
      </c>
      <c r="AS12" s="17">
        <v>0.25804966201543972</v>
      </c>
      <c r="AT12" s="17">
        <v>0.24463620371198469</v>
      </c>
      <c r="AU12" s="17">
        <v>0.23322975322965289</v>
      </c>
      <c r="AV12" s="17">
        <v>0.18997217204817621</v>
      </c>
      <c r="AX12" s="17">
        <v>0.23034687618147681</v>
      </c>
      <c r="AY12" s="17">
        <v>0.25804966201543972</v>
      </c>
      <c r="AZ12" s="17">
        <v>0.24463620371198469</v>
      </c>
      <c r="BA12" s="17">
        <v>0.23322975322965289</v>
      </c>
      <c r="BC12" s="17">
        <v>0.27590814897126681</v>
      </c>
      <c r="BD12" s="17">
        <v>0.26690490652875443</v>
      </c>
      <c r="BE12" s="17">
        <v>0.30807004343059691</v>
      </c>
      <c r="BF12" s="17">
        <v>0.20377461112348971</v>
      </c>
      <c r="BG12" s="17">
        <v>0.27907779295451601</v>
      </c>
      <c r="BH12" s="17">
        <v>0.25269063638284189</v>
      </c>
      <c r="BI12" s="17">
        <v>0.2165214684969036</v>
      </c>
      <c r="BJ12" s="17">
        <v>0.19874925548877351</v>
      </c>
      <c r="BK12" s="17">
        <v>0.24692107948165951</v>
      </c>
      <c r="BL12" s="17">
        <v>0.2237623317187781</v>
      </c>
      <c r="BM12" s="17">
        <v>0.23163237301148981</v>
      </c>
      <c r="BN12" s="17">
        <v>0.23905707620720401</v>
      </c>
      <c r="BP12" s="17">
        <v>0.19228935710967479</v>
      </c>
      <c r="BQ12" s="17">
        <v>0.27335414836282868</v>
      </c>
      <c r="BR12" s="17">
        <v>0.14827650250481231</v>
      </c>
      <c r="BS12" s="17">
        <v>0.26573170807731011</v>
      </c>
      <c r="BT12" s="17">
        <v>0.27379021552123428</v>
      </c>
      <c r="BU12" s="17">
        <v>0.17650709296376829</v>
      </c>
      <c r="BV12" s="17">
        <v>0.31235879364045888</v>
      </c>
      <c r="BW12" s="17">
        <v>0.2271619855562898</v>
      </c>
      <c r="BX12" s="17">
        <v>0.23109925748021889</v>
      </c>
      <c r="BY12" s="17">
        <v>0.23690113361265491</v>
      </c>
    </row>
    <row r="13" spans="2:79" ht="18.95" customHeight="1">
      <c r="B13" s="19" t="s">
        <v>254</v>
      </c>
      <c r="C13" s="17">
        <v>0.1097480829020811</v>
      </c>
      <c r="D13" s="17">
        <v>0.1182466837354656</v>
      </c>
      <c r="E13" s="17">
        <v>8.8505575739087419E-2</v>
      </c>
      <c r="F13" s="17">
        <v>5.5157769235889789E-2</v>
      </c>
      <c r="H13" s="17">
        <v>7.2799418034440247E-2</v>
      </c>
      <c r="I13" s="17">
        <v>0.13037315866427299</v>
      </c>
      <c r="J13" s="17">
        <v>0.1363127435531904</v>
      </c>
      <c r="K13" s="17">
        <v>8.7090409619530615E-2</v>
      </c>
      <c r="L13" s="17">
        <v>0.103202745939455</v>
      </c>
      <c r="M13" s="17">
        <v>0.11252450163979159</v>
      </c>
      <c r="N13" s="17">
        <v>0.11720738389993229</v>
      </c>
      <c r="O13" s="17">
        <v>0.1017443069075567</v>
      </c>
      <c r="P13" s="17">
        <v>5.8204796605404743E-2</v>
      </c>
      <c r="Q13" s="17">
        <v>0.1021448161781344</v>
      </c>
      <c r="R13" s="17">
        <v>0.11341115580612721</v>
      </c>
      <c r="S13" s="17">
        <v>0.1560645626505513</v>
      </c>
      <c r="U13" s="17">
        <v>0.1054652546930208</v>
      </c>
      <c r="V13" s="17">
        <v>5.079454597918142E-2</v>
      </c>
      <c r="W13" s="17">
        <v>9.9870293106037927E-2</v>
      </c>
      <c r="X13" s="17">
        <v>0.13224018126031661</v>
      </c>
      <c r="Y13" s="17">
        <v>0.12684210708837379</v>
      </c>
      <c r="Z13" s="17">
        <v>7.6132975638389139E-2</v>
      </c>
      <c r="AA13" s="17">
        <v>0.1016959336378449</v>
      </c>
      <c r="AB13" s="17">
        <v>0.1203897745326318</v>
      </c>
      <c r="AC13" s="17">
        <v>0.14164606589233791</v>
      </c>
      <c r="AD13" s="17">
        <v>0.13053222916560511</v>
      </c>
      <c r="AE13" s="17">
        <v>0</v>
      </c>
      <c r="AG13" s="17">
        <v>0.11579369676588511</v>
      </c>
      <c r="AH13" s="17">
        <v>0.1050373569105035</v>
      </c>
      <c r="AJ13" s="17">
        <v>0.1106251761454867</v>
      </c>
      <c r="AK13" s="17">
        <v>0.10288255188414749</v>
      </c>
      <c r="AL13" s="17">
        <v>0.1173487874234409</v>
      </c>
      <c r="AM13" s="17">
        <v>0.1181369987656454</v>
      </c>
      <c r="AN13" s="17">
        <v>0.113148953095862</v>
      </c>
      <c r="AO13" s="17">
        <v>9.2358281320618935E-2</v>
      </c>
      <c r="AP13" s="17">
        <v>0.1198087248218053</v>
      </c>
      <c r="AQ13" s="17">
        <v>0.12056583778847819</v>
      </c>
      <c r="AR13" s="17">
        <v>0.1132927341689637</v>
      </c>
      <c r="AS13" s="17">
        <v>0.13697068418785471</v>
      </c>
      <c r="AT13" s="17">
        <v>0.14407937363042311</v>
      </c>
      <c r="AU13" s="17">
        <v>0.15962626733984139</v>
      </c>
      <c r="AV13" s="17">
        <v>0.1205460773447833</v>
      </c>
      <c r="AX13" s="17">
        <v>0.1086519286296132</v>
      </c>
      <c r="AY13" s="17">
        <v>0.13697068418785471</v>
      </c>
      <c r="AZ13" s="17">
        <v>0.14407937363042311</v>
      </c>
      <c r="BA13" s="17">
        <v>0.15962626733984139</v>
      </c>
      <c r="BC13" s="17">
        <v>0.1204802239051834</v>
      </c>
      <c r="BD13" s="17">
        <v>0.1501411359597413</v>
      </c>
      <c r="BE13" s="17">
        <v>9.9017201837055216E-2</v>
      </c>
      <c r="BF13" s="17">
        <v>0.1712598802116681</v>
      </c>
      <c r="BG13" s="17">
        <v>5.6528251524506509E-2</v>
      </c>
      <c r="BH13" s="17">
        <v>0.1506121122597685</v>
      </c>
      <c r="BI13" s="17">
        <v>0.15035831211305381</v>
      </c>
      <c r="BJ13" s="17">
        <v>0.1022459015910719</v>
      </c>
      <c r="BK13" s="17">
        <v>0.1155500794696085</v>
      </c>
      <c r="BL13" s="17">
        <v>6.9678122955594612E-2</v>
      </c>
      <c r="BM13" s="17">
        <v>0.12282492859386231</v>
      </c>
      <c r="BN13" s="17">
        <v>9.7207481727577844E-2</v>
      </c>
      <c r="BP13" s="17">
        <v>8.9393649673688139E-2</v>
      </c>
      <c r="BQ13" s="17">
        <v>0.1621856327719845</v>
      </c>
      <c r="BR13" s="17">
        <v>7.6625889483333473E-2</v>
      </c>
      <c r="BS13" s="17">
        <v>0.1099231369107198</v>
      </c>
      <c r="BT13" s="17">
        <v>0.15481158168371439</v>
      </c>
      <c r="BU13" s="17">
        <v>9.8619852706397282E-2</v>
      </c>
      <c r="BV13" s="17">
        <v>9.7885498404962981E-2</v>
      </c>
      <c r="BW13" s="17">
        <v>0.16878793086403801</v>
      </c>
      <c r="BX13" s="17">
        <v>0.14730707406447921</v>
      </c>
      <c r="BY13" s="17">
        <v>0.1026051787083536</v>
      </c>
    </row>
    <row r="14" spans="2:79" ht="18.95" customHeight="1">
      <c r="B14" s="19" t="s">
        <v>255</v>
      </c>
      <c r="C14" s="17">
        <v>0.36301666098791702</v>
      </c>
      <c r="D14" s="17">
        <v>0.36740415112568198</v>
      </c>
      <c r="E14" s="17">
        <v>0.36654672962241119</v>
      </c>
      <c r="F14" s="17">
        <v>0.2824222727134385</v>
      </c>
      <c r="H14" s="17">
        <v>0.35527310950712471</v>
      </c>
      <c r="I14" s="17">
        <v>0.31642762790586848</v>
      </c>
      <c r="J14" s="17">
        <v>0.44383312680843229</v>
      </c>
      <c r="K14" s="17">
        <v>0.35189801007993382</v>
      </c>
      <c r="L14" s="17">
        <v>0.31382351757413091</v>
      </c>
      <c r="M14" s="17">
        <v>0.34370139242425451</v>
      </c>
      <c r="N14" s="17">
        <v>0.34066708163461712</v>
      </c>
      <c r="O14" s="17">
        <v>0.40971102182028052</v>
      </c>
      <c r="P14" s="17">
        <v>0.37376539770042239</v>
      </c>
      <c r="Q14" s="17">
        <v>0.37868039484532268</v>
      </c>
      <c r="R14" s="17">
        <v>0.32801550051605821</v>
      </c>
      <c r="S14" s="17">
        <v>0.39382499384261149</v>
      </c>
      <c r="U14" s="17">
        <v>0.35877553529003281</v>
      </c>
      <c r="V14" s="17">
        <v>0.33899561937038358</v>
      </c>
      <c r="W14" s="17">
        <v>0.41373727774292368</v>
      </c>
      <c r="X14" s="17">
        <v>0.33763388752500201</v>
      </c>
      <c r="Y14" s="17">
        <v>0.36117217432066828</v>
      </c>
      <c r="Z14" s="17">
        <v>0.3816194194146541</v>
      </c>
      <c r="AA14" s="17">
        <v>0.36852464649844768</v>
      </c>
      <c r="AB14" s="17">
        <v>0.37550102739243307</v>
      </c>
      <c r="AC14" s="17">
        <v>0.4019944540599279</v>
      </c>
      <c r="AD14" s="17">
        <v>0.26243175018122561</v>
      </c>
      <c r="AE14" s="17">
        <v>0.30234658521729418</v>
      </c>
      <c r="AG14" s="17">
        <v>0.37680597022432549</v>
      </c>
      <c r="AH14" s="17">
        <v>0.3522720684801548</v>
      </c>
      <c r="AJ14" s="17">
        <v>0.35133036271198398</v>
      </c>
      <c r="AK14" s="17">
        <v>0.44166565866083279</v>
      </c>
      <c r="AL14" s="17">
        <v>0.37373730511154518</v>
      </c>
      <c r="AM14" s="17">
        <v>0.36241513679049692</v>
      </c>
      <c r="AN14" s="17">
        <v>0.35319900948151672</v>
      </c>
      <c r="AO14" s="17">
        <v>0.34547834198082689</v>
      </c>
      <c r="AP14" s="17">
        <v>0.34176832988181138</v>
      </c>
      <c r="AQ14" s="17">
        <v>0.37939254174186421</v>
      </c>
      <c r="AR14" s="17">
        <v>0.35610545305698232</v>
      </c>
      <c r="AS14" s="17">
        <v>0.34212677072649378</v>
      </c>
      <c r="AT14" s="17">
        <v>0.35699607438936948</v>
      </c>
      <c r="AU14" s="17">
        <v>0.39529430959281242</v>
      </c>
      <c r="AV14" s="17">
        <v>0.38665246995431002</v>
      </c>
      <c r="AX14" s="17">
        <v>0.36263046597495902</v>
      </c>
      <c r="AY14" s="17">
        <v>0.34212677072649378</v>
      </c>
      <c r="AZ14" s="17">
        <v>0.35699607438936948</v>
      </c>
      <c r="BA14" s="17">
        <v>0.39529430959281242</v>
      </c>
      <c r="BC14" s="17">
        <v>0.36837036251627459</v>
      </c>
      <c r="BD14" s="17">
        <v>0.36975441988695801</v>
      </c>
      <c r="BE14" s="17">
        <v>0.35522740069116632</v>
      </c>
      <c r="BF14" s="17">
        <v>0.32683043489347119</v>
      </c>
      <c r="BG14" s="17">
        <v>0.26174447341364471</v>
      </c>
      <c r="BH14" s="17">
        <v>0.36951546741858549</v>
      </c>
      <c r="BI14" s="17">
        <v>0.3780403020064908</v>
      </c>
      <c r="BJ14" s="17">
        <v>0.39931469046348661</v>
      </c>
      <c r="BK14" s="17">
        <v>0.38586439987793231</v>
      </c>
      <c r="BL14" s="17">
        <v>0.31705650912368483</v>
      </c>
      <c r="BM14" s="17">
        <v>0.38265036747803838</v>
      </c>
      <c r="BN14" s="17">
        <v>0.31430385209451278</v>
      </c>
      <c r="BP14" s="17">
        <v>0.41320774590104731</v>
      </c>
      <c r="BQ14" s="17">
        <v>0.34064737398341188</v>
      </c>
      <c r="BR14" s="17">
        <v>0.31911428413038678</v>
      </c>
      <c r="BS14" s="17">
        <v>0.33647852667827521</v>
      </c>
      <c r="BT14" s="17">
        <v>0.36170737924514479</v>
      </c>
      <c r="BU14" s="17">
        <v>0.34076691586326607</v>
      </c>
      <c r="BV14" s="17">
        <v>0.37468444568314618</v>
      </c>
      <c r="BW14" s="17">
        <v>0.39112683786361502</v>
      </c>
      <c r="BX14" s="17">
        <v>0.36658595096111107</v>
      </c>
      <c r="BY14" s="17">
        <v>0.36674826658235232</v>
      </c>
    </row>
    <row r="15" spans="2:79" ht="18.95" customHeight="1">
      <c r="B15" s="19" t="s">
        <v>256</v>
      </c>
      <c r="C15" s="17">
        <v>0.11069622098249519</v>
      </c>
      <c r="D15" s="17">
        <v>0.1082211466194663</v>
      </c>
      <c r="E15" s="17">
        <v>0.1099090267216853</v>
      </c>
      <c r="F15" s="17">
        <v>0.17778603174396099</v>
      </c>
      <c r="H15" s="17">
        <v>0.143723147125983</v>
      </c>
      <c r="I15" s="17">
        <v>0.1365539759957351</v>
      </c>
      <c r="J15" s="17">
        <v>6.6221771875897645E-2</v>
      </c>
      <c r="K15" s="17">
        <v>9.5398162036263764E-2</v>
      </c>
      <c r="L15" s="17">
        <v>0.13520801770868079</v>
      </c>
      <c r="M15" s="17">
        <v>0.12689238030530881</v>
      </c>
      <c r="N15" s="17">
        <v>0.1054948733731753</v>
      </c>
      <c r="O15" s="17">
        <v>4.8595531143927902E-2</v>
      </c>
      <c r="P15" s="17">
        <v>7.3184738148930881E-2</v>
      </c>
      <c r="Q15" s="17">
        <v>0.142064554530802</v>
      </c>
      <c r="R15" s="17">
        <v>0.1125356270837356</v>
      </c>
      <c r="S15" s="17">
        <v>0.1040800020026386</v>
      </c>
      <c r="U15" s="17">
        <v>8.743234052345572E-2</v>
      </c>
      <c r="V15" s="17">
        <v>8.1977273038597531E-2</v>
      </c>
      <c r="W15" s="17">
        <v>7.1099712188187197E-2</v>
      </c>
      <c r="X15" s="17">
        <v>0.16778905880934411</v>
      </c>
      <c r="Y15" s="17">
        <v>8.3680678332852892E-2</v>
      </c>
      <c r="Z15" s="17">
        <v>0.1032402356229136</v>
      </c>
      <c r="AA15" s="17">
        <v>9.8625802189278022E-2</v>
      </c>
      <c r="AB15" s="17">
        <v>0.1770773269882793</v>
      </c>
      <c r="AC15" s="17">
        <v>0.13495638079051589</v>
      </c>
      <c r="AD15" s="17">
        <v>8.0851979065762025E-2</v>
      </c>
      <c r="AE15" s="17">
        <v>9.080847130335315E-2</v>
      </c>
      <c r="AG15" s="17">
        <v>0.1016990033688729</v>
      </c>
      <c r="AH15" s="17">
        <v>0.11770682864272421</v>
      </c>
      <c r="AJ15" s="17">
        <v>0.12700061028160209</v>
      </c>
      <c r="AK15" s="17">
        <v>9.1477206973908251E-2</v>
      </c>
      <c r="AL15" s="17">
        <v>0.1049968580073074</v>
      </c>
      <c r="AM15" s="17">
        <v>9.2449349656812452E-2</v>
      </c>
      <c r="AN15" s="17">
        <v>9.6849436697617516E-2</v>
      </c>
      <c r="AO15" s="17">
        <v>0.1032225265309927</v>
      </c>
      <c r="AP15" s="17">
        <v>8.4928471680444789E-2</v>
      </c>
      <c r="AQ15" s="17">
        <v>8.9234669773495146E-2</v>
      </c>
      <c r="AR15" s="17">
        <v>0.1070978284313384</v>
      </c>
      <c r="AS15" s="17">
        <v>7.5062123889371182E-2</v>
      </c>
      <c r="AT15" s="17">
        <v>0.13212366358163</v>
      </c>
      <c r="AU15" s="17">
        <v>9.8741248052829855E-2</v>
      </c>
      <c r="AV15" s="17">
        <v>9.9838990663138658E-2</v>
      </c>
      <c r="AX15" s="17">
        <v>0.11050495918004891</v>
      </c>
      <c r="AY15" s="17">
        <v>7.5062123889371182E-2</v>
      </c>
      <c r="AZ15" s="17">
        <v>0.13212366358163</v>
      </c>
      <c r="BA15" s="17">
        <v>9.8741248052829855E-2</v>
      </c>
      <c r="BC15" s="17">
        <v>0.1609678304573248</v>
      </c>
      <c r="BD15" s="17">
        <v>0.1181668508387156</v>
      </c>
      <c r="BE15" s="17">
        <v>0.12820452339923871</v>
      </c>
      <c r="BF15" s="17">
        <v>0.1140734519624758</v>
      </c>
      <c r="BG15" s="17">
        <v>0.16839286915704349</v>
      </c>
      <c r="BH15" s="17">
        <v>0.16303493606499311</v>
      </c>
      <c r="BI15" s="17">
        <v>0.1773447157600771</v>
      </c>
      <c r="BJ15" s="17">
        <v>9.3372882495124709E-2</v>
      </c>
      <c r="BK15" s="17">
        <v>0.11195578457313381</v>
      </c>
      <c r="BL15" s="17">
        <v>0.1243463050078738</v>
      </c>
      <c r="BM15" s="17">
        <v>0.15029797901611441</v>
      </c>
      <c r="BN15" s="17">
        <v>9.5589215365525559E-2</v>
      </c>
      <c r="BP15" s="17">
        <v>7.7342738812343145E-2</v>
      </c>
      <c r="BQ15" s="17">
        <v>9.4398836800513072E-2</v>
      </c>
      <c r="BR15" s="17">
        <v>0.1025724200149442</v>
      </c>
      <c r="BS15" s="17">
        <v>0.10623325170130291</v>
      </c>
      <c r="BT15" s="17">
        <v>0.1607416667857173</v>
      </c>
      <c r="BU15" s="17">
        <v>8.6292371118097622E-2</v>
      </c>
      <c r="BV15" s="17">
        <v>0.2040554634708388</v>
      </c>
      <c r="BW15" s="17">
        <v>0.1012625786548423</v>
      </c>
      <c r="BX15" s="17">
        <v>0.20235020240278859</v>
      </c>
      <c r="BY15" s="17">
        <v>0.108942793552384</v>
      </c>
    </row>
    <row r="16" spans="2:79" ht="18.95" customHeight="1">
      <c r="B16" s="19" t="s">
        <v>257</v>
      </c>
      <c r="C16" s="17">
        <v>8.6175828260001669E-2</v>
      </c>
      <c r="D16" s="17">
        <v>7.9858791725610598E-2</v>
      </c>
      <c r="E16" s="17">
        <v>9.9171781040923043E-2</v>
      </c>
      <c r="F16" s="17">
        <v>0.1223760791942695</v>
      </c>
      <c r="H16" s="17">
        <v>0.1029797606901678</v>
      </c>
      <c r="I16" s="17">
        <v>9.3537363479872876E-2</v>
      </c>
      <c r="J16" s="17">
        <v>6.1355295216197071E-2</v>
      </c>
      <c r="K16" s="17">
        <v>0.1270009999228256</v>
      </c>
      <c r="L16" s="17">
        <v>0.1166055388792769</v>
      </c>
      <c r="M16" s="17">
        <v>8.1095357549015812E-2</v>
      </c>
      <c r="N16" s="17">
        <v>6.4637134001165539E-2</v>
      </c>
      <c r="O16" s="17">
        <v>5.8239286478065373E-2</v>
      </c>
      <c r="P16" s="17">
        <v>7.0974774464017135E-2</v>
      </c>
      <c r="Q16" s="17">
        <v>5.7444655081784403E-2</v>
      </c>
      <c r="R16" s="17">
        <v>9.229340681954655E-2</v>
      </c>
      <c r="S16" s="17">
        <v>8.039292757262409E-2</v>
      </c>
      <c r="U16" s="17">
        <v>5.4609274679194131E-2</v>
      </c>
      <c r="V16" s="17">
        <v>0.117145564924423</v>
      </c>
      <c r="W16" s="17">
        <v>6.2597395482837562E-2</v>
      </c>
      <c r="X16" s="17">
        <v>9.4512340631887695E-2</v>
      </c>
      <c r="Y16" s="17">
        <v>0.1127536402393523</v>
      </c>
      <c r="Z16" s="17">
        <v>0.1086658384039889</v>
      </c>
      <c r="AA16" s="17">
        <v>9.6872763044283536E-2</v>
      </c>
      <c r="AB16" s="17">
        <v>0.1066167051824428</v>
      </c>
      <c r="AC16" s="17">
        <v>7.083268205511864E-2</v>
      </c>
      <c r="AD16" s="17">
        <v>5.5513657670762419E-2</v>
      </c>
      <c r="AE16" s="17">
        <v>0.17365003877721391</v>
      </c>
      <c r="AG16" s="17">
        <v>7.4488832248625292E-2</v>
      </c>
      <c r="AH16" s="17">
        <v>9.5282303981825855E-2</v>
      </c>
      <c r="AJ16" s="17">
        <v>8.3877107904910347E-2</v>
      </c>
      <c r="AK16" s="17">
        <v>7.1919043571354105E-2</v>
      </c>
      <c r="AL16" s="17">
        <v>5.549071137620492E-2</v>
      </c>
      <c r="AM16" s="17">
        <v>7.3746186197959987E-2</v>
      </c>
      <c r="AN16" s="17">
        <v>6.6971577089104659E-2</v>
      </c>
      <c r="AO16" s="17">
        <v>6.5171444881054044E-2</v>
      </c>
      <c r="AP16" s="17">
        <v>4.6986982681559528E-2</v>
      </c>
      <c r="AQ16" s="17">
        <v>8.723582199667955E-2</v>
      </c>
      <c r="AR16" s="17">
        <v>6.5040459063667858E-2</v>
      </c>
      <c r="AS16" s="17">
        <v>7.4587167019630446E-2</v>
      </c>
      <c r="AT16" s="17">
        <v>0.1101543255413092</v>
      </c>
      <c r="AU16" s="17">
        <v>5.7420202190722532E-2</v>
      </c>
      <c r="AV16" s="17">
        <v>0.107178635873382</v>
      </c>
      <c r="AX16" s="17">
        <v>8.4622813826112031E-2</v>
      </c>
      <c r="AY16" s="17">
        <v>7.4587167019630446E-2</v>
      </c>
      <c r="AZ16" s="17">
        <v>0.1101543255413092</v>
      </c>
      <c r="BA16" s="17">
        <v>5.7420202190722532E-2</v>
      </c>
      <c r="BC16" s="17">
        <v>9.4722645014338178E-2</v>
      </c>
      <c r="BD16" s="17">
        <v>0.13234499435950459</v>
      </c>
      <c r="BE16" s="17">
        <v>7.1052301892263511E-2</v>
      </c>
      <c r="BF16" s="17">
        <v>6.1439461587173963E-2</v>
      </c>
      <c r="BG16" s="17">
        <v>6.3066751654903719E-2</v>
      </c>
      <c r="BH16" s="17">
        <v>0.1138583854356679</v>
      </c>
      <c r="BI16" s="17">
        <v>0.13642391940912391</v>
      </c>
      <c r="BJ16" s="17">
        <v>9.0254070336195452E-2</v>
      </c>
      <c r="BK16" s="17">
        <v>0.10657224944378579</v>
      </c>
      <c r="BL16" s="17">
        <v>9.4621990286685553E-2</v>
      </c>
      <c r="BM16" s="17">
        <v>8.397953494981289E-2</v>
      </c>
      <c r="BN16" s="17">
        <v>6.1036087712912399E-2</v>
      </c>
      <c r="BP16" s="17">
        <v>8.8377087649773312E-2</v>
      </c>
      <c r="BQ16" s="17">
        <v>7.1213193069388753E-2</v>
      </c>
      <c r="BR16" s="17">
        <v>9.5430720964853014E-2</v>
      </c>
      <c r="BS16" s="17">
        <v>8.8363261325769896E-2</v>
      </c>
      <c r="BT16" s="17">
        <v>0.1047263748332954</v>
      </c>
      <c r="BU16" s="17">
        <v>3.4379100234640129E-2</v>
      </c>
      <c r="BV16" s="17">
        <v>8.847064021663037E-2</v>
      </c>
      <c r="BW16" s="17">
        <v>9.4459869671573257E-2</v>
      </c>
      <c r="BX16" s="17">
        <v>0.15197325055672811</v>
      </c>
      <c r="BY16" s="17">
        <v>8.4707315670973796E-2</v>
      </c>
    </row>
    <row r="17" spans="2:77" ht="32.1" customHeight="1">
      <c r="B17" s="19" t="s">
        <v>258</v>
      </c>
      <c r="C17" s="17">
        <v>0.16125156419926071</v>
      </c>
      <c r="D17" s="17">
        <v>0.15740278258857729</v>
      </c>
      <c r="E17" s="17">
        <v>0.1830573302883097</v>
      </c>
      <c r="F17" s="17">
        <v>0.12574485581637149</v>
      </c>
      <c r="H17" s="17">
        <v>0.1242652204774941</v>
      </c>
      <c r="I17" s="17">
        <v>0.19998273773522829</v>
      </c>
      <c r="J17" s="17">
        <v>0.17366829475580589</v>
      </c>
      <c r="K17" s="17">
        <v>0.19133699111130459</v>
      </c>
      <c r="L17" s="17">
        <v>0.14051642405377651</v>
      </c>
      <c r="M17" s="17">
        <v>0.14596775822937361</v>
      </c>
      <c r="N17" s="17">
        <v>0.1058982580603138</v>
      </c>
      <c r="O17" s="17">
        <v>0.20026248427027479</v>
      </c>
      <c r="P17" s="17">
        <v>0.1363847368549497</v>
      </c>
      <c r="Q17" s="17">
        <v>0.1703318648295595</v>
      </c>
      <c r="R17" s="17">
        <v>0.16515977540999871</v>
      </c>
      <c r="S17" s="17">
        <v>0.1845599395600227</v>
      </c>
      <c r="U17" s="17">
        <v>0.18055149786771399</v>
      </c>
      <c r="V17" s="17">
        <v>0.14934627978848791</v>
      </c>
      <c r="W17" s="17">
        <v>0.1225617490118539</v>
      </c>
      <c r="X17" s="17">
        <v>0.1559517843100526</v>
      </c>
      <c r="Y17" s="17">
        <v>0.1197021487484493</v>
      </c>
      <c r="Z17" s="17">
        <v>0.12844561946818661</v>
      </c>
      <c r="AA17" s="17">
        <v>0.1841607198308845</v>
      </c>
      <c r="AB17" s="17">
        <v>0.1760710842507518</v>
      </c>
      <c r="AC17" s="17">
        <v>0.17049099342217131</v>
      </c>
      <c r="AD17" s="17">
        <v>0.20418176434206761</v>
      </c>
      <c r="AE17" s="17">
        <v>0</v>
      </c>
      <c r="AG17" s="17">
        <v>0.17178165511433979</v>
      </c>
      <c r="AH17" s="17">
        <v>0.15304654580330801</v>
      </c>
      <c r="AJ17" s="17">
        <v>0.18351029205157199</v>
      </c>
      <c r="AK17" s="17">
        <v>0.20702183318094569</v>
      </c>
      <c r="AL17" s="17">
        <v>0.2003987120648045</v>
      </c>
      <c r="AM17" s="17">
        <v>0.15572782005440369</v>
      </c>
      <c r="AN17" s="17">
        <v>0.17162499760774599</v>
      </c>
      <c r="AO17" s="17">
        <v>0.16373425095057201</v>
      </c>
      <c r="AP17" s="17">
        <v>0.17324418342274969</v>
      </c>
      <c r="AQ17" s="17">
        <v>0.20060745695804921</v>
      </c>
      <c r="AR17" s="17">
        <v>0.19047533529276561</v>
      </c>
      <c r="AS17" s="17">
        <v>0.2051860274420278</v>
      </c>
      <c r="AT17" s="17">
        <v>0.19953846889163479</v>
      </c>
      <c r="AU17" s="17">
        <v>0.17992787908626939</v>
      </c>
      <c r="AV17" s="17">
        <v>7.3075067558485668E-2</v>
      </c>
      <c r="AX17" s="17">
        <v>0.15829976226543979</v>
      </c>
      <c r="AY17" s="17">
        <v>0.2051860274420278</v>
      </c>
      <c r="AZ17" s="17">
        <v>0.19953846889163479</v>
      </c>
      <c r="BA17" s="17">
        <v>0.17992787908626939</v>
      </c>
      <c r="BC17" s="17">
        <v>0.15488189802705929</v>
      </c>
      <c r="BD17" s="17">
        <v>0.1595808315521284</v>
      </c>
      <c r="BE17" s="17">
        <v>0.14411901043895761</v>
      </c>
      <c r="BF17" s="17">
        <v>0.21482572195636521</v>
      </c>
      <c r="BG17" s="17">
        <v>0.1638330458782673</v>
      </c>
      <c r="BH17" s="17">
        <v>0.1438509416305766</v>
      </c>
      <c r="BI17" s="17">
        <v>0.19710091874778229</v>
      </c>
      <c r="BJ17" s="17">
        <v>0.19880221979033599</v>
      </c>
      <c r="BK17" s="17">
        <v>0.18979047758853049</v>
      </c>
      <c r="BL17" s="17">
        <v>0.1505991795987002</v>
      </c>
      <c r="BM17" s="17">
        <v>0.1743946362168195</v>
      </c>
      <c r="BN17" s="17">
        <v>0.1658083718874506</v>
      </c>
      <c r="BP17" s="17">
        <v>0.20059053956348091</v>
      </c>
      <c r="BQ17" s="17">
        <v>0.147527800979743</v>
      </c>
      <c r="BR17" s="17">
        <v>0.16974899898070001</v>
      </c>
      <c r="BS17" s="17">
        <v>0.1361270321786725</v>
      </c>
      <c r="BT17" s="17">
        <v>0.1371001415849897</v>
      </c>
      <c r="BU17" s="17">
        <v>0.22977947580655461</v>
      </c>
      <c r="BV17" s="17">
        <v>0.1062505633977682</v>
      </c>
      <c r="BW17" s="17">
        <v>0.17395025967243929</v>
      </c>
      <c r="BX17" s="17">
        <v>0.10559449875557909</v>
      </c>
      <c r="BY17" s="17">
        <v>0.15805350691245029</v>
      </c>
    </row>
    <row r="18" spans="2:77" ht="45.95" customHeight="1">
      <c r="B18" s="19" t="s">
        <v>259</v>
      </c>
      <c r="C18" s="17">
        <v>0.22351750731967959</v>
      </c>
      <c r="D18" s="17">
        <v>0.2213725625780644</v>
      </c>
      <c r="E18" s="17">
        <v>0.212235671229139</v>
      </c>
      <c r="F18" s="17">
        <v>0.27046684640128937</v>
      </c>
      <c r="H18" s="17">
        <v>0.22156994939461591</v>
      </c>
      <c r="I18" s="17">
        <v>0.16091050647334379</v>
      </c>
      <c r="J18" s="17">
        <v>0.31766657559559569</v>
      </c>
      <c r="K18" s="17">
        <v>0.24701604193719701</v>
      </c>
      <c r="L18" s="17">
        <v>0.21860024655847329</v>
      </c>
      <c r="M18" s="17">
        <v>0.21861871242447861</v>
      </c>
      <c r="N18" s="17">
        <v>0.18510388706800171</v>
      </c>
      <c r="O18" s="17">
        <v>0.2424772151738093</v>
      </c>
      <c r="P18" s="17">
        <v>0.21543004242723479</v>
      </c>
      <c r="Q18" s="17">
        <v>0.23186623376203641</v>
      </c>
      <c r="R18" s="17">
        <v>0.225152366928218</v>
      </c>
      <c r="S18" s="17">
        <v>0.2017554192424563</v>
      </c>
      <c r="U18" s="17">
        <v>0.27119137045930553</v>
      </c>
      <c r="V18" s="17">
        <v>0.22740037238620889</v>
      </c>
      <c r="W18" s="17">
        <v>0.17935773556807141</v>
      </c>
      <c r="X18" s="17">
        <v>0.21108707098720969</v>
      </c>
      <c r="Y18" s="17">
        <v>0.22648045424413829</v>
      </c>
      <c r="Z18" s="17">
        <v>0.26816753121745662</v>
      </c>
      <c r="AA18" s="17">
        <v>0.229839621327979</v>
      </c>
      <c r="AB18" s="17">
        <v>0.19518554466446869</v>
      </c>
      <c r="AC18" s="17">
        <v>0.20788053188079611</v>
      </c>
      <c r="AD18" s="17">
        <v>0.22346642751397899</v>
      </c>
      <c r="AE18" s="17">
        <v>0.22673209718438739</v>
      </c>
      <c r="AG18" s="17">
        <v>0.21836254952936091</v>
      </c>
      <c r="AH18" s="17">
        <v>0.22753423650473881</v>
      </c>
      <c r="AJ18" s="17">
        <v>0.23021907710594519</v>
      </c>
      <c r="AK18" s="17">
        <v>0.1732923738118663</v>
      </c>
      <c r="AL18" s="17">
        <v>0.25007177248805429</v>
      </c>
      <c r="AM18" s="17">
        <v>0.24802649875541291</v>
      </c>
      <c r="AN18" s="17">
        <v>0.20830097850031831</v>
      </c>
      <c r="AO18" s="17">
        <v>0.24106973344962279</v>
      </c>
      <c r="AP18" s="17">
        <v>0.22929408992047429</v>
      </c>
      <c r="AQ18" s="17">
        <v>0.24395721405710361</v>
      </c>
      <c r="AR18" s="17">
        <v>0.24852032603507879</v>
      </c>
      <c r="AS18" s="17">
        <v>0.25055889666919218</v>
      </c>
      <c r="AT18" s="17">
        <v>0.19753995832629681</v>
      </c>
      <c r="AU18" s="17">
        <v>0.2376090750247879</v>
      </c>
      <c r="AV18" s="17">
        <v>0.22847108446225869</v>
      </c>
      <c r="AX18" s="17">
        <v>0.2212486767133254</v>
      </c>
      <c r="AY18" s="17">
        <v>0.25055889666919218</v>
      </c>
      <c r="AZ18" s="17">
        <v>0.19753995832629681</v>
      </c>
      <c r="BA18" s="17">
        <v>0.2376090750247879</v>
      </c>
      <c r="BC18" s="17">
        <v>0.17920925505520879</v>
      </c>
      <c r="BD18" s="17">
        <v>0.29746260915469203</v>
      </c>
      <c r="BE18" s="17">
        <v>0.20623092269721299</v>
      </c>
      <c r="BF18" s="17">
        <v>0.18692738748342469</v>
      </c>
      <c r="BG18" s="17">
        <v>0.21840479669259691</v>
      </c>
      <c r="BH18" s="17">
        <v>0.22205363754367169</v>
      </c>
      <c r="BI18" s="17">
        <v>0.20130350206415881</v>
      </c>
      <c r="BJ18" s="17">
        <v>0.21367751043273589</v>
      </c>
      <c r="BK18" s="17">
        <v>0.2436674419523942</v>
      </c>
      <c r="BL18" s="17">
        <v>0.19658404282069639</v>
      </c>
      <c r="BM18" s="17">
        <v>0.2292202054233736</v>
      </c>
      <c r="BN18" s="17">
        <v>0.23126287623619379</v>
      </c>
      <c r="BP18" s="17">
        <v>0.2329753885491157</v>
      </c>
      <c r="BQ18" s="17">
        <v>0.24652903775096791</v>
      </c>
      <c r="BR18" s="17">
        <v>0.20449028711376269</v>
      </c>
      <c r="BS18" s="17">
        <v>0.17113312991874199</v>
      </c>
      <c r="BT18" s="17">
        <v>0.20333842003113761</v>
      </c>
      <c r="BU18" s="17">
        <v>0.26159533727295042</v>
      </c>
      <c r="BV18" s="17">
        <v>0.174696609498039</v>
      </c>
      <c r="BW18" s="17">
        <v>0.24597864762882679</v>
      </c>
      <c r="BX18" s="17">
        <v>0.2152715476081955</v>
      </c>
      <c r="BY18" s="17">
        <v>0.26051477950962137</v>
      </c>
    </row>
    <row r="19" spans="2:77" ht="18.95" customHeight="1">
      <c r="B19" s="19" t="s">
        <v>260</v>
      </c>
      <c r="C19" s="17">
        <v>0.29656545911152382</v>
      </c>
      <c r="D19" s="17">
        <v>0.3064713866167294</v>
      </c>
      <c r="E19" s="17">
        <v>0.2552373667745273</v>
      </c>
      <c r="F19" s="17">
        <v>0.32856933235424279</v>
      </c>
      <c r="H19" s="17">
        <v>0.28974445065825499</v>
      </c>
      <c r="I19" s="17">
        <v>0.2261852482261176</v>
      </c>
      <c r="J19" s="17">
        <v>0.25881141085681719</v>
      </c>
      <c r="K19" s="17">
        <v>0.30470293034090112</v>
      </c>
      <c r="L19" s="17">
        <v>0.30311228462935669</v>
      </c>
      <c r="M19" s="17">
        <v>0.32364319357699423</v>
      </c>
      <c r="N19" s="17">
        <v>0.24090601310622139</v>
      </c>
      <c r="O19" s="17">
        <v>0.33685441562655399</v>
      </c>
      <c r="P19" s="17">
        <v>0.33230048544005553</v>
      </c>
      <c r="Q19" s="17">
        <v>0.31163249163329138</v>
      </c>
      <c r="R19" s="17">
        <v>0.34024503190103839</v>
      </c>
      <c r="S19" s="17">
        <v>0.2808691172425577</v>
      </c>
      <c r="U19" s="17">
        <v>0.31881915348312062</v>
      </c>
      <c r="V19" s="17">
        <v>0.35586613335546408</v>
      </c>
      <c r="W19" s="17">
        <v>0.23028962605800751</v>
      </c>
      <c r="X19" s="17">
        <v>0.24008332605456689</v>
      </c>
      <c r="Y19" s="17">
        <v>0.26253240277021112</v>
      </c>
      <c r="Z19" s="17">
        <v>0.35891534138946618</v>
      </c>
      <c r="AA19" s="17">
        <v>0.31840756063197673</v>
      </c>
      <c r="AB19" s="17">
        <v>0.28114715778302218</v>
      </c>
      <c r="AC19" s="17">
        <v>0.34338800710001283</v>
      </c>
      <c r="AD19" s="17">
        <v>0.25283328812273548</v>
      </c>
      <c r="AE19" s="17">
        <v>0.17368618556254989</v>
      </c>
      <c r="AG19" s="17">
        <v>0.31239062251908062</v>
      </c>
      <c r="AH19" s="17">
        <v>0.28423453453308339</v>
      </c>
      <c r="AJ19" s="17">
        <v>0.27029287853369011</v>
      </c>
      <c r="AK19" s="17">
        <v>0.28453496087875091</v>
      </c>
      <c r="AL19" s="17">
        <v>0.29336591820857011</v>
      </c>
      <c r="AM19" s="17">
        <v>0.30669153077822792</v>
      </c>
      <c r="AN19" s="17">
        <v>0.31793826330151048</v>
      </c>
      <c r="AO19" s="17">
        <v>0.32783778073666281</v>
      </c>
      <c r="AP19" s="17">
        <v>0.27079907888253041</v>
      </c>
      <c r="AQ19" s="17">
        <v>0.32973632495347699</v>
      </c>
      <c r="AR19" s="17">
        <v>0.29933958368107499</v>
      </c>
      <c r="AS19" s="17">
        <v>0.30846852506311578</v>
      </c>
      <c r="AT19" s="17">
        <v>0.31343802247280478</v>
      </c>
      <c r="AU19" s="17">
        <v>0.27029211996808511</v>
      </c>
      <c r="AV19" s="17">
        <v>0.3542348660584097</v>
      </c>
      <c r="AX19" s="17">
        <v>0.29706889294809508</v>
      </c>
      <c r="AY19" s="17">
        <v>0.30846852506311578</v>
      </c>
      <c r="AZ19" s="17">
        <v>0.31343802247280478</v>
      </c>
      <c r="BA19" s="17">
        <v>0.27029211996808511</v>
      </c>
      <c r="BC19" s="17">
        <v>0.37101481296598732</v>
      </c>
      <c r="BD19" s="17">
        <v>0.21938016114988629</v>
      </c>
      <c r="BE19" s="17">
        <v>0.34518701846741362</v>
      </c>
      <c r="BF19" s="17">
        <v>0.31892003376758049</v>
      </c>
      <c r="BG19" s="17">
        <v>0.23997004706393421</v>
      </c>
      <c r="BH19" s="17">
        <v>0.2697654108752916</v>
      </c>
      <c r="BI19" s="17">
        <v>0.2581051827258829</v>
      </c>
      <c r="BJ19" s="17">
        <v>0.2677767633584795</v>
      </c>
      <c r="BK19" s="17">
        <v>0.28270385921030899</v>
      </c>
      <c r="BL19" s="17">
        <v>0.32622054465349792</v>
      </c>
      <c r="BM19" s="17">
        <v>0.29888816872762741</v>
      </c>
      <c r="BN19" s="17">
        <v>0.26638009017891351</v>
      </c>
      <c r="BP19" s="17">
        <v>0.27833419135848669</v>
      </c>
      <c r="BQ19" s="17">
        <v>0.30399174275817942</v>
      </c>
      <c r="BR19" s="17">
        <v>0.33473769974347378</v>
      </c>
      <c r="BS19" s="17">
        <v>0.33695782633117483</v>
      </c>
      <c r="BT19" s="17">
        <v>0.29531716418331833</v>
      </c>
      <c r="BU19" s="17">
        <v>0.26595780012006032</v>
      </c>
      <c r="BV19" s="17">
        <v>0.42311136178813608</v>
      </c>
      <c r="BW19" s="17">
        <v>0.2028907913873032</v>
      </c>
      <c r="BX19" s="17">
        <v>0.25837118347783061</v>
      </c>
      <c r="BY19" s="17">
        <v>0.2712957916417077</v>
      </c>
    </row>
    <row r="20" spans="2:77" ht="18.95" customHeight="1">
      <c r="B20" s="19" t="s">
        <v>261</v>
      </c>
      <c r="C20" s="17">
        <v>0.2146488183366258</v>
      </c>
      <c r="D20" s="17">
        <v>0.2093020307229578</v>
      </c>
      <c r="E20" s="17">
        <v>0.22692351945521921</v>
      </c>
      <c r="F20" s="17">
        <v>0.26034936394817643</v>
      </c>
      <c r="H20" s="17">
        <v>0.20151401704094851</v>
      </c>
      <c r="I20" s="17">
        <v>0.28119922397166558</v>
      </c>
      <c r="J20" s="17">
        <v>0.16901587792524811</v>
      </c>
      <c r="K20" s="17">
        <v>0.15292471238705049</v>
      </c>
      <c r="L20" s="17">
        <v>0.1644543637252279</v>
      </c>
      <c r="M20" s="17">
        <v>0.2027184441557352</v>
      </c>
      <c r="N20" s="17">
        <v>0.24827846816659491</v>
      </c>
      <c r="O20" s="17">
        <v>0.32154579913595233</v>
      </c>
      <c r="P20" s="17">
        <v>0.22261001840680489</v>
      </c>
      <c r="Q20" s="17">
        <v>0.23694755283955449</v>
      </c>
      <c r="R20" s="17">
        <v>0.19113268981074841</v>
      </c>
      <c r="S20" s="17">
        <v>0.2465749394740161</v>
      </c>
      <c r="U20" s="17">
        <v>0.18968576595658609</v>
      </c>
      <c r="V20" s="17">
        <v>0.12210926088619541</v>
      </c>
      <c r="W20" s="17">
        <v>0.25064155254256543</v>
      </c>
      <c r="X20" s="17">
        <v>0.1958772518919672</v>
      </c>
      <c r="Y20" s="17">
        <v>0.20919787893031019</v>
      </c>
      <c r="Z20" s="17">
        <v>0.22941652283183761</v>
      </c>
      <c r="AA20" s="17">
        <v>0.19011963994869999</v>
      </c>
      <c r="AB20" s="17">
        <v>0.31581912903809689</v>
      </c>
      <c r="AC20" s="17">
        <v>0.20687208368918891</v>
      </c>
      <c r="AD20" s="17">
        <v>0.20098039817888089</v>
      </c>
      <c r="AE20" s="17">
        <v>0.30960981144358418</v>
      </c>
      <c r="AG20" s="17">
        <v>0.2381008228005119</v>
      </c>
      <c r="AH20" s="17">
        <v>0.19637507980958249</v>
      </c>
      <c r="AJ20" s="17">
        <v>0.24116693214681539</v>
      </c>
      <c r="AK20" s="17">
        <v>0.2349373565019304</v>
      </c>
      <c r="AL20" s="17">
        <v>0.25040840344983872</v>
      </c>
      <c r="AM20" s="17">
        <v>0.22449699416468991</v>
      </c>
      <c r="AN20" s="17">
        <v>0.2182790537527167</v>
      </c>
      <c r="AO20" s="17">
        <v>0.17837410098884529</v>
      </c>
      <c r="AP20" s="17">
        <v>0.2436319590724369</v>
      </c>
      <c r="AQ20" s="17">
        <v>0.17489799048008811</v>
      </c>
      <c r="AR20" s="17">
        <v>0.23916071828095539</v>
      </c>
      <c r="AS20" s="17">
        <v>0.2411887335444301</v>
      </c>
      <c r="AT20" s="17">
        <v>0.22683726625786649</v>
      </c>
      <c r="AU20" s="17">
        <v>0.20875429285350011</v>
      </c>
      <c r="AV20" s="17">
        <v>0.2322608754789173</v>
      </c>
      <c r="AX20" s="17">
        <v>0.21858104493974981</v>
      </c>
      <c r="AY20" s="17">
        <v>0.2411887335444301</v>
      </c>
      <c r="AZ20" s="17">
        <v>0.22683726625786649</v>
      </c>
      <c r="BA20" s="17">
        <v>0.20875429285350011</v>
      </c>
      <c r="BC20" s="17">
        <v>0.21763120476583489</v>
      </c>
      <c r="BD20" s="17">
        <v>0.31991025599455852</v>
      </c>
      <c r="BE20" s="17">
        <v>0.26159606770183952</v>
      </c>
      <c r="BF20" s="17">
        <v>0.18442711615026641</v>
      </c>
      <c r="BG20" s="17">
        <v>0.25859220597530103</v>
      </c>
      <c r="BH20" s="17">
        <v>0.23270238240825919</v>
      </c>
      <c r="BI20" s="17">
        <v>0.19186504213403241</v>
      </c>
      <c r="BJ20" s="17">
        <v>0.25619721064571122</v>
      </c>
      <c r="BK20" s="17">
        <v>0.19858762764429899</v>
      </c>
      <c r="BL20" s="17">
        <v>0.22849346308500421</v>
      </c>
      <c r="BM20" s="17">
        <v>0.21442978139703819</v>
      </c>
      <c r="BN20" s="17">
        <v>0.18895427018945621</v>
      </c>
      <c r="BP20" s="17">
        <v>0.2454979274050601</v>
      </c>
      <c r="BQ20" s="17">
        <v>0.29095749127495429</v>
      </c>
      <c r="BR20" s="17">
        <v>0.20867879487259469</v>
      </c>
      <c r="BS20" s="17">
        <v>0.20257975408650949</v>
      </c>
      <c r="BT20" s="17">
        <v>0.25009515935125881</v>
      </c>
      <c r="BU20" s="17">
        <v>0.2466699490520371</v>
      </c>
      <c r="BV20" s="17">
        <v>0.29611119731402458</v>
      </c>
      <c r="BW20" s="17">
        <v>0.17089147875965199</v>
      </c>
      <c r="BX20" s="17">
        <v>0.27967422247458401</v>
      </c>
      <c r="BY20" s="17">
        <v>0.17793818693730221</v>
      </c>
    </row>
    <row r="21" spans="2:77" ht="18.95" customHeight="1">
      <c r="B21" s="19" t="s">
        <v>262</v>
      </c>
      <c r="C21" s="17">
        <v>0.1765636853308398</v>
      </c>
      <c r="D21" s="17">
        <v>0.1830312434330566</v>
      </c>
      <c r="E21" s="17">
        <v>0.16004187609926709</v>
      </c>
      <c r="F21" s="17">
        <v>0.17396558006726259</v>
      </c>
      <c r="H21" s="17">
        <v>0.12670682787323509</v>
      </c>
      <c r="I21" s="17">
        <v>0.17404401254045701</v>
      </c>
      <c r="J21" s="17">
        <v>0.10517394145891081</v>
      </c>
      <c r="K21" s="17">
        <v>0.17070894170381701</v>
      </c>
      <c r="L21" s="17">
        <v>0.15018394577422869</v>
      </c>
      <c r="M21" s="17">
        <v>0.16280152379563409</v>
      </c>
      <c r="N21" s="17">
        <v>0.16282858409282611</v>
      </c>
      <c r="O21" s="17">
        <v>0.19079132613288591</v>
      </c>
      <c r="P21" s="17">
        <v>0.24199566581572701</v>
      </c>
      <c r="Q21" s="17">
        <v>0.23873246627211811</v>
      </c>
      <c r="R21" s="17">
        <v>0.18977236856438429</v>
      </c>
      <c r="S21" s="17">
        <v>0.20415307202639041</v>
      </c>
      <c r="U21" s="17">
        <v>0.15239291801857879</v>
      </c>
      <c r="V21" s="17">
        <v>4.6883873467917912E-2</v>
      </c>
      <c r="W21" s="17">
        <v>0.17125526345108349</v>
      </c>
      <c r="X21" s="17">
        <v>0.18125074523336249</v>
      </c>
      <c r="Y21" s="17">
        <v>0.22419861711890809</v>
      </c>
      <c r="Z21" s="17">
        <v>0.23546653834017761</v>
      </c>
      <c r="AA21" s="17">
        <v>0.19171288108561521</v>
      </c>
      <c r="AB21" s="17">
        <v>0.20967792315725689</v>
      </c>
      <c r="AC21" s="17">
        <v>0.1880297049188252</v>
      </c>
      <c r="AD21" s="17">
        <v>0.14760815110405001</v>
      </c>
      <c r="AE21" s="17">
        <v>9.080847130335315E-2</v>
      </c>
      <c r="AG21" s="17">
        <v>0.2127911210264623</v>
      </c>
      <c r="AH21" s="17">
        <v>0.1483353652984726</v>
      </c>
      <c r="AJ21" s="17">
        <v>0.2064019464864747</v>
      </c>
      <c r="AK21" s="17">
        <v>0.15211663374947371</v>
      </c>
      <c r="AL21" s="17">
        <v>0.1791928488346019</v>
      </c>
      <c r="AM21" s="17">
        <v>0.18919765245428921</v>
      </c>
      <c r="AN21" s="17">
        <v>0.1705951322653611</v>
      </c>
      <c r="AO21" s="17">
        <v>0.16952900317755701</v>
      </c>
      <c r="AP21" s="17">
        <v>0.1886205819416614</v>
      </c>
      <c r="AQ21" s="17">
        <v>0.1575070114734059</v>
      </c>
      <c r="AR21" s="17">
        <v>0.1667284044414597</v>
      </c>
      <c r="AS21" s="17">
        <v>0.2227914478354128</v>
      </c>
      <c r="AT21" s="17">
        <v>0.20231984539370801</v>
      </c>
      <c r="AU21" s="17">
        <v>0.1873990332517014</v>
      </c>
      <c r="AV21" s="17">
        <v>0.19204586055738529</v>
      </c>
      <c r="AX21" s="17">
        <v>0.17292640289414149</v>
      </c>
      <c r="AY21" s="17">
        <v>0.2227914478354128</v>
      </c>
      <c r="AZ21" s="17">
        <v>0.20231984539370801</v>
      </c>
      <c r="BA21" s="17">
        <v>0.1873990332517014</v>
      </c>
      <c r="BC21" s="17">
        <v>0.14756458841776621</v>
      </c>
      <c r="BD21" s="17">
        <v>0.1049354471987127</v>
      </c>
      <c r="BE21" s="17">
        <v>0.14576108211133559</v>
      </c>
      <c r="BF21" s="17">
        <v>0.2236897240670383</v>
      </c>
      <c r="BG21" s="17">
        <v>0.22463969575234169</v>
      </c>
      <c r="BH21" s="17">
        <v>0.21547332683588069</v>
      </c>
      <c r="BI21" s="17">
        <v>0.23278984977679801</v>
      </c>
      <c r="BJ21" s="17">
        <v>0.17171318946848241</v>
      </c>
      <c r="BK21" s="17">
        <v>0.14529859159688729</v>
      </c>
      <c r="BL21" s="17">
        <v>0.2278206554615802</v>
      </c>
      <c r="BM21" s="17">
        <v>0.21382117809684489</v>
      </c>
      <c r="BN21" s="17">
        <v>0.14694430683963389</v>
      </c>
      <c r="BP21" s="17">
        <v>0.19218090918740849</v>
      </c>
      <c r="BQ21" s="17">
        <v>0.1821364528256495</v>
      </c>
      <c r="BR21" s="17">
        <v>0.1565193542312189</v>
      </c>
      <c r="BS21" s="17">
        <v>0.18091582215215421</v>
      </c>
      <c r="BT21" s="17">
        <v>0.25441508002323382</v>
      </c>
      <c r="BU21" s="17">
        <v>0.14532643452933711</v>
      </c>
      <c r="BV21" s="17">
        <v>0.1230155284282463</v>
      </c>
      <c r="BW21" s="17">
        <v>0.1356834979673234</v>
      </c>
      <c r="BX21" s="17">
        <v>0.1902380098298628</v>
      </c>
      <c r="BY21" s="17">
        <v>0.18838466931755679</v>
      </c>
    </row>
    <row r="22" spans="2:77" ht="45.95" customHeight="1">
      <c r="B22" s="19" t="s">
        <v>263</v>
      </c>
      <c r="C22" s="17">
        <v>6.5685117469639356E-2</v>
      </c>
      <c r="D22" s="17">
        <v>6.2356139554067998E-2</v>
      </c>
      <c r="E22" s="17">
        <v>7.3798485773260494E-2</v>
      </c>
      <c r="F22" s="17">
        <v>9.1052946532954815E-2</v>
      </c>
      <c r="H22" s="17">
        <v>6.8200791566203817E-2</v>
      </c>
      <c r="I22" s="17">
        <v>4.8745939065761537E-2</v>
      </c>
      <c r="J22" s="17">
        <v>0.1114680400745154</v>
      </c>
      <c r="K22" s="17">
        <v>7.6897113946574683E-2</v>
      </c>
      <c r="L22" s="17">
        <v>6.6348776166420403E-2</v>
      </c>
      <c r="M22" s="17">
        <v>6.989581361385816E-2</v>
      </c>
      <c r="N22" s="17">
        <v>0.1244964651207139</v>
      </c>
      <c r="O22" s="17">
        <v>3.1046643303744841E-2</v>
      </c>
      <c r="P22" s="17">
        <v>6.9335209059229047E-2</v>
      </c>
      <c r="Q22" s="17">
        <v>4.5965851299115679E-2</v>
      </c>
      <c r="R22" s="17">
        <v>7.4329025712115068E-2</v>
      </c>
      <c r="S22" s="17">
        <v>3.2878592842556537E-2</v>
      </c>
      <c r="U22" s="17">
        <v>9.9801130386288003E-2</v>
      </c>
      <c r="V22" s="17">
        <v>0.1481099666269805</v>
      </c>
      <c r="W22" s="17">
        <v>7.5993462150900526E-2</v>
      </c>
      <c r="X22" s="17">
        <v>7.951198132663248E-2</v>
      </c>
      <c r="Y22" s="17">
        <v>5.2062066614227999E-2</v>
      </c>
      <c r="Z22" s="17">
        <v>2.6391178749923881E-2</v>
      </c>
      <c r="AA22" s="17">
        <v>2.6717744055162682E-2</v>
      </c>
      <c r="AB22" s="17">
        <v>4.0612485291776391E-2</v>
      </c>
      <c r="AC22" s="17">
        <v>3.0639530037436701E-2</v>
      </c>
      <c r="AD22" s="17">
        <v>0.10265368751107901</v>
      </c>
      <c r="AE22" s="17">
        <v>0</v>
      </c>
      <c r="AG22" s="17">
        <v>4.9122260106092552E-2</v>
      </c>
      <c r="AH22" s="17">
        <v>7.8590851185844496E-2</v>
      </c>
      <c r="AJ22" s="17">
        <v>3.3094785191780503E-2</v>
      </c>
      <c r="AK22" s="17">
        <v>7.7821888816428375E-2</v>
      </c>
      <c r="AL22" s="17">
        <v>2.5953765662051969E-2</v>
      </c>
      <c r="AM22" s="17">
        <v>5.6441997656201191E-2</v>
      </c>
      <c r="AN22" s="17">
        <v>9.4896035893264605E-2</v>
      </c>
      <c r="AO22" s="17">
        <v>6.8949931060006589E-2</v>
      </c>
      <c r="AP22" s="17">
        <v>6.6921435354020758E-2</v>
      </c>
      <c r="AQ22" s="17">
        <v>5.5885159612963427E-2</v>
      </c>
      <c r="AR22" s="17">
        <v>5.1070904235548893E-2</v>
      </c>
      <c r="AS22" s="17">
        <v>1.86746465775375E-2</v>
      </c>
      <c r="AT22" s="17">
        <v>5.341133053331925E-2</v>
      </c>
      <c r="AU22" s="17">
        <v>5.4767069107676973E-2</v>
      </c>
      <c r="AV22" s="17">
        <v>9.873237624679311E-2</v>
      </c>
      <c r="AX22" s="17">
        <v>6.6752418482080897E-2</v>
      </c>
      <c r="AY22" s="17">
        <v>1.86746465775375E-2</v>
      </c>
      <c r="AZ22" s="17">
        <v>5.341133053331925E-2</v>
      </c>
      <c r="BA22" s="17">
        <v>5.4767069107676973E-2</v>
      </c>
      <c r="BC22" s="17">
        <v>2.5988549625568871E-2</v>
      </c>
      <c r="BD22" s="17">
        <v>4.4669471490432613E-2</v>
      </c>
      <c r="BE22" s="17">
        <v>3.1103459388511369E-2</v>
      </c>
      <c r="BF22" s="17">
        <v>4.7092251770767077E-2</v>
      </c>
      <c r="BG22" s="17">
        <v>5.6436006356012591E-2</v>
      </c>
      <c r="BH22" s="17">
        <v>1.8187511011080029E-2</v>
      </c>
      <c r="BI22" s="17">
        <v>1.1145167351322141E-2</v>
      </c>
      <c r="BJ22" s="17">
        <v>6.3198356217710416E-2</v>
      </c>
      <c r="BK22" s="17">
        <v>6.7256941655936417E-2</v>
      </c>
      <c r="BL22" s="17">
        <v>7.4713930077502683E-2</v>
      </c>
      <c r="BM22" s="17">
        <v>3.6919925150198499E-2</v>
      </c>
      <c r="BN22" s="17">
        <v>0.12546249966788961</v>
      </c>
      <c r="BP22" s="17">
        <v>4.2195110207696569E-2</v>
      </c>
      <c r="BQ22" s="17">
        <v>4.4614434342125357E-2</v>
      </c>
      <c r="BR22" s="17">
        <v>0.107731918667446</v>
      </c>
      <c r="BS22" s="17">
        <v>7.1659109355081949E-2</v>
      </c>
      <c r="BT22" s="17">
        <v>2.7081983377188971E-2</v>
      </c>
      <c r="BU22" s="17">
        <v>9.8619852706397282E-2</v>
      </c>
      <c r="BV22" s="17">
        <v>2.4854456314916649E-2</v>
      </c>
      <c r="BW22" s="17">
        <v>8.2278159088077313E-2</v>
      </c>
      <c r="BX22" s="17">
        <v>1.7088245354569841E-2</v>
      </c>
      <c r="BY22" s="17">
        <v>6.8758469546219531E-2</v>
      </c>
    </row>
    <row r="23" spans="2:77" ht="18.95" customHeight="1">
      <c r="B23" s="19" t="s">
        <v>55</v>
      </c>
      <c r="C23" s="17">
        <v>1.2192450309502291E-2</v>
      </c>
      <c r="D23" s="17">
        <v>1.149021553736195E-2</v>
      </c>
      <c r="E23" s="17">
        <v>1.513993303258091E-2</v>
      </c>
      <c r="F23" s="17">
        <v>1.012938949938369E-2</v>
      </c>
      <c r="H23" s="17">
        <v>2.624425637888661E-2</v>
      </c>
      <c r="I23" s="17">
        <v>3.9208199107539912E-3</v>
      </c>
      <c r="J23" s="17">
        <v>8.179643011500589E-3</v>
      </c>
      <c r="K23" s="17">
        <v>0</v>
      </c>
      <c r="L23" s="17">
        <v>2.288800612801254E-2</v>
      </c>
      <c r="M23" s="17">
        <v>1.0681373283812971E-2</v>
      </c>
      <c r="N23" s="17">
        <v>0</v>
      </c>
      <c r="O23" s="17">
        <v>0</v>
      </c>
      <c r="P23" s="17">
        <v>5.2723493097367033E-3</v>
      </c>
      <c r="Q23" s="17">
        <v>5.0730537506659236E-3</v>
      </c>
      <c r="R23" s="17">
        <v>2.9182765866295549E-2</v>
      </c>
      <c r="S23" s="17">
        <v>1.3920117135639979E-2</v>
      </c>
      <c r="U23" s="17">
        <v>1.67090441774389E-2</v>
      </c>
      <c r="V23" s="17">
        <v>1.6596988486956048E-2</v>
      </c>
      <c r="W23" s="17">
        <v>1.6323840798953309E-2</v>
      </c>
      <c r="X23" s="17">
        <v>8.3994529982665059E-3</v>
      </c>
      <c r="Y23" s="17">
        <v>0</v>
      </c>
      <c r="Z23" s="17">
        <v>1.5684731733130309E-3</v>
      </c>
      <c r="AA23" s="17">
        <v>1.678471975505022E-2</v>
      </c>
      <c r="AB23" s="17">
        <v>3.4617157658522559E-3</v>
      </c>
      <c r="AC23" s="17">
        <v>1.531905145709059E-2</v>
      </c>
      <c r="AD23" s="17">
        <v>1.8787072698662591E-2</v>
      </c>
      <c r="AE23" s="17">
        <v>0.29723513203576851</v>
      </c>
      <c r="AG23" s="17">
        <v>1.2263387194268159E-2</v>
      </c>
      <c r="AH23" s="17">
        <v>1.213717648051549E-2</v>
      </c>
      <c r="AJ23" s="17">
        <v>9.0958909067646865E-3</v>
      </c>
      <c r="AK23" s="17">
        <v>1.5500102098881009E-2</v>
      </c>
      <c r="AL23" s="17">
        <v>2.2367038544761571E-2</v>
      </c>
      <c r="AM23" s="17">
        <v>1.780125538335197E-2</v>
      </c>
      <c r="AN23" s="17">
        <v>1.76286251420339E-2</v>
      </c>
      <c r="AO23" s="17">
        <v>2.24007027628947E-2</v>
      </c>
      <c r="AP23" s="17">
        <v>2.4078529956198299E-2</v>
      </c>
      <c r="AQ23" s="17">
        <v>1.658155608130947E-2</v>
      </c>
      <c r="AR23" s="17">
        <v>2.7886738489776349E-2</v>
      </c>
      <c r="AS23" s="17">
        <v>1.2274599853431149E-2</v>
      </c>
      <c r="AT23" s="17">
        <v>1.255464424078132E-2</v>
      </c>
      <c r="AU23" s="17">
        <v>1.5384320607547391E-2</v>
      </c>
      <c r="AV23" s="17">
        <v>1.1225734155240859E-2</v>
      </c>
      <c r="AX23" s="17">
        <v>1.171519676931438E-2</v>
      </c>
      <c r="AY23" s="17">
        <v>1.2274599853431149E-2</v>
      </c>
      <c r="AZ23" s="17">
        <v>1.255464424078132E-2</v>
      </c>
      <c r="BA23" s="17">
        <v>1.5384320607547391E-2</v>
      </c>
      <c r="BC23" s="17">
        <v>6.4813228385843724E-3</v>
      </c>
      <c r="BD23" s="17">
        <v>0</v>
      </c>
      <c r="BE23" s="17">
        <v>3.8412330150119898E-3</v>
      </c>
      <c r="BF23" s="17">
        <v>0</v>
      </c>
      <c r="BG23" s="17">
        <v>0</v>
      </c>
      <c r="BH23" s="17">
        <v>9.0837978502072321E-3</v>
      </c>
      <c r="BI23" s="17">
        <v>0</v>
      </c>
      <c r="BJ23" s="17">
        <v>1.654117351691349E-2</v>
      </c>
      <c r="BK23" s="17">
        <v>1.538008418394988E-2</v>
      </c>
      <c r="BL23" s="17">
        <v>0</v>
      </c>
      <c r="BM23" s="17">
        <v>4.5160483003593883E-3</v>
      </c>
      <c r="BN23" s="17">
        <v>2.1679218216511292E-2</v>
      </c>
      <c r="BP23" s="17">
        <v>1.741749023647194E-2</v>
      </c>
      <c r="BQ23" s="17">
        <v>1.2152466835403461E-2</v>
      </c>
      <c r="BR23" s="17">
        <v>2.8663664651348581E-2</v>
      </c>
      <c r="BS23" s="17">
        <v>1.3052659829551651E-2</v>
      </c>
      <c r="BT23" s="17">
        <v>8.1225025460708328E-3</v>
      </c>
      <c r="BU23" s="17">
        <v>1.232748158829966E-2</v>
      </c>
      <c r="BV23" s="17">
        <v>0</v>
      </c>
      <c r="BW23" s="17">
        <v>9.9330523516688671E-3</v>
      </c>
      <c r="BX23" s="17">
        <v>1.7088245354569841E-2</v>
      </c>
      <c r="BY23" s="17">
        <v>7.6324147605861016E-3</v>
      </c>
    </row>
    <row r="25" spans="2:77">
      <c r="B25" t="s">
        <v>418</v>
      </c>
    </row>
    <row r="26" spans="2:77">
      <c r="B26" t="s">
        <v>9</v>
      </c>
    </row>
    <row r="28" spans="2:77">
      <c r="B2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A28"/>
  <sheetViews>
    <sheetView showGridLines="0" topLeftCell="A11" zoomScale="43" workbookViewId="0">
      <pane xSplit="2" topLeftCell="AV1" activePane="topRight" state="frozen"/>
      <selection pane="topRight" activeCell="AZ25" sqref="AZ25"/>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264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59.94999999999999">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250</v>
      </c>
      <c r="C9" s="17">
        <v>0.30308810143446091</v>
      </c>
      <c r="D9" s="17">
        <v>0.30952181769087261</v>
      </c>
      <c r="E9" s="17">
        <v>0.28394456000274099</v>
      </c>
      <c r="F9" s="17">
        <v>0.26679469927894212</v>
      </c>
      <c r="H9" s="17">
        <v>0.3115242819637673</v>
      </c>
      <c r="I9" s="17">
        <v>0.39296640074752881</v>
      </c>
      <c r="J9" s="17">
        <v>0.32028215988105552</v>
      </c>
      <c r="K9" s="17">
        <v>0.31480071460154951</v>
      </c>
      <c r="L9" s="17">
        <v>0.26672033489251401</v>
      </c>
      <c r="M9" s="17">
        <v>0.27834961776677769</v>
      </c>
      <c r="N9" s="17">
        <v>0.3503765400454309</v>
      </c>
      <c r="O9" s="17">
        <v>0.30712720417987799</v>
      </c>
      <c r="P9" s="17">
        <v>0.3763094674041963</v>
      </c>
      <c r="Q9" s="17">
        <v>0.31427149523565973</v>
      </c>
      <c r="R9" s="17">
        <v>0.22911441406065561</v>
      </c>
      <c r="S9" s="17">
        <v>0.26797466634186839</v>
      </c>
      <c r="U9" s="17">
        <v>0.37595987513775431</v>
      </c>
      <c r="V9" s="17">
        <v>0.38947394763978732</v>
      </c>
      <c r="W9" s="17">
        <v>0.31948784390027868</v>
      </c>
      <c r="X9" s="17">
        <v>0.35636487218014729</v>
      </c>
      <c r="Y9" s="17">
        <v>0.30714207915472092</v>
      </c>
      <c r="Z9" s="17">
        <v>0.26977593477497253</v>
      </c>
      <c r="AA9" s="17">
        <v>0.26433799805115721</v>
      </c>
      <c r="AB9" s="17">
        <v>0.25519495178062618</v>
      </c>
      <c r="AC9" s="17">
        <v>0.24748077336018631</v>
      </c>
      <c r="AD9" s="17">
        <v>0.2701400162862469</v>
      </c>
      <c r="AE9" s="17">
        <v>0.17368618556254989</v>
      </c>
      <c r="AG9" s="17">
        <v>0.29134382108920842</v>
      </c>
      <c r="AH9" s="17">
        <v>0.31226236865554419</v>
      </c>
      <c r="AJ9" s="17">
        <v>0.32413311267542289</v>
      </c>
      <c r="AK9" s="17">
        <v>0.25366416263397962</v>
      </c>
      <c r="AL9" s="17">
        <v>0.28563414121034608</v>
      </c>
      <c r="AM9" s="17">
        <v>0.31309606024353209</v>
      </c>
      <c r="AN9" s="17">
        <v>0.29790710178516089</v>
      </c>
      <c r="AO9" s="17">
        <v>0.32657966682388168</v>
      </c>
      <c r="AP9" s="17">
        <v>0.29411530034132582</v>
      </c>
      <c r="AQ9" s="17">
        <v>0.30263490356314099</v>
      </c>
      <c r="AR9" s="17">
        <v>0.29904467113528749</v>
      </c>
      <c r="AS9" s="17">
        <v>0.31792333670433848</v>
      </c>
      <c r="AT9" s="17">
        <v>0.30734885375366577</v>
      </c>
      <c r="AU9" s="17">
        <v>0.34043443129324757</v>
      </c>
      <c r="AV9" s="17">
        <v>0.35593640125723741</v>
      </c>
      <c r="AX9" s="17">
        <v>0.30184175298462879</v>
      </c>
      <c r="AY9" s="17">
        <v>0.31792333670433848</v>
      </c>
      <c r="AZ9" s="17">
        <v>0.30734885375366577</v>
      </c>
      <c r="BA9" s="17">
        <v>0.34043443129324757</v>
      </c>
      <c r="BC9" s="17">
        <v>0.25749764058144581</v>
      </c>
      <c r="BD9" s="17">
        <v>0.22876995945913051</v>
      </c>
      <c r="BE9" s="17">
        <v>0.25335415436908848</v>
      </c>
      <c r="BF9" s="17">
        <v>0.25055440626234732</v>
      </c>
      <c r="BG9" s="17">
        <v>0.17561413581457611</v>
      </c>
      <c r="BH9" s="17">
        <v>0.27634582266091612</v>
      </c>
      <c r="BI9" s="17">
        <v>0.3293373063180221</v>
      </c>
      <c r="BJ9" s="17">
        <v>0.26337257754680787</v>
      </c>
      <c r="BK9" s="17">
        <v>0.29479844075216072</v>
      </c>
      <c r="BL9" s="17">
        <v>0.33274114126877358</v>
      </c>
      <c r="BM9" s="17">
        <v>0.30522781391218601</v>
      </c>
      <c r="BN9" s="17">
        <v>0.34788805087414559</v>
      </c>
      <c r="BP9" s="17">
        <v>0.27815636759422668</v>
      </c>
      <c r="BQ9" s="17">
        <v>0.27877200064140478</v>
      </c>
      <c r="BR9" s="17">
        <v>0.30645905117071498</v>
      </c>
      <c r="BS9" s="17">
        <v>0.28220587066516428</v>
      </c>
      <c r="BT9" s="17">
        <v>0.31818896726692758</v>
      </c>
      <c r="BU9" s="17">
        <v>0.2301012430081214</v>
      </c>
      <c r="BV9" s="17">
        <v>0.24330931638317321</v>
      </c>
      <c r="BW9" s="17">
        <v>0.28380515301862602</v>
      </c>
      <c r="BX9" s="17">
        <v>0.26782063052107258</v>
      </c>
      <c r="BY9" s="17">
        <v>0.36950114805757012</v>
      </c>
    </row>
    <row r="10" spans="2:79" ht="18.95" customHeight="1">
      <c r="B10" s="19" t="s">
        <v>251</v>
      </c>
      <c r="C10" s="17">
        <v>0.24060327546719709</v>
      </c>
      <c r="D10" s="17">
        <v>0.2396604357600034</v>
      </c>
      <c r="E10" s="17">
        <v>0.23268311149028459</v>
      </c>
      <c r="F10" s="17">
        <v>0.28785942428567401</v>
      </c>
      <c r="H10" s="17">
        <v>0.2486536438625899</v>
      </c>
      <c r="I10" s="17">
        <v>0.22611724048651641</v>
      </c>
      <c r="J10" s="17">
        <v>0.20147367954662929</v>
      </c>
      <c r="K10" s="17">
        <v>0.25452446579638383</v>
      </c>
      <c r="L10" s="17">
        <v>0.2208335764779118</v>
      </c>
      <c r="M10" s="17">
        <v>0.1941574447851333</v>
      </c>
      <c r="N10" s="17">
        <v>0.22739614695736379</v>
      </c>
      <c r="O10" s="17">
        <v>0.2381157540705959</v>
      </c>
      <c r="P10" s="17">
        <v>0.23433960068410201</v>
      </c>
      <c r="Q10" s="17">
        <v>0.33890462551649547</v>
      </c>
      <c r="R10" s="17">
        <v>0.22919250793848009</v>
      </c>
      <c r="S10" s="17">
        <v>0.25380788136292071</v>
      </c>
      <c r="U10" s="17">
        <v>0.27977734315719199</v>
      </c>
      <c r="V10" s="17">
        <v>0.115194250050283</v>
      </c>
      <c r="W10" s="17">
        <v>0.22458793684709949</v>
      </c>
      <c r="X10" s="17">
        <v>0.22838348726451391</v>
      </c>
      <c r="Y10" s="17">
        <v>0.2132976275404759</v>
      </c>
      <c r="Z10" s="17">
        <v>0.2216990063636031</v>
      </c>
      <c r="AA10" s="17">
        <v>0.22886664352640279</v>
      </c>
      <c r="AB10" s="17">
        <v>0.29215443615414372</v>
      </c>
      <c r="AC10" s="17">
        <v>0.27756960235789829</v>
      </c>
      <c r="AD10" s="17">
        <v>0.26940857775992277</v>
      </c>
      <c r="AE10" s="17">
        <v>0</v>
      </c>
      <c r="AG10" s="17">
        <v>0.25993695691407381</v>
      </c>
      <c r="AH10" s="17">
        <v>0.22550040370778379</v>
      </c>
      <c r="AJ10" s="17">
        <v>0.2197894588238796</v>
      </c>
      <c r="AK10" s="17">
        <v>0.28582116195493418</v>
      </c>
      <c r="AL10" s="17">
        <v>0.21052992984348309</v>
      </c>
      <c r="AM10" s="17">
        <v>0.24376139477740849</v>
      </c>
      <c r="AN10" s="17">
        <v>0.29985908302709707</v>
      </c>
      <c r="AO10" s="17">
        <v>0.2378033037629351</v>
      </c>
      <c r="AP10" s="17">
        <v>0.23424244813579459</v>
      </c>
      <c r="AQ10" s="17">
        <v>0.24118228328051039</v>
      </c>
      <c r="AR10" s="17">
        <v>0.23646574131835221</v>
      </c>
      <c r="AS10" s="17">
        <v>0.24924269002697491</v>
      </c>
      <c r="AT10" s="17">
        <v>0.25902406794351501</v>
      </c>
      <c r="AU10" s="17">
        <v>0.23079769918280629</v>
      </c>
      <c r="AV10" s="17">
        <v>0.26848393001396709</v>
      </c>
      <c r="AX10" s="17">
        <v>0.24080107124136171</v>
      </c>
      <c r="AY10" s="17">
        <v>0.24924269002697491</v>
      </c>
      <c r="AZ10" s="17">
        <v>0.25902406794351501</v>
      </c>
      <c r="BA10" s="17">
        <v>0.23079769918280629</v>
      </c>
      <c r="BC10" s="17">
        <v>0.22494768384826699</v>
      </c>
      <c r="BD10" s="17">
        <v>0.21488350232284831</v>
      </c>
      <c r="BE10" s="17">
        <v>0.16867672238565501</v>
      </c>
      <c r="BF10" s="17">
        <v>0.29189540981901979</v>
      </c>
      <c r="BG10" s="17">
        <v>0.27771578398694918</v>
      </c>
      <c r="BH10" s="17">
        <v>0.24884754423431371</v>
      </c>
      <c r="BI10" s="17">
        <v>0.3244416620614381</v>
      </c>
      <c r="BJ10" s="17">
        <v>0.27053835684801741</v>
      </c>
      <c r="BK10" s="17">
        <v>0.18400375433506591</v>
      </c>
      <c r="BL10" s="17">
        <v>0.20362286768236329</v>
      </c>
      <c r="BM10" s="17">
        <v>0.26196757353860822</v>
      </c>
      <c r="BN10" s="17">
        <v>0.21924412802614951</v>
      </c>
      <c r="BP10" s="17">
        <v>0.26733613593484629</v>
      </c>
      <c r="BQ10" s="17">
        <v>0.25326293060671662</v>
      </c>
      <c r="BR10" s="17">
        <v>0.31534735926530189</v>
      </c>
      <c r="BS10" s="17">
        <v>0.22498832483666709</v>
      </c>
      <c r="BT10" s="17">
        <v>0.28152620911065462</v>
      </c>
      <c r="BU10" s="17">
        <v>0.23528414569322911</v>
      </c>
      <c r="BV10" s="17">
        <v>0.1891332340482986</v>
      </c>
      <c r="BW10" s="17">
        <v>0.20406375822673151</v>
      </c>
      <c r="BX10" s="17">
        <v>0.31032705842652503</v>
      </c>
      <c r="BY10" s="17">
        <v>0.22654460118279021</v>
      </c>
    </row>
    <row r="11" spans="2:79" ht="18.95" customHeight="1">
      <c r="B11" s="19" t="s">
        <v>252</v>
      </c>
      <c r="C11" s="17">
        <v>0.1839774285236124</v>
      </c>
      <c r="D11" s="17">
        <v>0.18772277353562761</v>
      </c>
      <c r="E11" s="17">
        <v>0.18247543468525401</v>
      </c>
      <c r="F11" s="17">
        <v>0.10645764969672759</v>
      </c>
      <c r="H11" s="17">
        <v>0.21176209711572841</v>
      </c>
      <c r="I11" s="17">
        <v>0.1821777339122034</v>
      </c>
      <c r="J11" s="17">
        <v>0.18671489870672389</v>
      </c>
      <c r="K11" s="17">
        <v>0.22243111077187391</v>
      </c>
      <c r="L11" s="17">
        <v>0.18482996771950919</v>
      </c>
      <c r="M11" s="17">
        <v>0.17792387670626819</v>
      </c>
      <c r="N11" s="17">
        <v>0.22235612150311859</v>
      </c>
      <c r="O11" s="17">
        <v>0.26922943143035361</v>
      </c>
      <c r="P11" s="17">
        <v>0.15683987745584271</v>
      </c>
      <c r="Q11" s="17">
        <v>0.17378183057239741</v>
      </c>
      <c r="R11" s="17">
        <v>0.14449912077295229</v>
      </c>
      <c r="S11" s="17">
        <v>0.1474397922866143</v>
      </c>
      <c r="U11" s="17">
        <v>0.2084879088068331</v>
      </c>
      <c r="V11" s="17">
        <v>0.19835774729697181</v>
      </c>
      <c r="W11" s="17">
        <v>0.1694232923687152</v>
      </c>
      <c r="X11" s="17">
        <v>0.22999285827472399</v>
      </c>
      <c r="Y11" s="17">
        <v>0.1835801475667419</v>
      </c>
      <c r="Z11" s="17">
        <v>0.17257501637522199</v>
      </c>
      <c r="AA11" s="17">
        <v>0.174939858604924</v>
      </c>
      <c r="AB11" s="17">
        <v>0.1733598279072375</v>
      </c>
      <c r="AC11" s="17">
        <v>0.16150150269403049</v>
      </c>
      <c r="AD11" s="17">
        <v>0.17287827307304371</v>
      </c>
      <c r="AE11" s="17">
        <v>0.21153811391394101</v>
      </c>
      <c r="AG11" s="17">
        <v>0.16605736612690369</v>
      </c>
      <c r="AH11" s="17">
        <v>0.19797602496484529</v>
      </c>
      <c r="AJ11" s="17">
        <v>0.18241649421826631</v>
      </c>
      <c r="AK11" s="17">
        <v>0.15589225903639481</v>
      </c>
      <c r="AL11" s="17">
        <v>0.17753722202307959</v>
      </c>
      <c r="AM11" s="17">
        <v>0.1344520993328005</v>
      </c>
      <c r="AN11" s="17">
        <v>0.15251181644257439</v>
      </c>
      <c r="AO11" s="17">
        <v>0.19498466773481071</v>
      </c>
      <c r="AP11" s="17">
        <v>0.17325097196540259</v>
      </c>
      <c r="AQ11" s="17">
        <v>0.12862905353613829</v>
      </c>
      <c r="AR11" s="17">
        <v>0.18256806485882809</v>
      </c>
      <c r="AS11" s="17">
        <v>0.124632624088377</v>
      </c>
      <c r="AT11" s="17">
        <v>0.18794019502116291</v>
      </c>
      <c r="AU11" s="17">
        <v>0.13964891244815919</v>
      </c>
      <c r="AV11" s="17">
        <v>0.1738460706311957</v>
      </c>
      <c r="AX11" s="17">
        <v>0.1812753957811975</v>
      </c>
      <c r="AY11" s="17">
        <v>0.124632624088377</v>
      </c>
      <c r="AZ11" s="17">
        <v>0.18794019502116291</v>
      </c>
      <c r="BA11" s="17">
        <v>0.13964891244815919</v>
      </c>
      <c r="BC11" s="17">
        <v>0.1822345835590353</v>
      </c>
      <c r="BD11" s="17">
        <v>0.21704465103039031</v>
      </c>
      <c r="BE11" s="17">
        <v>0.18589008332355419</v>
      </c>
      <c r="BF11" s="17">
        <v>0.16033674024452929</v>
      </c>
      <c r="BG11" s="17">
        <v>0.22045048289682831</v>
      </c>
      <c r="BH11" s="17">
        <v>0.15247534040915839</v>
      </c>
      <c r="BI11" s="17">
        <v>0.1788606803500733</v>
      </c>
      <c r="BJ11" s="17">
        <v>0.16954049713989461</v>
      </c>
      <c r="BK11" s="17">
        <v>0.22130733572035921</v>
      </c>
      <c r="BL11" s="17">
        <v>0.14850896008334941</v>
      </c>
      <c r="BM11" s="17">
        <v>0.136748492770981</v>
      </c>
      <c r="BN11" s="17">
        <v>0.22406167187983461</v>
      </c>
      <c r="BP11" s="17">
        <v>0.17110120569058659</v>
      </c>
      <c r="BQ11" s="17">
        <v>0.1179418100157613</v>
      </c>
      <c r="BR11" s="17">
        <v>0.18700320947776569</v>
      </c>
      <c r="BS11" s="17">
        <v>0.19941176469781829</v>
      </c>
      <c r="BT11" s="17">
        <v>0.14482611482407701</v>
      </c>
      <c r="BU11" s="17">
        <v>0.13403025351287051</v>
      </c>
      <c r="BV11" s="17">
        <v>0.2492196792768428</v>
      </c>
      <c r="BW11" s="17">
        <v>0.22807654645215239</v>
      </c>
      <c r="BX11" s="17">
        <v>0.1198682935786835</v>
      </c>
      <c r="BY11" s="17">
        <v>0.17904240521378201</v>
      </c>
    </row>
    <row r="12" spans="2:79" ht="32.1" customHeight="1">
      <c r="B12" s="19" t="s">
        <v>265</v>
      </c>
      <c r="C12" s="17">
        <v>0.29354590481738102</v>
      </c>
      <c r="D12" s="17">
        <v>0.3053735910777165</v>
      </c>
      <c r="E12" s="17">
        <v>0.26265026422961502</v>
      </c>
      <c r="F12" s="17">
        <v>0.26169253911593088</v>
      </c>
      <c r="H12" s="17">
        <v>0.31162446525012472</v>
      </c>
      <c r="I12" s="17">
        <v>0.35778725922520987</v>
      </c>
      <c r="J12" s="17">
        <v>0.28655094609836979</v>
      </c>
      <c r="K12" s="17">
        <v>0.28767095145618221</v>
      </c>
      <c r="L12" s="17">
        <v>0.30684818997746538</v>
      </c>
      <c r="M12" s="17">
        <v>0.24837554960550429</v>
      </c>
      <c r="N12" s="17">
        <v>0.27792828017779297</v>
      </c>
      <c r="O12" s="17">
        <v>0.29480445163302083</v>
      </c>
      <c r="P12" s="17">
        <v>0.28611012841505568</v>
      </c>
      <c r="Q12" s="17">
        <v>0.29478623268702431</v>
      </c>
      <c r="R12" s="17">
        <v>0.26591792880546189</v>
      </c>
      <c r="S12" s="17">
        <v>0.30373310908457363</v>
      </c>
      <c r="U12" s="17">
        <v>0.32330820561637552</v>
      </c>
      <c r="V12" s="17">
        <v>0.37512888844073861</v>
      </c>
      <c r="W12" s="17">
        <v>0.32244033535632888</v>
      </c>
      <c r="X12" s="17">
        <v>0.31359714764152707</v>
      </c>
      <c r="Y12" s="17">
        <v>0.27091038031717091</v>
      </c>
      <c r="Z12" s="17">
        <v>0.27412971289752103</v>
      </c>
      <c r="AA12" s="17">
        <v>0.27770810082673741</v>
      </c>
      <c r="AB12" s="17">
        <v>0.21630550822564709</v>
      </c>
      <c r="AC12" s="17">
        <v>0.26690269016607121</v>
      </c>
      <c r="AD12" s="17">
        <v>0.32438139497486751</v>
      </c>
      <c r="AE12" s="17">
        <v>0.26462017232111462</v>
      </c>
      <c r="AG12" s="17">
        <v>0.29097592202771633</v>
      </c>
      <c r="AH12" s="17">
        <v>0.29555349559117422</v>
      </c>
      <c r="AJ12" s="17">
        <v>0.2744868758743762</v>
      </c>
      <c r="AK12" s="17">
        <v>0.28985912934343788</v>
      </c>
      <c r="AL12" s="17">
        <v>0.21694414229287501</v>
      </c>
      <c r="AM12" s="17">
        <v>0.28901567496223918</v>
      </c>
      <c r="AN12" s="17">
        <v>0.25582327315600439</v>
      </c>
      <c r="AO12" s="17">
        <v>0.28189983613295189</v>
      </c>
      <c r="AP12" s="17">
        <v>0.27534003180906952</v>
      </c>
      <c r="AQ12" s="17">
        <v>0.28555261301525209</v>
      </c>
      <c r="AR12" s="17">
        <v>0.29863119652277309</v>
      </c>
      <c r="AS12" s="17">
        <v>0.23057624087135009</v>
      </c>
      <c r="AT12" s="17">
        <v>0.2950025156522339</v>
      </c>
      <c r="AU12" s="17">
        <v>0.30636597619906702</v>
      </c>
      <c r="AV12" s="17">
        <v>0.3324382442998588</v>
      </c>
      <c r="AX12" s="17">
        <v>0.29053212353313101</v>
      </c>
      <c r="AY12" s="17">
        <v>0.23057624087135009</v>
      </c>
      <c r="AZ12" s="17">
        <v>0.2950025156522339</v>
      </c>
      <c r="BA12" s="17">
        <v>0.30636597619906702</v>
      </c>
      <c r="BC12" s="17">
        <v>0.23722663191703619</v>
      </c>
      <c r="BD12" s="17">
        <v>0.2930319523078338</v>
      </c>
      <c r="BE12" s="17">
        <v>0.29209873969343769</v>
      </c>
      <c r="BF12" s="17">
        <v>0.28943498268180712</v>
      </c>
      <c r="BG12" s="17">
        <v>0.34643022398782258</v>
      </c>
      <c r="BH12" s="17">
        <v>0.2850536246588859</v>
      </c>
      <c r="BI12" s="17">
        <v>0.22632148082161721</v>
      </c>
      <c r="BJ12" s="17">
        <v>0.2464973862526911</v>
      </c>
      <c r="BK12" s="17">
        <v>0.31677981413225809</v>
      </c>
      <c r="BL12" s="17">
        <v>0.24719081491330061</v>
      </c>
      <c r="BM12" s="17">
        <v>0.28542352547037342</v>
      </c>
      <c r="BN12" s="17">
        <v>0.3187016923302351</v>
      </c>
      <c r="BP12" s="17">
        <v>0.25016518419266248</v>
      </c>
      <c r="BQ12" s="17">
        <v>0.39410912348273458</v>
      </c>
      <c r="BR12" s="17">
        <v>0.22881538520767769</v>
      </c>
      <c r="BS12" s="17">
        <v>0.31821959708776992</v>
      </c>
      <c r="BT12" s="17">
        <v>0.25439388499542581</v>
      </c>
      <c r="BU12" s="17">
        <v>0.32744093097921501</v>
      </c>
      <c r="BV12" s="17">
        <v>0.2405725201224142</v>
      </c>
      <c r="BW12" s="17">
        <v>0.27960621148255932</v>
      </c>
      <c r="BX12" s="17">
        <v>0.24696240610967801</v>
      </c>
      <c r="BY12" s="17">
        <v>0.32554333740201991</v>
      </c>
    </row>
    <row r="13" spans="2:79" ht="18.95" customHeight="1">
      <c r="B13" s="19" t="s">
        <v>254</v>
      </c>
      <c r="C13" s="17">
        <v>0.18584663014197089</v>
      </c>
      <c r="D13" s="17">
        <v>0.18534584940447121</v>
      </c>
      <c r="E13" s="17">
        <v>0.18955689639452719</v>
      </c>
      <c r="F13" s="17">
        <v>0.18350729018330561</v>
      </c>
      <c r="H13" s="17">
        <v>0.13141427296940769</v>
      </c>
      <c r="I13" s="17">
        <v>0.25158858429425529</v>
      </c>
      <c r="J13" s="17">
        <v>0.1555741994640063</v>
      </c>
      <c r="K13" s="17">
        <v>0.14942127562210861</v>
      </c>
      <c r="L13" s="17">
        <v>0.1423253345306755</v>
      </c>
      <c r="M13" s="17">
        <v>0.13115643611433439</v>
      </c>
      <c r="N13" s="17">
        <v>0.29437647517659082</v>
      </c>
      <c r="O13" s="17">
        <v>0.2037184409412304</v>
      </c>
      <c r="P13" s="17">
        <v>0.21660390399359289</v>
      </c>
      <c r="Q13" s="17">
        <v>0.15895633435619189</v>
      </c>
      <c r="R13" s="17">
        <v>0.26544761569308473</v>
      </c>
      <c r="S13" s="17">
        <v>0.20542844839646959</v>
      </c>
      <c r="U13" s="17">
        <v>0.14168957531843299</v>
      </c>
      <c r="V13" s="17">
        <v>0.16994551603367139</v>
      </c>
      <c r="W13" s="17">
        <v>0.21547115554790799</v>
      </c>
      <c r="X13" s="17">
        <v>0.183486106671787</v>
      </c>
      <c r="Y13" s="17">
        <v>0.19224850292645099</v>
      </c>
      <c r="Z13" s="17">
        <v>0.15066915120089869</v>
      </c>
      <c r="AA13" s="17">
        <v>0.2027696712190083</v>
      </c>
      <c r="AB13" s="17">
        <v>0.19651613512600749</v>
      </c>
      <c r="AC13" s="17">
        <v>0.217757275156161</v>
      </c>
      <c r="AD13" s="17">
        <v>0.17680065469698919</v>
      </c>
      <c r="AE13" s="17">
        <v>0.26449465686590312</v>
      </c>
      <c r="AG13" s="17">
        <v>0.20998944844393169</v>
      </c>
      <c r="AH13" s="17">
        <v>0.1669870099642401</v>
      </c>
      <c r="AJ13" s="17">
        <v>0.19139479064060999</v>
      </c>
      <c r="AK13" s="17">
        <v>0.2011308108181617</v>
      </c>
      <c r="AL13" s="17">
        <v>0.2268284764994391</v>
      </c>
      <c r="AM13" s="17">
        <v>0.20503391163200421</v>
      </c>
      <c r="AN13" s="17">
        <v>0.17795983910049629</v>
      </c>
      <c r="AO13" s="17">
        <v>0.17025834202605761</v>
      </c>
      <c r="AP13" s="17">
        <v>0.23227531787931621</v>
      </c>
      <c r="AQ13" s="17">
        <v>0.2171471293831306</v>
      </c>
      <c r="AR13" s="17">
        <v>0.21638485912934891</v>
      </c>
      <c r="AS13" s="17">
        <v>0.25362384306468422</v>
      </c>
      <c r="AT13" s="17">
        <v>0.20656097776372731</v>
      </c>
      <c r="AU13" s="17">
        <v>0.2044518081556386</v>
      </c>
      <c r="AV13" s="17">
        <v>0.30974969215537751</v>
      </c>
      <c r="AX13" s="17">
        <v>0.1857595424691125</v>
      </c>
      <c r="AY13" s="17">
        <v>0.25362384306468422</v>
      </c>
      <c r="AZ13" s="17">
        <v>0.20656097776372731</v>
      </c>
      <c r="BA13" s="17">
        <v>0.2044518081556386</v>
      </c>
      <c r="BC13" s="17">
        <v>0.19564243187926489</v>
      </c>
      <c r="BD13" s="17">
        <v>0.20451027188424431</v>
      </c>
      <c r="BE13" s="17">
        <v>0.17739377440054721</v>
      </c>
      <c r="BF13" s="17">
        <v>0.24515572887500101</v>
      </c>
      <c r="BG13" s="17">
        <v>0.1437201532474528</v>
      </c>
      <c r="BH13" s="17">
        <v>0.1895854376840862</v>
      </c>
      <c r="BI13" s="17">
        <v>0.22748122319562539</v>
      </c>
      <c r="BJ13" s="17">
        <v>0.19212353828749679</v>
      </c>
      <c r="BK13" s="17">
        <v>0.18650083276486271</v>
      </c>
      <c r="BL13" s="17">
        <v>0.20377278181587771</v>
      </c>
      <c r="BM13" s="17">
        <v>0.20064339199893241</v>
      </c>
      <c r="BN13" s="17">
        <v>0.16903192683233531</v>
      </c>
      <c r="BP13" s="17">
        <v>0.17746289755451791</v>
      </c>
      <c r="BQ13" s="17">
        <v>0.24516121854688641</v>
      </c>
      <c r="BR13" s="17">
        <v>0.1745654150581864</v>
      </c>
      <c r="BS13" s="17">
        <v>0.21506486083484749</v>
      </c>
      <c r="BT13" s="17">
        <v>0.1106810805751102</v>
      </c>
      <c r="BU13" s="17">
        <v>0.14170019241340751</v>
      </c>
      <c r="BV13" s="17">
        <v>0.12257875805609481</v>
      </c>
      <c r="BW13" s="17">
        <v>0.22072261048338329</v>
      </c>
      <c r="BX13" s="17">
        <v>0.23540919168962759</v>
      </c>
      <c r="BY13" s="17">
        <v>0.19162201567690471</v>
      </c>
    </row>
    <row r="14" spans="2:79" ht="18.95" customHeight="1">
      <c r="B14" s="19" t="s">
        <v>255</v>
      </c>
      <c r="C14" s="17">
        <v>0.22691205065509629</v>
      </c>
      <c r="D14" s="17">
        <v>0.22130585408031661</v>
      </c>
      <c r="E14" s="17">
        <v>0.25129003248480353</v>
      </c>
      <c r="F14" s="17">
        <v>0.15080646618177129</v>
      </c>
      <c r="H14" s="17">
        <v>0.16774470654272969</v>
      </c>
      <c r="I14" s="17">
        <v>0.27342536231929587</v>
      </c>
      <c r="J14" s="17">
        <v>0.2152373233713579</v>
      </c>
      <c r="K14" s="17">
        <v>0.27095139808249441</v>
      </c>
      <c r="L14" s="17">
        <v>0.27107396109765047</v>
      </c>
      <c r="M14" s="17">
        <v>0.24849089873970651</v>
      </c>
      <c r="N14" s="17">
        <v>0.26724932497449311</v>
      </c>
      <c r="O14" s="17">
        <v>0.16881863059059271</v>
      </c>
      <c r="P14" s="17">
        <v>0.24847831895542799</v>
      </c>
      <c r="Q14" s="17">
        <v>0.2159627346469048</v>
      </c>
      <c r="R14" s="17">
        <v>0.25310037688293052</v>
      </c>
      <c r="S14" s="17">
        <v>0.1770589938223773</v>
      </c>
      <c r="U14" s="17">
        <v>0.17367173371629091</v>
      </c>
      <c r="V14" s="17">
        <v>0.24785093388643989</v>
      </c>
      <c r="W14" s="17">
        <v>0.25181854095638623</v>
      </c>
      <c r="X14" s="17">
        <v>0.25062224501403779</v>
      </c>
      <c r="Y14" s="17">
        <v>0.24492931546216801</v>
      </c>
      <c r="Z14" s="17">
        <v>0.23485633111521911</v>
      </c>
      <c r="AA14" s="17">
        <v>0.28339372028012472</v>
      </c>
      <c r="AB14" s="17">
        <v>0.20985489533802079</v>
      </c>
      <c r="AC14" s="17">
        <v>0.20272190463239939</v>
      </c>
      <c r="AD14" s="17">
        <v>0.1856249448371092</v>
      </c>
      <c r="AE14" s="17">
        <v>9.080847130335315E-2</v>
      </c>
      <c r="AG14" s="17">
        <v>0.20986180739485649</v>
      </c>
      <c r="AH14" s="17">
        <v>0.24023117138922859</v>
      </c>
      <c r="AJ14" s="17">
        <v>0.25862955612095379</v>
      </c>
      <c r="AK14" s="17">
        <v>0.25184353258273612</v>
      </c>
      <c r="AL14" s="17">
        <v>0.20361606906068669</v>
      </c>
      <c r="AM14" s="17">
        <v>0.22982861933925991</v>
      </c>
      <c r="AN14" s="17">
        <v>0.25303444601378461</v>
      </c>
      <c r="AO14" s="17">
        <v>0.19324010052346871</v>
      </c>
      <c r="AP14" s="17">
        <v>0.22318938668212901</v>
      </c>
      <c r="AQ14" s="17">
        <v>0.2062371600967135</v>
      </c>
      <c r="AR14" s="17">
        <v>0.2653586610998615</v>
      </c>
      <c r="AS14" s="17">
        <v>0.24263242547919289</v>
      </c>
      <c r="AT14" s="17">
        <v>0.25650739792643978</v>
      </c>
      <c r="AU14" s="17">
        <v>0.21959367106153729</v>
      </c>
      <c r="AV14" s="17">
        <v>0.17368292360634649</v>
      </c>
      <c r="AX14" s="17">
        <v>0.23020487203315851</v>
      </c>
      <c r="AY14" s="17">
        <v>0.24263242547919289</v>
      </c>
      <c r="AZ14" s="17">
        <v>0.25650739792643978</v>
      </c>
      <c r="BA14" s="17">
        <v>0.21959367106153729</v>
      </c>
      <c r="BC14" s="17">
        <v>0.27828278116301047</v>
      </c>
      <c r="BD14" s="17">
        <v>0.19344010061095951</v>
      </c>
      <c r="BE14" s="17">
        <v>0.26546111794647831</v>
      </c>
      <c r="BF14" s="17">
        <v>0.2270506399261111</v>
      </c>
      <c r="BG14" s="17">
        <v>0.1868799250566188</v>
      </c>
      <c r="BH14" s="17">
        <v>0.25842701327681361</v>
      </c>
      <c r="BI14" s="17">
        <v>0.23868018025441931</v>
      </c>
      <c r="BJ14" s="17">
        <v>0.2408322958149347</v>
      </c>
      <c r="BK14" s="17">
        <v>0.30877452286210499</v>
      </c>
      <c r="BL14" s="17">
        <v>0.27516130710613718</v>
      </c>
      <c r="BM14" s="17">
        <v>0.1756924741813764</v>
      </c>
      <c r="BN14" s="17">
        <v>0.20515605135213369</v>
      </c>
      <c r="BP14" s="17">
        <v>0.21729467167382441</v>
      </c>
      <c r="BQ14" s="17">
        <v>0.17478562261992489</v>
      </c>
      <c r="BR14" s="17">
        <v>0.19024853731302219</v>
      </c>
      <c r="BS14" s="17">
        <v>0.19974729506355099</v>
      </c>
      <c r="BT14" s="17">
        <v>0.22131521376100799</v>
      </c>
      <c r="BU14" s="17">
        <v>0.1827000974984172</v>
      </c>
      <c r="BV14" s="17">
        <v>0.29864103362397421</v>
      </c>
      <c r="BW14" s="17">
        <v>0.29227642678285481</v>
      </c>
      <c r="BX14" s="17">
        <v>0.23686741703567071</v>
      </c>
      <c r="BY14" s="17">
        <v>0.2438643716265331</v>
      </c>
    </row>
    <row r="15" spans="2:79" ht="18.95" customHeight="1">
      <c r="B15" s="19" t="s">
        <v>256</v>
      </c>
      <c r="C15" s="17">
        <v>0.23832602943407799</v>
      </c>
      <c r="D15" s="17">
        <v>0.23895671022210929</v>
      </c>
      <c r="E15" s="17">
        <v>0.2397463394141261</v>
      </c>
      <c r="F15" s="17">
        <v>0.22609048066131579</v>
      </c>
      <c r="H15" s="17">
        <v>0.25795484357249931</v>
      </c>
      <c r="I15" s="17">
        <v>0.1535631584912833</v>
      </c>
      <c r="J15" s="17">
        <v>0.14028604217197299</v>
      </c>
      <c r="K15" s="17">
        <v>0.17072356999149521</v>
      </c>
      <c r="L15" s="17">
        <v>0.26199759415758028</v>
      </c>
      <c r="M15" s="17">
        <v>0.31231603984314071</v>
      </c>
      <c r="N15" s="17">
        <v>0.20722753796063101</v>
      </c>
      <c r="O15" s="17">
        <v>0.18928282630326221</v>
      </c>
      <c r="P15" s="17">
        <v>0.20113145434063359</v>
      </c>
      <c r="Q15" s="17">
        <v>0.22472599759397779</v>
      </c>
      <c r="R15" s="17">
        <v>0.32012729984664001</v>
      </c>
      <c r="S15" s="17">
        <v>0.28949940390465978</v>
      </c>
      <c r="U15" s="17">
        <v>0.2025860979618852</v>
      </c>
      <c r="V15" s="17">
        <v>0.26866187114110002</v>
      </c>
      <c r="W15" s="17">
        <v>0.1467872730772552</v>
      </c>
      <c r="X15" s="17">
        <v>0.25785560183563933</v>
      </c>
      <c r="Y15" s="17">
        <v>0.17712704109074129</v>
      </c>
      <c r="Z15" s="17">
        <v>0.28819718354533491</v>
      </c>
      <c r="AA15" s="17">
        <v>0.2455238476329929</v>
      </c>
      <c r="AB15" s="17">
        <v>0.28958414153594852</v>
      </c>
      <c r="AC15" s="17">
        <v>0.2363130870942905</v>
      </c>
      <c r="AD15" s="17">
        <v>0.28367141457619399</v>
      </c>
      <c r="AE15" s="17">
        <v>0</v>
      </c>
      <c r="AG15" s="17">
        <v>0.25810024736334541</v>
      </c>
      <c r="AH15" s="17">
        <v>0.222879024250455</v>
      </c>
      <c r="AJ15" s="17">
        <v>0.28197789267411849</v>
      </c>
      <c r="AK15" s="17">
        <v>0.2327135159056051</v>
      </c>
      <c r="AL15" s="17">
        <v>0.28172004194103939</v>
      </c>
      <c r="AM15" s="17">
        <v>0.2281529599816467</v>
      </c>
      <c r="AN15" s="17">
        <v>0.24978283636464141</v>
      </c>
      <c r="AO15" s="17">
        <v>0.2105320082547498</v>
      </c>
      <c r="AP15" s="17">
        <v>0.25059441674703681</v>
      </c>
      <c r="AQ15" s="17">
        <v>0.23437414455547029</v>
      </c>
      <c r="AR15" s="17">
        <v>0.2220662658260445</v>
      </c>
      <c r="AS15" s="17">
        <v>0.27229346078446931</v>
      </c>
      <c r="AT15" s="17">
        <v>0.25559499537377789</v>
      </c>
      <c r="AU15" s="17">
        <v>0.23471106697964261</v>
      </c>
      <c r="AV15" s="17">
        <v>0.1889016692071929</v>
      </c>
      <c r="AX15" s="17">
        <v>0.2385999238322847</v>
      </c>
      <c r="AY15" s="17">
        <v>0.27229346078446931</v>
      </c>
      <c r="AZ15" s="17">
        <v>0.25559499537377789</v>
      </c>
      <c r="BA15" s="17">
        <v>0.23471106697964261</v>
      </c>
      <c r="BC15" s="17">
        <v>0.24822354945313621</v>
      </c>
      <c r="BD15" s="17">
        <v>0.26477657318324571</v>
      </c>
      <c r="BE15" s="17">
        <v>0.1852310798950986</v>
      </c>
      <c r="BF15" s="17">
        <v>0.22624874377326851</v>
      </c>
      <c r="BG15" s="17">
        <v>0.13011216020897959</v>
      </c>
      <c r="BH15" s="17">
        <v>0.30620903287653473</v>
      </c>
      <c r="BI15" s="17">
        <v>0.24846311182910391</v>
      </c>
      <c r="BJ15" s="17">
        <v>0.25458026559238572</v>
      </c>
      <c r="BK15" s="17">
        <v>0.20333386203380779</v>
      </c>
      <c r="BL15" s="17">
        <v>0.2073897178035975</v>
      </c>
      <c r="BM15" s="17">
        <v>0.29767347831312269</v>
      </c>
      <c r="BN15" s="17">
        <v>0.20731394714036819</v>
      </c>
      <c r="BP15" s="17">
        <v>0.24482949858656239</v>
      </c>
      <c r="BQ15" s="17">
        <v>0.2402649564314836</v>
      </c>
      <c r="BR15" s="17">
        <v>0.20103986681623959</v>
      </c>
      <c r="BS15" s="17">
        <v>0.25080047783056958</v>
      </c>
      <c r="BT15" s="17">
        <v>0.33820246928244557</v>
      </c>
      <c r="BU15" s="17">
        <v>0.29094845233492939</v>
      </c>
      <c r="BV15" s="17">
        <v>0.1739692096300812</v>
      </c>
      <c r="BW15" s="17">
        <v>0.21275587022701789</v>
      </c>
      <c r="BX15" s="17">
        <v>0.22207705155734259</v>
      </c>
      <c r="BY15" s="17">
        <v>0.23032650472267099</v>
      </c>
    </row>
    <row r="16" spans="2:79" ht="18.95" customHeight="1">
      <c r="B16" s="19" t="s">
        <v>257</v>
      </c>
      <c r="C16" s="17">
        <v>0.16699416970074449</v>
      </c>
      <c r="D16" s="17">
        <v>0.156114459550177</v>
      </c>
      <c r="E16" s="17">
        <v>0.20867315141858131</v>
      </c>
      <c r="F16" s="17">
        <v>0.15481900618522079</v>
      </c>
      <c r="H16" s="17">
        <v>0.17254738015780291</v>
      </c>
      <c r="I16" s="17">
        <v>0.10565721841010869</v>
      </c>
      <c r="J16" s="17">
        <v>0.1917984621238506</v>
      </c>
      <c r="K16" s="17">
        <v>0.12929251263031491</v>
      </c>
      <c r="L16" s="17">
        <v>0.19679617392618229</v>
      </c>
      <c r="M16" s="17">
        <v>0.19566527758552449</v>
      </c>
      <c r="N16" s="17">
        <v>0.2168863832725457</v>
      </c>
      <c r="O16" s="17">
        <v>0.16248098395523791</v>
      </c>
      <c r="P16" s="17">
        <v>0.1927648795740986</v>
      </c>
      <c r="Q16" s="17">
        <v>0.13589367318634099</v>
      </c>
      <c r="R16" s="17">
        <v>0.15405121225431559</v>
      </c>
      <c r="S16" s="17">
        <v>0.15421302545333629</v>
      </c>
      <c r="U16" s="17">
        <v>0.16151499324487989</v>
      </c>
      <c r="V16" s="17">
        <v>0.22926694885826321</v>
      </c>
      <c r="W16" s="17">
        <v>0.15909234022137561</v>
      </c>
      <c r="X16" s="17">
        <v>0.14540798394949611</v>
      </c>
      <c r="Y16" s="17">
        <v>0.17268329682182651</v>
      </c>
      <c r="Z16" s="17">
        <v>0.16345429469937209</v>
      </c>
      <c r="AA16" s="17">
        <v>0.12489947759070689</v>
      </c>
      <c r="AB16" s="17">
        <v>0.13935433478216519</v>
      </c>
      <c r="AC16" s="17">
        <v>0.20651117873790331</v>
      </c>
      <c r="AD16" s="17">
        <v>0.19325679002472429</v>
      </c>
      <c r="AE16" s="17">
        <v>0.26462017232111462</v>
      </c>
      <c r="AG16" s="17">
        <v>0.15811475116032059</v>
      </c>
      <c r="AH16" s="17">
        <v>0.17393049581549189</v>
      </c>
      <c r="AJ16" s="17">
        <v>0.17343423268131769</v>
      </c>
      <c r="AK16" s="17">
        <v>0.19361708612706269</v>
      </c>
      <c r="AL16" s="17">
        <v>0.2105164768087899</v>
      </c>
      <c r="AM16" s="17">
        <v>0.16807583164948539</v>
      </c>
      <c r="AN16" s="17">
        <v>0.18682925380989049</v>
      </c>
      <c r="AO16" s="17">
        <v>0.1560013563928242</v>
      </c>
      <c r="AP16" s="17">
        <v>0.18863037360186399</v>
      </c>
      <c r="AQ16" s="17">
        <v>0.17613494390565471</v>
      </c>
      <c r="AR16" s="17">
        <v>0.15129505342881749</v>
      </c>
      <c r="AS16" s="17">
        <v>0.19205234565280019</v>
      </c>
      <c r="AT16" s="17">
        <v>0.17717092475794319</v>
      </c>
      <c r="AU16" s="17">
        <v>0.20754405597616549</v>
      </c>
      <c r="AV16" s="17">
        <v>0.19962469968264221</v>
      </c>
      <c r="AX16" s="17">
        <v>0.1646787836403574</v>
      </c>
      <c r="AY16" s="17">
        <v>0.19205234565280019</v>
      </c>
      <c r="AZ16" s="17">
        <v>0.17717092475794319</v>
      </c>
      <c r="BA16" s="17">
        <v>0.20754405597616549</v>
      </c>
      <c r="BC16" s="17">
        <v>0.1404708728843736</v>
      </c>
      <c r="BD16" s="17">
        <v>0.1412881178026599</v>
      </c>
      <c r="BE16" s="17">
        <v>0.21171732358887349</v>
      </c>
      <c r="BF16" s="17">
        <v>0.13119837886026789</v>
      </c>
      <c r="BG16" s="17">
        <v>0.16803312092643141</v>
      </c>
      <c r="BH16" s="17">
        <v>0.1948281429555552</v>
      </c>
      <c r="BI16" s="17">
        <v>0.21150041236681641</v>
      </c>
      <c r="BJ16" s="17">
        <v>0.18141356526315761</v>
      </c>
      <c r="BK16" s="17">
        <v>0.17140142231190619</v>
      </c>
      <c r="BL16" s="17">
        <v>0.27588894283199827</v>
      </c>
      <c r="BM16" s="17">
        <v>0.16904899463699591</v>
      </c>
      <c r="BN16" s="17">
        <v>0.15726133466504319</v>
      </c>
      <c r="BP16" s="17">
        <v>0.158271417806569</v>
      </c>
      <c r="BQ16" s="17">
        <v>0.10347847295343569</v>
      </c>
      <c r="BR16" s="17">
        <v>0.18643335604509509</v>
      </c>
      <c r="BS16" s="17">
        <v>0.16166518222481879</v>
      </c>
      <c r="BT16" s="17">
        <v>0.1621537466034608</v>
      </c>
      <c r="BU16" s="17">
        <v>0.18661430170768231</v>
      </c>
      <c r="BV16" s="17">
        <v>0.1867123106618524</v>
      </c>
      <c r="BW16" s="17">
        <v>0.19532824996114559</v>
      </c>
      <c r="BX16" s="17">
        <v>0.24206786568537039</v>
      </c>
      <c r="BY16" s="17">
        <v>0.15552533220959941</v>
      </c>
    </row>
    <row r="17" spans="2:77" ht="32.1" customHeight="1">
      <c r="B17" s="19" t="s">
        <v>258</v>
      </c>
      <c r="C17" s="17">
        <v>0.14706315014995899</v>
      </c>
      <c r="D17" s="17">
        <v>0.14157677720122311</v>
      </c>
      <c r="E17" s="17">
        <v>0.1641823646912442</v>
      </c>
      <c r="F17" s="17">
        <v>0.17241229634069799</v>
      </c>
      <c r="H17" s="17">
        <v>0.17814409391712119</v>
      </c>
      <c r="I17" s="17">
        <v>0.1005709457254933</v>
      </c>
      <c r="J17" s="17">
        <v>0.1178472716878891</v>
      </c>
      <c r="K17" s="17">
        <v>0.1077905027221424</v>
      </c>
      <c r="L17" s="17">
        <v>0.21316841514817031</v>
      </c>
      <c r="M17" s="17">
        <v>0.13942102849341631</v>
      </c>
      <c r="N17" s="17">
        <v>0.17187324263848111</v>
      </c>
      <c r="O17" s="17">
        <v>0.16452396016716231</v>
      </c>
      <c r="P17" s="17">
        <v>0.15650971317479631</v>
      </c>
      <c r="Q17" s="17">
        <v>0.10888330016078469</v>
      </c>
      <c r="R17" s="17">
        <v>0.1399436617775261</v>
      </c>
      <c r="S17" s="17">
        <v>0.14645233344437311</v>
      </c>
      <c r="U17" s="17">
        <v>0.1096179966788758</v>
      </c>
      <c r="V17" s="17">
        <v>0.13572844006726051</v>
      </c>
      <c r="W17" s="17">
        <v>0.19140866554649691</v>
      </c>
      <c r="X17" s="17">
        <v>0.14354233578018391</v>
      </c>
      <c r="Y17" s="17">
        <v>0.14043448218728041</v>
      </c>
      <c r="Z17" s="17">
        <v>0.1460695714269154</v>
      </c>
      <c r="AA17" s="17">
        <v>0.16420461200798589</v>
      </c>
      <c r="AB17" s="17">
        <v>0.14730280313724459</v>
      </c>
      <c r="AC17" s="17">
        <v>0.1130134720891964</v>
      </c>
      <c r="AD17" s="17">
        <v>0.1874803027666215</v>
      </c>
      <c r="AE17" s="17">
        <v>0.17365003877721391</v>
      </c>
      <c r="AG17" s="17">
        <v>0.14183929711352961</v>
      </c>
      <c r="AH17" s="17">
        <v>0.1511438619748639</v>
      </c>
      <c r="AJ17" s="17">
        <v>0.14454733556475469</v>
      </c>
      <c r="AK17" s="17">
        <v>0.13894020402214571</v>
      </c>
      <c r="AL17" s="17">
        <v>0.18759398561406809</v>
      </c>
      <c r="AM17" s="17">
        <v>0.1039132287689775</v>
      </c>
      <c r="AN17" s="17">
        <v>0.16923127174404889</v>
      </c>
      <c r="AO17" s="17">
        <v>0.14744096273141541</v>
      </c>
      <c r="AP17" s="17">
        <v>0.14806335427053191</v>
      </c>
      <c r="AQ17" s="17">
        <v>0.14069011987307159</v>
      </c>
      <c r="AR17" s="17">
        <v>0.13020678739854649</v>
      </c>
      <c r="AS17" s="17">
        <v>0.13584718942820881</v>
      </c>
      <c r="AT17" s="17">
        <v>0.15861894972549659</v>
      </c>
      <c r="AU17" s="17">
        <v>0.17756153546571229</v>
      </c>
      <c r="AV17" s="17">
        <v>6.9349607077409878E-2</v>
      </c>
      <c r="AX17" s="17">
        <v>0.14277469739334761</v>
      </c>
      <c r="AY17" s="17">
        <v>0.13584718942820881</v>
      </c>
      <c r="AZ17" s="17">
        <v>0.15861894972549659</v>
      </c>
      <c r="BA17" s="17">
        <v>0.17756153546571229</v>
      </c>
      <c r="BC17" s="17">
        <v>0.1939552964575269</v>
      </c>
      <c r="BD17" s="17">
        <v>0.19550568941352631</v>
      </c>
      <c r="BE17" s="17">
        <v>0.135283290777128</v>
      </c>
      <c r="BF17" s="17">
        <v>0.18674780175501909</v>
      </c>
      <c r="BG17" s="17">
        <v>0.35382231713572188</v>
      </c>
      <c r="BH17" s="17">
        <v>0.10788740827136591</v>
      </c>
      <c r="BI17" s="17">
        <v>8.5828074515017325E-2</v>
      </c>
      <c r="BJ17" s="17">
        <v>0.1913420606049758</v>
      </c>
      <c r="BK17" s="17">
        <v>0.1061183755437749</v>
      </c>
      <c r="BL17" s="17">
        <v>0.1403592219847774</v>
      </c>
      <c r="BM17" s="17">
        <v>0.15392780323319019</v>
      </c>
      <c r="BN17" s="17">
        <v>0.14081293897985081</v>
      </c>
      <c r="BP17" s="17">
        <v>0.17425477833541089</v>
      </c>
      <c r="BQ17" s="17">
        <v>0.14443922305326351</v>
      </c>
      <c r="BR17" s="17">
        <v>0.18036380613162231</v>
      </c>
      <c r="BS17" s="17">
        <v>0.18969841818319949</v>
      </c>
      <c r="BT17" s="17">
        <v>0.1202664380637649</v>
      </c>
      <c r="BU17" s="17">
        <v>0.186574684328184</v>
      </c>
      <c r="BV17" s="17">
        <v>9.1167137311443228E-2</v>
      </c>
      <c r="BW17" s="17">
        <v>9.7758817753432148E-2</v>
      </c>
      <c r="BX17" s="17">
        <v>0.1138452429710856</v>
      </c>
      <c r="BY17" s="17">
        <v>0.11608436044712681</v>
      </c>
    </row>
    <row r="18" spans="2:77" ht="45.95" customHeight="1">
      <c r="B18" s="19" t="s">
        <v>259</v>
      </c>
      <c r="C18" s="17">
        <v>0.1854625200276204</v>
      </c>
      <c r="D18" s="17">
        <v>0.17957423939191641</v>
      </c>
      <c r="E18" s="17">
        <v>0.2039836122457655</v>
      </c>
      <c r="F18" s="17">
        <v>0.20233648272752039</v>
      </c>
      <c r="H18" s="17">
        <v>0.2155038780332218</v>
      </c>
      <c r="I18" s="17">
        <v>0.13117383507116101</v>
      </c>
      <c r="J18" s="17">
        <v>0.16755313030605071</v>
      </c>
      <c r="K18" s="17">
        <v>0.1325769887896372</v>
      </c>
      <c r="L18" s="17">
        <v>0.22155803581180861</v>
      </c>
      <c r="M18" s="17">
        <v>0.20219516797440079</v>
      </c>
      <c r="N18" s="17">
        <v>0.19497032711850071</v>
      </c>
      <c r="O18" s="17">
        <v>0.2300187304532679</v>
      </c>
      <c r="P18" s="17">
        <v>0.21592974950799801</v>
      </c>
      <c r="Q18" s="17">
        <v>0.18388628673640461</v>
      </c>
      <c r="R18" s="17">
        <v>0.14211532229629231</v>
      </c>
      <c r="S18" s="17">
        <v>0.1830899333582621</v>
      </c>
      <c r="U18" s="17">
        <v>0.21900044088290191</v>
      </c>
      <c r="V18" s="17">
        <v>0.17739108156848221</v>
      </c>
      <c r="W18" s="17">
        <v>0.17744439701691109</v>
      </c>
      <c r="X18" s="17">
        <v>0.1879447656529557</v>
      </c>
      <c r="Y18" s="17">
        <v>0.18844107059876641</v>
      </c>
      <c r="Z18" s="17">
        <v>0.18872561803360219</v>
      </c>
      <c r="AA18" s="17">
        <v>0.18656974933757089</v>
      </c>
      <c r="AB18" s="17">
        <v>0.13381960699091761</v>
      </c>
      <c r="AC18" s="17">
        <v>0.194092359551535</v>
      </c>
      <c r="AD18" s="17">
        <v>0.20338062118233191</v>
      </c>
      <c r="AE18" s="17">
        <v>0.21157426069927701</v>
      </c>
      <c r="AG18" s="17">
        <v>0.1858198980042553</v>
      </c>
      <c r="AH18" s="17">
        <v>0.18518334744656861</v>
      </c>
      <c r="AJ18" s="17">
        <v>0.15629402110207519</v>
      </c>
      <c r="AK18" s="17">
        <v>0.18088060104006759</v>
      </c>
      <c r="AL18" s="17">
        <v>0.2225279533473643</v>
      </c>
      <c r="AM18" s="17">
        <v>0.16196395675938019</v>
      </c>
      <c r="AN18" s="17">
        <v>0.21727306385299319</v>
      </c>
      <c r="AO18" s="17">
        <v>0.210905093267028</v>
      </c>
      <c r="AP18" s="17">
        <v>0.167436231417146</v>
      </c>
      <c r="AQ18" s="17">
        <v>0.19752132010179169</v>
      </c>
      <c r="AR18" s="17">
        <v>0.14440119191747239</v>
      </c>
      <c r="AS18" s="17">
        <v>0.2344496855191428</v>
      </c>
      <c r="AT18" s="17">
        <v>0.19442871774545559</v>
      </c>
      <c r="AU18" s="17">
        <v>0.21800237348814699</v>
      </c>
      <c r="AV18" s="17">
        <v>0.1182371172883639</v>
      </c>
      <c r="AX18" s="17">
        <v>0.17948529175869479</v>
      </c>
      <c r="AY18" s="17">
        <v>0.2344496855191428</v>
      </c>
      <c r="AZ18" s="17">
        <v>0.19442871774545559</v>
      </c>
      <c r="BA18" s="17">
        <v>0.21800237348814699</v>
      </c>
      <c r="BC18" s="17">
        <v>0.2187173962194085</v>
      </c>
      <c r="BD18" s="17">
        <v>0.25341902966052993</v>
      </c>
      <c r="BE18" s="17">
        <v>0.20702220785003331</v>
      </c>
      <c r="BF18" s="17">
        <v>0.17353482356776531</v>
      </c>
      <c r="BG18" s="17">
        <v>0.36468666028986108</v>
      </c>
      <c r="BH18" s="17">
        <v>0.12771679753733481</v>
      </c>
      <c r="BI18" s="17">
        <v>0.16372916344957611</v>
      </c>
      <c r="BJ18" s="17">
        <v>0.1862998493247297</v>
      </c>
      <c r="BK18" s="17">
        <v>0.15292295798268091</v>
      </c>
      <c r="BL18" s="17">
        <v>0.25136902826162222</v>
      </c>
      <c r="BM18" s="17">
        <v>0.14946483711475891</v>
      </c>
      <c r="BN18" s="17">
        <v>0.19377440751506519</v>
      </c>
      <c r="BP18" s="17">
        <v>0.20474731441654981</v>
      </c>
      <c r="BQ18" s="17">
        <v>9.5689073469890848E-2</v>
      </c>
      <c r="BR18" s="17">
        <v>0.1782335008041932</v>
      </c>
      <c r="BS18" s="17">
        <v>0.21202602295446121</v>
      </c>
      <c r="BT18" s="17">
        <v>0.12944131272488299</v>
      </c>
      <c r="BU18" s="17">
        <v>0.23271250304042429</v>
      </c>
      <c r="BV18" s="17">
        <v>0.21056686461354901</v>
      </c>
      <c r="BW18" s="17">
        <v>0.17975962922527899</v>
      </c>
      <c r="BX18" s="17">
        <v>0.20056841161700389</v>
      </c>
      <c r="BY18" s="17">
        <v>0.16183225711788729</v>
      </c>
    </row>
    <row r="19" spans="2:77" ht="18.95" customHeight="1">
      <c r="B19" s="19" t="s">
        <v>260</v>
      </c>
      <c r="C19" s="17">
        <v>0.22613116714313941</v>
      </c>
      <c r="D19" s="17">
        <v>0.2281220697596279</v>
      </c>
      <c r="E19" s="17">
        <v>0.2162575075579225</v>
      </c>
      <c r="F19" s="17">
        <v>0.24654618976315221</v>
      </c>
      <c r="H19" s="17">
        <v>0.19472666345329079</v>
      </c>
      <c r="I19" s="17">
        <v>0.210266675679285</v>
      </c>
      <c r="J19" s="17">
        <v>0.25989077239334069</v>
      </c>
      <c r="K19" s="17">
        <v>0.1904861996234494</v>
      </c>
      <c r="L19" s="17">
        <v>0.17192644116352521</v>
      </c>
      <c r="M19" s="17">
        <v>0.27203265745374688</v>
      </c>
      <c r="N19" s="17">
        <v>0.26981472322813133</v>
      </c>
      <c r="O19" s="17">
        <v>0.17985756741810011</v>
      </c>
      <c r="P19" s="17">
        <v>0.24992888508746541</v>
      </c>
      <c r="Q19" s="17">
        <v>0.23412591556695789</v>
      </c>
      <c r="R19" s="17">
        <v>0.28167893398380373</v>
      </c>
      <c r="S19" s="17">
        <v>0.2176778237454873</v>
      </c>
      <c r="U19" s="17">
        <v>0.16397198146941411</v>
      </c>
      <c r="V19" s="17">
        <v>0.21080621944162031</v>
      </c>
      <c r="W19" s="17">
        <v>0.1794180378857434</v>
      </c>
      <c r="X19" s="17">
        <v>0.21219554023723811</v>
      </c>
      <c r="Y19" s="17">
        <v>0.29977816094513787</v>
      </c>
      <c r="Z19" s="17">
        <v>0.21309354617898921</v>
      </c>
      <c r="AA19" s="17">
        <v>0.21159731888148589</v>
      </c>
      <c r="AB19" s="17">
        <v>0.33005751982914228</v>
      </c>
      <c r="AC19" s="17">
        <v>0.26117409181810858</v>
      </c>
      <c r="AD19" s="17">
        <v>0.18288049621571051</v>
      </c>
      <c r="AE19" s="17">
        <v>0.17365003877721391</v>
      </c>
      <c r="AG19" s="17">
        <v>0.23438081371384831</v>
      </c>
      <c r="AH19" s="17">
        <v>0.21968679934075031</v>
      </c>
      <c r="AJ19" s="17">
        <v>0.20586165196772829</v>
      </c>
      <c r="AK19" s="17">
        <v>0.23317339666583781</v>
      </c>
      <c r="AL19" s="17">
        <v>0.15021688558338131</v>
      </c>
      <c r="AM19" s="17">
        <v>0.25882829320163259</v>
      </c>
      <c r="AN19" s="17">
        <v>0.20261335949997791</v>
      </c>
      <c r="AO19" s="17">
        <v>0.2061621565330739</v>
      </c>
      <c r="AP19" s="17">
        <v>0.27145689039122112</v>
      </c>
      <c r="AQ19" s="17">
        <v>0.20539325678265929</v>
      </c>
      <c r="AR19" s="17">
        <v>0.18282920270012901</v>
      </c>
      <c r="AS19" s="17">
        <v>0.20085254761216459</v>
      </c>
      <c r="AT19" s="17">
        <v>0.244610315676172</v>
      </c>
      <c r="AU19" s="17">
        <v>0.1822828763860273</v>
      </c>
      <c r="AV19" s="17">
        <v>0.17369898878794601</v>
      </c>
      <c r="AX19" s="17">
        <v>0.22618849397444141</v>
      </c>
      <c r="AY19" s="17">
        <v>0.20085254761216459</v>
      </c>
      <c r="AZ19" s="17">
        <v>0.244610315676172</v>
      </c>
      <c r="BA19" s="17">
        <v>0.1822828763860273</v>
      </c>
      <c r="BC19" s="17">
        <v>0.27333448932812149</v>
      </c>
      <c r="BD19" s="17">
        <v>0.34248802783013438</v>
      </c>
      <c r="BE19" s="17">
        <v>0.26834794097418668</v>
      </c>
      <c r="BF19" s="17">
        <v>0.23001769964427149</v>
      </c>
      <c r="BG19" s="17">
        <v>0.22517651863055901</v>
      </c>
      <c r="BH19" s="17">
        <v>0.24103321863965349</v>
      </c>
      <c r="BI19" s="17">
        <v>0.24830472912552951</v>
      </c>
      <c r="BJ19" s="17">
        <v>0.22100766969700639</v>
      </c>
      <c r="BK19" s="17">
        <v>0.25893556018540848</v>
      </c>
      <c r="BL19" s="17">
        <v>0.22205750322432161</v>
      </c>
      <c r="BM19" s="17">
        <v>0.22169953892908409</v>
      </c>
      <c r="BN19" s="17">
        <v>0.23014589561585341</v>
      </c>
      <c r="BP19" s="17">
        <v>0.2073927626647481</v>
      </c>
      <c r="BQ19" s="17">
        <v>0.25234314988436468</v>
      </c>
      <c r="BR19" s="17">
        <v>0.2107316445698347</v>
      </c>
      <c r="BS19" s="17">
        <v>0.25212064119193478</v>
      </c>
      <c r="BT19" s="17">
        <v>0.21202711621867229</v>
      </c>
      <c r="BU19" s="17">
        <v>0.23006162562862309</v>
      </c>
      <c r="BV19" s="17">
        <v>0.29196297169640062</v>
      </c>
      <c r="BW19" s="17">
        <v>0.22176550886550109</v>
      </c>
      <c r="BX19" s="17">
        <v>0.11699912345698719</v>
      </c>
      <c r="BY19" s="17">
        <v>0.2116152000781408</v>
      </c>
    </row>
    <row r="20" spans="2:77" ht="18.95" customHeight="1">
      <c r="B20" s="19" t="s">
        <v>261</v>
      </c>
      <c r="C20" s="17">
        <v>0.3135834277486137</v>
      </c>
      <c r="D20" s="17">
        <v>0.31705474690490609</v>
      </c>
      <c r="E20" s="17">
        <v>0.2890490490867626</v>
      </c>
      <c r="F20" s="17">
        <v>0.37558416002070499</v>
      </c>
      <c r="H20" s="17">
        <v>0.24477747247600359</v>
      </c>
      <c r="I20" s="17">
        <v>0.32081117207717319</v>
      </c>
      <c r="J20" s="17">
        <v>0.32267220844847389</v>
      </c>
      <c r="K20" s="17">
        <v>0.38834176983531871</v>
      </c>
      <c r="L20" s="17">
        <v>0.33378514789553121</v>
      </c>
      <c r="M20" s="17">
        <v>0.37260749711050722</v>
      </c>
      <c r="N20" s="17">
        <v>0.24759328644513059</v>
      </c>
      <c r="O20" s="17">
        <v>0.33258133830811593</v>
      </c>
      <c r="P20" s="17">
        <v>0.29885986049036772</v>
      </c>
      <c r="Q20" s="17">
        <v>0.30367240406035612</v>
      </c>
      <c r="R20" s="17">
        <v>0.31413124493981048</v>
      </c>
      <c r="S20" s="17">
        <v>0.29674330978663638</v>
      </c>
      <c r="U20" s="17">
        <v>0.2715648858347568</v>
      </c>
      <c r="V20" s="17">
        <v>0.35147629161852473</v>
      </c>
      <c r="W20" s="17">
        <v>0.3345924116072434</v>
      </c>
      <c r="X20" s="17">
        <v>0.29487415061915018</v>
      </c>
      <c r="Y20" s="17">
        <v>0.3420548879553606</v>
      </c>
      <c r="Z20" s="17">
        <v>0.32830379755345529</v>
      </c>
      <c r="AA20" s="17">
        <v>0.35025544189161117</v>
      </c>
      <c r="AB20" s="17">
        <v>0.31508743047822768</v>
      </c>
      <c r="AC20" s="17">
        <v>0.28403871842208678</v>
      </c>
      <c r="AD20" s="17">
        <v>0.2796584341597016</v>
      </c>
      <c r="AE20" s="17">
        <v>0.5139569927019072</v>
      </c>
      <c r="AG20" s="17">
        <v>0.30544582938796588</v>
      </c>
      <c r="AH20" s="17">
        <v>0.31994026696768191</v>
      </c>
      <c r="AJ20" s="17">
        <v>0.31064444913464412</v>
      </c>
      <c r="AK20" s="17">
        <v>0.29007200864410249</v>
      </c>
      <c r="AL20" s="17">
        <v>0.27776220827677361</v>
      </c>
      <c r="AM20" s="17">
        <v>0.33404574452514618</v>
      </c>
      <c r="AN20" s="17">
        <v>0.30474714054343738</v>
      </c>
      <c r="AO20" s="17">
        <v>0.32650084061822748</v>
      </c>
      <c r="AP20" s="17">
        <v>0.3041991592962271</v>
      </c>
      <c r="AQ20" s="17">
        <v>0.31414966860189703</v>
      </c>
      <c r="AR20" s="17">
        <v>0.33359123921127742</v>
      </c>
      <c r="AS20" s="17">
        <v>0.20948476398300839</v>
      </c>
      <c r="AT20" s="17">
        <v>0.27613761955655908</v>
      </c>
      <c r="AU20" s="17">
        <v>0.28415603375239851</v>
      </c>
      <c r="AV20" s="17">
        <v>0.44170501339350748</v>
      </c>
      <c r="AX20" s="17">
        <v>0.32041430980340951</v>
      </c>
      <c r="AY20" s="17">
        <v>0.20948476398300839</v>
      </c>
      <c r="AZ20" s="17">
        <v>0.27613761955655908</v>
      </c>
      <c r="BA20" s="17">
        <v>0.28415603375239851</v>
      </c>
      <c r="BC20" s="17">
        <v>0.33060429089197552</v>
      </c>
      <c r="BD20" s="17">
        <v>0.24628283141407589</v>
      </c>
      <c r="BE20" s="17">
        <v>0.30886763804757511</v>
      </c>
      <c r="BF20" s="17">
        <v>0.2491709215924974</v>
      </c>
      <c r="BG20" s="17">
        <v>0.1734757151975618</v>
      </c>
      <c r="BH20" s="17">
        <v>0.34797621358181202</v>
      </c>
      <c r="BI20" s="17">
        <v>0.26356157283918541</v>
      </c>
      <c r="BJ20" s="17">
        <v>0.31118943267093019</v>
      </c>
      <c r="BK20" s="17">
        <v>0.34988749671490788</v>
      </c>
      <c r="BL20" s="17">
        <v>0.21633164949757419</v>
      </c>
      <c r="BM20" s="17">
        <v>0.32468774299062042</v>
      </c>
      <c r="BN20" s="17">
        <v>0.31247298248535732</v>
      </c>
      <c r="BP20" s="17">
        <v>0.33053084902981572</v>
      </c>
      <c r="BQ20" s="17">
        <v>0.46087661846911709</v>
      </c>
      <c r="BR20" s="17">
        <v>0.30085238438702427</v>
      </c>
      <c r="BS20" s="17">
        <v>0.31311829454882362</v>
      </c>
      <c r="BT20" s="17">
        <v>0.39008004643472188</v>
      </c>
      <c r="BU20" s="17">
        <v>0.25327188165217668</v>
      </c>
      <c r="BV20" s="17">
        <v>0.25038384951695208</v>
      </c>
      <c r="BW20" s="17">
        <v>0.26129692477851002</v>
      </c>
      <c r="BX20" s="17">
        <v>0.31938809607241347</v>
      </c>
      <c r="BY20" s="17">
        <v>0.32388211202670342</v>
      </c>
    </row>
    <row r="21" spans="2:77" ht="18.95" customHeight="1">
      <c r="B21" s="19" t="s">
        <v>262</v>
      </c>
      <c r="C21" s="17">
        <v>0.16164455581574119</v>
      </c>
      <c r="D21" s="17">
        <v>0.1680965903629619</v>
      </c>
      <c r="E21" s="17">
        <v>0.14315104192919251</v>
      </c>
      <c r="F21" s="17">
        <v>0.14178516532872129</v>
      </c>
      <c r="H21" s="17">
        <v>0.21836435295932419</v>
      </c>
      <c r="I21" s="17">
        <v>0.16053735715470849</v>
      </c>
      <c r="J21" s="17">
        <v>0.15109095151894369</v>
      </c>
      <c r="K21" s="17">
        <v>0.1856337652289996</v>
      </c>
      <c r="L21" s="17">
        <v>0.17015479339420819</v>
      </c>
      <c r="M21" s="17">
        <v>0.17347644300360679</v>
      </c>
      <c r="N21" s="17">
        <v>0.17117876689549469</v>
      </c>
      <c r="O21" s="17">
        <v>0.13795785614630601</v>
      </c>
      <c r="P21" s="17">
        <v>0.1152931846027463</v>
      </c>
      <c r="Q21" s="17">
        <v>0.15422250056197331</v>
      </c>
      <c r="R21" s="17">
        <v>0.17389274045020159</v>
      </c>
      <c r="S21" s="17">
        <v>0.12607610991371701</v>
      </c>
      <c r="U21" s="17">
        <v>0.20895161267000659</v>
      </c>
      <c r="V21" s="17">
        <v>0.19241630639702681</v>
      </c>
      <c r="W21" s="17">
        <v>0.1653999817125725</v>
      </c>
      <c r="X21" s="17">
        <v>0.1162719162244001</v>
      </c>
      <c r="Y21" s="17">
        <v>0.2432209256059881</v>
      </c>
      <c r="Z21" s="17">
        <v>0.1692718333885756</v>
      </c>
      <c r="AA21" s="17">
        <v>0.13909332886367209</v>
      </c>
      <c r="AB21" s="17">
        <v>0.190479793551249</v>
      </c>
      <c r="AC21" s="17">
        <v>0.1202318391686247</v>
      </c>
      <c r="AD21" s="17">
        <v>8.1095028521199042E-2</v>
      </c>
      <c r="AE21" s="17">
        <v>0.13592362588103429</v>
      </c>
      <c r="AG21" s="17">
        <v>0.13984479962008611</v>
      </c>
      <c r="AH21" s="17">
        <v>0.17867384861308611</v>
      </c>
      <c r="AJ21" s="17">
        <v>0.15541148041468181</v>
      </c>
      <c r="AK21" s="17">
        <v>0.1339486984709605</v>
      </c>
      <c r="AL21" s="17">
        <v>0.15500009732645981</v>
      </c>
      <c r="AM21" s="17">
        <v>0.14159870664968319</v>
      </c>
      <c r="AN21" s="17">
        <v>0.20878044994024561</v>
      </c>
      <c r="AO21" s="17">
        <v>0.14318392549073861</v>
      </c>
      <c r="AP21" s="17">
        <v>0.1197176214200739</v>
      </c>
      <c r="AQ21" s="17">
        <v>0.1058000910112787</v>
      </c>
      <c r="AR21" s="17">
        <v>0.15432561742193021</v>
      </c>
      <c r="AS21" s="17">
        <v>0.1364112187571897</v>
      </c>
      <c r="AT21" s="17">
        <v>0.1242394014081373</v>
      </c>
      <c r="AU21" s="17">
        <v>0.1361840274217728</v>
      </c>
      <c r="AV21" s="17">
        <v>0.12158421736814121</v>
      </c>
      <c r="AX21" s="17">
        <v>0.16481198997523119</v>
      </c>
      <c r="AY21" s="17">
        <v>0.1364112187571897</v>
      </c>
      <c r="AZ21" s="17">
        <v>0.1242394014081373</v>
      </c>
      <c r="BA21" s="17">
        <v>0.1361840274217728</v>
      </c>
      <c r="BC21" s="17">
        <v>0.18390084283187749</v>
      </c>
      <c r="BD21" s="17">
        <v>0.13307758438591419</v>
      </c>
      <c r="BE21" s="17">
        <v>0.2099272670849224</v>
      </c>
      <c r="BF21" s="17">
        <v>0.15540977596847461</v>
      </c>
      <c r="BG21" s="17">
        <v>0.18477229458787631</v>
      </c>
      <c r="BH21" s="17">
        <v>0.20331661347990851</v>
      </c>
      <c r="BI21" s="17">
        <v>0.13896097255346651</v>
      </c>
      <c r="BJ21" s="17">
        <v>0.1180111672999803</v>
      </c>
      <c r="BK21" s="17">
        <v>0.1235411550579648</v>
      </c>
      <c r="BL21" s="17">
        <v>0.19205235440728821</v>
      </c>
      <c r="BM21" s="17">
        <v>0.14177506283237351</v>
      </c>
      <c r="BN21" s="17">
        <v>0.17099909916276529</v>
      </c>
      <c r="BP21" s="17">
        <v>0.13037339675166301</v>
      </c>
      <c r="BQ21" s="17">
        <v>0.13254848436244901</v>
      </c>
      <c r="BR21" s="17">
        <v>0.1303297033053139</v>
      </c>
      <c r="BS21" s="17">
        <v>0.15407470959002961</v>
      </c>
      <c r="BT21" s="17">
        <v>0.18864240771922511</v>
      </c>
      <c r="BU21" s="17">
        <v>8.2669914736024114E-2</v>
      </c>
      <c r="BV21" s="17">
        <v>0.23007409002586471</v>
      </c>
      <c r="BW21" s="17">
        <v>0.1579824490995542</v>
      </c>
      <c r="BX21" s="17">
        <v>0.18235652320121051</v>
      </c>
      <c r="BY21" s="17">
        <v>0.19476300381683609</v>
      </c>
    </row>
    <row r="22" spans="2:77" ht="45.95" customHeight="1">
      <c r="B22" s="19" t="s">
        <v>266</v>
      </c>
      <c r="C22" s="17">
        <v>7.1949737707420374E-3</v>
      </c>
      <c r="D22" s="17">
        <v>9.8217205925771531E-3</v>
      </c>
      <c r="E22" s="17">
        <v>0</v>
      </c>
      <c r="F22" s="17">
        <v>0</v>
      </c>
      <c r="H22" s="17">
        <v>7.5795469986831799E-3</v>
      </c>
      <c r="I22" s="17">
        <v>1.797378864244371E-2</v>
      </c>
      <c r="J22" s="17">
        <v>1.241490091325026E-2</v>
      </c>
      <c r="K22" s="17">
        <v>9.5000848116265219E-3</v>
      </c>
      <c r="L22" s="17">
        <v>0</v>
      </c>
      <c r="M22" s="17">
        <v>1.9566683416325291E-3</v>
      </c>
      <c r="N22" s="17">
        <v>0</v>
      </c>
      <c r="O22" s="17">
        <v>0</v>
      </c>
      <c r="P22" s="17">
        <v>2.3319768253311939E-3</v>
      </c>
      <c r="Q22" s="17">
        <v>9.6825579711296104E-3</v>
      </c>
      <c r="R22" s="17">
        <v>9.404649067346291E-3</v>
      </c>
      <c r="S22" s="17">
        <v>1.1065107191831481E-2</v>
      </c>
      <c r="U22" s="17">
        <v>1.488723879183583E-2</v>
      </c>
      <c r="V22" s="17">
        <v>0</v>
      </c>
      <c r="W22" s="17">
        <v>7.3777454174744914E-3</v>
      </c>
      <c r="X22" s="17">
        <v>1.030426039634637E-2</v>
      </c>
      <c r="Y22" s="17">
        <v>1.2745125695989609E-2</v>
      </c>
      <c r="Z22" s="17">
        <v>0</v>
      </c>
      <c r="AA22" s="17">
        <v>6.6091580536380276E-3</v>
      </c>
      <c r="AB22" s="17">
        <v>9.4960547999519817E-3</v>
      </c>
      <c r="AC22" s="17">
        <v>6.5225081296529999E-3</v>
      </c>
      <c r="AD22" s="17">
        <v>0</v>
      </c>
      <c r="AE22" s="17">
        <v>0</v>
      </c>
      <c r="AG22" s="17">
        <v>7.8733771668178139E-3</v>
      </c>
      <c r="AH22" s="17">
        <v>6.6650260978047523E-3</v>
      </c>
      <c r="AJ22" s="17">
        <v>8.8873971258258602E-3</v>
      </c>
      <c r="AK22" s="17">
        <v>6.6762263716283084E-3</v>
      </c>
      <c r="AL22" s="17">
        <v>1.438624781505753E-2</v>
      </c>
      <c r="AM22" s="17">
        <v>1.3829339062921289E-2</v>
      </c>
      <c r="AN22" s="17">
        <v>5.6103104584557103E-3</v>
      </c>
      <c r="AO22" s="17">
        <v>7.6643592408177216E-3</v>
      </c>
      <c r="AP22" s="17">
        <v>2.035704730470554E-3</v>
      </c>
      <c r="AQ22" s="17">
        <v>1.386274841449325E-3</v>
      </c>
      <c r="AR22" s="17">
        <v>1.337158329579158E-3</v>
      </c>
      <c r="AS22" s="17">
        <v>0</v>
      </c>
      <c r="AT22" s="17">
        <v>6.6535316493375957E-3</v>
      </c>
      <c r="AU22" s="17">
        <v>0</v>
      </c>
      <c r="AV22" s="17">
        <v>0</v>
      </c>
      <c r="AX22" s="17">
        <v>7.9638433558924318E-3</v>
      </c>
      <c r="AY22" s="17">
        <v>0</v>
      </c>
      <c r="AZ22" s="17">
        <v>6.6535316493375957E-3</v>
      </c>
      <c r="BA22" s="17">
        <v>0</v>
      </c>
      <c r="BC22" s="17">
        <v>1.9486140696574041E-2</v>
      </c>
      <c r="BD22" s="17">
        <v>0</v>
      </c>
      <c r="BE22" s="17">
        <v>7.7413088576362586E-3</v>
      </c>
      <c r="BF22" s="17">
        <v>1.223925025551769E-2</v>
      </c>
      <c r="BG22" s="17">
        <v>0</v>
      </c>
      <c r="BH22" s="17">
        <v>8.439975884286308E-3</v>
      </c>
      <c r="BI22" s="17">
        <v>0</v>
      </c>
      <c r="BJ22" s="17">
        <v>3.348416432509398E-3</v>
      </c>
      <c r="BK22" s="17">
        <v>0</v>
      </c>
      <c r="BL22" s="17">
        <v>0</v>
      </c>
      <c r="BM22" s="17">
        <v>1.174538315015696E-2</v>
      </c>
      <c r="BN22" s="17">
        <v>7.9730497370804516E-3</v>
      </c>
      <c r="BP22" s="17">
        <v>5.1833418962691571E-3</v>
      </c>
      <c r="BQ22" s="17">
        <v>0</v>
      </c>
      <c r="BR22" s="17">
        <v>0</v>
      </c>
      <c r="BS22" s="17">
        <v>1.5698566895597271E-2</v>
      </c>
      <c r="BT22" s="17">
        <v>1.745798704577977E-2</v>
      </c>
      <c r="BU22" s="17">
        <v>0</v>
      </c>
      <c r="BV22" s="17">
        <v>0</v>
      </c>
      <c r="BW22" s="17">
        <v>9.8585224315156858E-3</v>
      </c>
      <c r="BX22" s="17">
        <v>0</v>
      </c>
      <c r="BY22" s="17">
        <v>6.111455730133694E-3</v>
      </c>
    </row>
    <row r="23" spans="2:77" ht="18.95" customHeight="1">
      <c r="B23" s="19" t="s">
        <v>55</v>
      </c>
      <c r="C23" s="17">
        <v>1.3027661573414421E-3</v>
      </c>
      <c r="D23" s="17">
        <v>1.7783810758150169E-3</v>
      </c>
      <c r="E23" s="17">
        <v>0</v>
      </c>
      <c r="F23" s="17">
        <v>0</v>
      </c>
      <c r="H23" s="17">
        <v>0</v>
      </c>
      <c r="I23" s="17">
        <v>3.9208199107539912E-3</v>
      </c>
      <c r="J23" s="17">
        <v>1.0411670946533591E-2</v>
      </c>
      <c r="K23" s="17">
        <v>0</v>
      </c>
      <c r="L23" s="17">
        <v>0</v>
      </c>
      <c r="M23" s="17">
        <v>0</v>
      </c>
      <c r="N23" s="17">
        <v>0</v>
      </c>
      <c r="O23" s="17">
        <v>0</v>
      </c>
      <c r="P23" s="17">
        <v>0</v>
      </c>
      <c r="Q23" s="17">
        <v>0</v>
      </c>
      <c r="R23" s="17">
        <v>0</v>
      </c>
      <c r="S23" s="17">
        <v>1.8746685984746951E-3</v>
      </c>
      <c r="U23" s="17">
        <v>1.8218053856030711E-3</v>
      </c>
      <c r="V23" s="17">
        <v>0</v>
      </c>
      <c r="W23" s="17">
        <v>7.3777454174744914E-3</v>
      </c>
      <c r="X23" s="17">
        <v>0</v>
      </c>
      <c r="Y23" s="17">
        <v>0</v>
      </c>
      <c r="Z23" s="17">
        <v>0</v>
      </c>
      <c r="AA23" s="17">
        <v>0</v>
      </c>
      <c r="AB23" s="17">
        <v>0</v>
      </c>
      <c r="AC23" s="17">
        <v>0</v>
      </c>
      <c r="AD23" s="17">
        <v>1.9789122177926539E-3</v>
      </c>
      <c r="AE23" s="17">
        <v>8.5660871336491431E-2</v>
      </c>
      <c r="AG23" s="17">
        <v>6.6037591971039881E-4</v>
      </c>
      <c r="AH23" s="17">
        <v>1.804581468879437E-3</v>
      </c>
      <c r="AJ23" s="17">
        <v>7.4229409374210002E-4</v>
      </c>
      <c r="AK23" s="17">
        <v>0</v>
      </c>
      <c r="AL23" s="17">
        <v>0</v>
      </c>
      <c r="AM23" s="17">
        <v>0</v>
      </c>
      <c r="AN23" s="17">
        <v>5.8925263855883359E-4</v>
      </c>
      <c r="AO23" s="17">
        <v>0</v>
      </c>
      <c r="AP23" s="17">
        <v>0</v>
      </c>
      <c r="AQ23" s="17">
        <v>6.3756240604523626E-3</v>
      </c>
      <c r="AR23" s="17">
        <v>1.3328221763567829E-3</v>
      </c>
      <c r="AS23" s="17">
        <v>0</v>
      </c>
      <c r="AT23" s="17">
        <v>0</v>
      </c>
      <c r="AU23" s="17">
        <v>0</v>
      </c>
      <c r="AV23" s="17">
        <v>0</v>
      </c>
      <c r="AX23" s="17">
        <v>1.441982408416084E-3</v>
      </c>
      <c r="AY23" s="17">
        <v>0</v>
      </c>
      <c r="AZ23" s="17">
        <v>0</v>
      </c>
      <c r="BA23" s="17">
        <v>0</v>
      </c>
      <c r="BC23" s="17">
        <v>0</v>
      </c>
      <c r="BD23" s="17">
        <v>0</v>
      </c>
      <c r="BE23" s="17">
        <v>0</v>
      </c>
      <c r="BF23" s="17">
        <v>1.1903131835141471E-2</v>
      </c>
      <c r="BG23" s="17">
        <v>0</v>
      </c>
      <c r="BH23" s="17">
        <v>0</v>
      </c>
      <c r="BI23" s="17">
        <v>0</v>
      </c>
      <c r="BJ23" s="17">
        <v>0</v>
      </c>
      <c r="BK23" s="17">
        <v>0</v>
      </c>
      <c r="BL23" s="17">
        <v>3.5598352587024669E-3</v>
      </c>
      <c r="BM23" s="17">
        <v>0</v>
      </c>
      <c r="BN23" s="17">
        <v>1.3781388466807319E-3</v>
      </c>
      <c r="BP23" s="17">
        <v>0</v>
      </c>
      <c r="BQ23" s="17">
        <v>5.7770210011933261E-3</v>
      </c>
      <c r="BR23" s="17">
        <v>1.3749908986490421E-3</v>
      </c>
      <c r="BS23" s="17">
        <v>0</v>
      </c>
      <c r="BT23" s="17">
        <v>0</v>
      </c>
      <c r="BU23" s="17">
        <v>0</v>
      </c>
      <c r="BV23" s="17">
        <v>0</v>
      </c>
      <c r="BW23" s="17">
        <v>0</v>
      </c>
      <c r="BX23" s="17">
        <v>1.686955651736111E-2</v>
      </c>
      <c r="BY23" s="17">
        <v>2.9144890908321089E-3</v>
      </c>
    </row>
    <row r="25" spans="2:77">
      <c r="B25" t="s">
        <v>418</v>
      </c>
    </row>
    <row r="26" spans="2:77">
      <c r="B26" t="s">
        <v>9</v>
      </c>
    </row>
    <row r="28" spans="2:77">
      <c r="B2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A28"/>
  <sheetViews>
    <sheetView showGridLines="0" topLeftCell="A13" zoomScale="45" workbookViewId="0">
      <pane xSplit="2" topLeftCell="AV1" activePane="topRight" state="frozen"/>
      <selection pane="topRight" activeCell="AZ21" sqref="AZ21"/>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267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59.94999999999999">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250</v>
      </c>
      <c r="C9" s="17">
        <v>0.24935262532632571</v>
      </c>
      <c r="D9" s="17">
        <v>0.26760678765942669</v>
      </c>
      <c r="E9" s="17">
        <v>0.19573737860259821</v>
      </c>
      <c r="F9" s="17">
        <v>0.2109190462289971</v>
      </c>
      <c r="H9" s="17">
        <v>0.23738566538628669</v>
      </c>
      <c r="I9" s="17">
        <v>0.22215460877309029</v>
      </c>
      <c r="J9" s="17">
        <v>0.20589193536085321</v>
      </c>
      <c r="K9" s="17">
        <v>0.20169955769390291</v>
      </c>
      <c r="L9" s="17">
        <v>0.25082520197381641</v>
      </c>
      <c r="M9" s="17">
        <v>0.28954455280592678</v>
      </c>
      <c r="N9" s="17">
        <v>0.21082694079392431</v>
      </c>
      <c r="O9" s="17">
        <v>0.27101703243205127</v>
      </c>
      <c r="P9" s="17">
        <v>0.26163075132032437</v>
      </c>
      <c r="Q9" s="17">
        <v>0.28798005874149951</v>
      </c>
      <c r="R9" s="17">
        <v>0.31750761446039089</v>
      </c>
      <c r="S9" s="17">
        <v>0.23468706737718259</v>
      </c>
      <c r="U9" s="17">
        <v>0.24024832334563589</v>
      </c>
      <c r="V9" s="17">
        <v>0.21134030312150329</v>
      </c>
      <c r="W9" s="17">
        <v>0.25434603147688628</v>
      </c>
      <c r="X9" s="17">
        <v>0.19907362752666419</v>
      </c>
      <c r="Y9" s="17">
        <v>0.24773761574912109</v>
      </c>
      <c r="Z9" s="17">
        <v>0.31928024267204158</v>
      </c>
      <c r="AA9" s="17">
        <v>0.2473601308411362</v>
      </c>
      <c r="AB9" s="17">
        <v>0.23086354574986259</v>
      </c>
      <c r="AC9" s="17">
        <v>0.30583415372713141</v>
      </c>
      <c r="AD9" s="17">
        <v>0.2258770074644898</v>
      </c>
      <c r="AE9" s="17">
        <v>0.38522429947649101</v>
      </c>
      <c r="AG9" s="17">
        <v>0.26865905649204957</v>
      </c>
      <c r="AH9" s="17">
        <v>0.2342544684091149</v>
      </c>
      <c r="AJ9" s="17">
        <v>0.25731056306119632</v>
      </c>
      <c r="AK9" s="17">
        <v>0.21080203198404829</v>
      </c>
      <c r="AL9" s="17">
        <v>0.2165887226211341</v>
      </c>
      <c r="AM9" s="17">
        <v>0.24539267468677259</v>
      </c>
      <c r="AN9" s="17">
        <v>0.2055067013717064</v>
      </c>
      <c r="AO9" s="17">
        <v>0.27201530211378377</v>
      </c>
      <c r="AP9" s="17">
        <v>0.26331182217240812</v>
      </c>
      <c r="AQ9" s="17">
        <v>0.20314639277193131</v>
      </c>
      <c r="AR9" s="17">
        <v>0.23013133898807051</v>
      </c>
      <c r="AS9" s="17">
        <v>0.1718041969444595</v>
      </c>
      <c r="AT9" s="17">
        <v>0.18751121693445441</v>
      </c>
      <c r="AU9" s="17">
        <v>0.21556781447070619</v>
      </c>
      <c r="AV9" s="17">
        <v>0.15490820778424369</v>
      </c>
      <c r="AX9" s="17">
        <v>0.25471015669163721</v>
      </c>
      <c r="AY9" s="17">
        <v>0.1718041969444595</v>
      </c>
      <c r="AZ9" s="17">
        <v>0.18751121693445441</v>
      </c>
      <c r="BA9" s="17">
        <v>0.21556781447070619</v>
      </c>
      <c r="BC9" s="17">
        <v>0.32950794775520698</v>
      </c>
      <c r="BD9" s="17">
        <v>0.17212837864715461</v>
      </c>
      <c r="BE9" s="17">
        <v>0.2444824266736069</v>
      </c>
      <c r="BF9" s="17">
        <v>0.21236814323282679</v>
      </c>
      <c r="BG9" s="17">
        <v>0.34635296222238948</v>
      </c>
      <c r="BH9" s="17">
        <v>0.26168335669336529</v>
      </c>
      <c r="BI9" s="17">
        <v>0.2445884583141191</v>
      </c>
      <c r="BJ9" s="17">
        <v>0.21564260239465319</v>
      </c>
      <c r="BK9" s="17">
        <v>0.22849839286964119</v>
      </c>
      <c r="BL9" s="17">
        <v>0.19647500156521561</v>
      </c>
      <c r="BM9" s="17">
        <v>0.25573738319173511</v>
      </c>
      <c r="BN9" s="17">
        <v>0.25457762637249348</v>
      </c>
      <c r="BP9" s="17">
        <v>0.20007040986566091</v>
      </c>
      <c r="BQ9" s="17">
        <v>0.19324016749037351</v>
      </c>
      <c r="BR9" s="17">
        <v>0.1885616783878781</v>
      </c>
      <c r="BS9" s="17">
        <v>0.32057182691418612</v>
      </c>
      <c r="BT9" s="17">
        <v>0.2826250890467536</v>
      </c>
      <c r="BU9" s="17">
        <v>0.2409360467929223</v>
      </c>
      <c r="BV9" s="17">
        <v>0.23208655763177041</v>
      </c>
      <c r="BW9" s="17">
        <v>0.24249855500015821</v>
      </c>
      <c r="BX9" s="17">
        <v>0.22648434808509851</v>
      </c>
      <c r="BY9" s="17">
        <v>0.2510798659918177</v>
      </c>
    </row>
    <row r="10" spans="2:79" ht="18.95" customHeight="1">
      <c r="B10" s="19" t="s">
        <v>251</v>
      </c>
      <c r="C10" s="17">
        <v>0.20686263056598239</v>
      </c>
      <c r="D10" s="17">
        <v>0.19466268884244009</v>
      </c>
      <c r="E10" s="17">
        <v>0.23311986053158579</v>
      </c>
      <c r="F10" s="17">
        <v>0.31268341038353359</v>
      </c>
      <c r="H10" s="17">
        <v>0.24349062428962351</v>
      </c>
      <c r="I10" s="17">
        <v>0.21055120539451619</v>
      </c>
      <c r="J10" s="17">
        <v>0.24051218210055139</v>
      </c>
      <c r="K10" s="17">
        <v>0.19358104735680731</v>
      </c>
      <c r="L10" s="17">
        <v>0.23303778493466451</v>
      </c>
      <c r="M10" s="17">
        <v>0.16305344393777249</v>
      </c>
      <c r="N10" s="17">
        <v>0.2427515736955321</v>
      </c>
      <c r="O10" s="17">
        <v>0.2635588368254384</v>
      </c>
      <c r="P10" s="17">
        <v>0.20267746644411669</v>
      </c>
      <c r="Q10" s="17">
        <v>0.19690688329756631</v>
      </c>
      <c r="R10" s="17">
        <v>0.17347325521905271</v>
      </c>
      <c r="S10" s="17">
        <v>0.1753119353295346</v>
      </c>
      <c r="U10" s="17">
        <v>0.2465580694234093</v>
      </c>
      <c r="V10" s="17">
        <v>0.2655211103193108</v>
      </c>
      <c r="W10" s="17">
        <v>0.18704847659315321</v>
      </c>
      <c r="X10" s="17">
        <v>0.24323942810596799</v>
      </c>
      <c r="Y10" s="17">
        <v>0.16845501341233049</v>
      </c>
      <c r="Z10" s="17">
        <v>0.22176171049998639</v>
      </c>
      <c r="AA10" s="17">
        <v>0.14918298891169721</v>
      </c>
      <c r="AB10" s="17">
        <v>0.22825419269745939</v>
      </c>
      <c r="AC10" s="17">
        <v>0.18012754968664649</v>
      </c>
      <c r="AD10" s="17">
        <v>0.18657899341735831</v>
      </c>
      <c r="AE10" s="17">
        <v>0.26462017232111462</v>
      </c>
      <c r="AG10" s="17">
        <v>0.1927622887263658</v>
      </c>
      <c r="AH10" s="17">
        <v>0.21788948332056091</v>
      </c>
      <c r="AJ10" s="17">
        <v>0.16527937762083761</v>
      </c>
      <c r="AK10" s="17">
        <v>0.17736081436604759</v>
      </c>
      <c r="AL10" s="17">
        <v>0.17895855248867709</v>
      </c>
      <c r="AM10" s="17">
        <v>0.19275373710319391</v>
      </c>
      <c r="AN10" s="17">
        <v>0.1772590909585102</v>
      </c>
      <c r="AO10" s="17">
        <v>0.19096167545635229</v>
      </c>
      <c r="AP10" s="17">
        <v>0.1905765935157295</v>
      </c>
      <c r="AQ10" s="17">
        <v>0.2182379023105453</v>
      </c>
      <c r="AR10" s="17">
        <v>0.1879761480913765</v>
      </c>
      <c r="AS10" s="17">
        <v>0.1619788563691148</v>
      </c>
      <c r="AT10" s="17">
        <v>0.20048899028880579</v>
      </c>
      <c r="AU10" s="17">
        <v>0.21975503712639011</v>
      </c>
      <c r="AV10" s="17">
        <v>0.1152035433657945</v>
      </c>
      <c r="AX10" s="17">
        <v>0.20355552692490159</v>
      </c>
      <c r="AY10" s="17">
        <v>0.1619788563691148</v>
      </c>
      <c r="AZ10" s="17">
        <v>0.20048899028880579</v>
      </c>
      <c r="BA10" s="17">
        <v>0.21975503712639011</v>
      </c>
      <c r="BC10" s="17">
        <v>0.19035561727271061</v>
      </c>
      <c r="BD10" s="17">
        <v>0.15456723138857889</v>
      </c>
      <c r="BE10" s="17">
        <v>0.12738895279571949</v>
      </c>
      <c r="BF10" s="17">
        <v>0.21991262859167421</v>
      </c>
      <c r="BG10" s="17">
        <v>0.2407577896133696</v>
      </c>
      <c r="BH10" s="17">
        <v>0.1565352001816615</v>
      </c>
      <c r="BI10" s="17">
        <v>0.2159253841398652</v>
      </c>
      <c r="BJ10" s="17">
        <v>0.24224781398295711</v>
      </c>
      <c r="BK10" s="17">
        <v>0.24252894152261389</v>
      </c>
      <c r="BL10" s="17">
        <v>0.2114584588948048</v>
      </c>
      <c r="BM10" s="17">
        <v>0.2173615776760478</v>
      </c>
      <c r="BN10" s="17">
        <v>0.2122044689982982</v>
      </c>
      <c r="BP10" s="17">
        <v>0.22105256378164059</v>
      </c>
      <c r="BQ10" s="17">
        <v>0.21085968068766389</v>
      </c>
      <c r="BR10" s="17">
        <v>0.25861883411032172</v>
      </c>
      <c r="BS10" s="17">
        <v>0.1681965533837918</v>
      </c>
      <c r="BT10" s="17">
        <v>0.20649798633651281</v>
      </c>
      <c r="BU10" s="17">
        <v>0.29625020715853201</v>
      </c>
      <c r="BV10" s="17">
        <v>0.13990139095656301</v>
      </c>
      <c r="BW10" s="17">
        <v>0.17708777801991929</v>
      </c>
      <c r="BX10" s="17">
        <v>0.2077942305693149</v>
      </c>
      <c r="BY10" s="17">
        <v>0.2145588294572279</v>
      </c>
    </row>
    <row r="11" spans="2:79" ht="18.95" customHeight="1">
      <c r="B11" s="19" t="s">
        <v>252</v>
      </c>
      <c r="C11" s="17">
        <v>0.16973273435424771</v>
      </c>
      <c r="D11" s="17">
        <v>0.17410595481862631</v>
      </c>
      <c r="E11" s="17">
        <v>0.1535349084113907</v>
      </c>
      <c r="F11" s="17">
        <v>0.18852351069646611</v>
      </c>
      <c r="H11" s="17">
        <v>0.18624973422737909</v>
      </c>
      <c r="I11" s="17">
        <v>0.15569683216321231</v>
      </c>
      <c r="J11" s="17">
        <v>0.20799807551938071</v>
      </c>
      <c r="K11" s="17">
        <v>0.19947277215990489</v>
      </c>
      <c r="L11" s="17">
        <v>0.19646869155366189</v>
      </c>
      <c r="M11" s="17">
        <v>0.16287837807353611</v>
      </c>
      <c r="N11" s="17">
        <v>0.23122898653398749</v>
      </c>
      <c r="O11" s="17">
        <v>0.1409233466019385</v>
      </c>
      <c r="P11" s="17">
        <v>0.14349614596108301</v>
      </c>
      <c r="Q11" s="17">
        <v>0.14697653697973451</v>
      </c>
      <c r="R11" s="17">
        <v>0.11023577212038869</v>
      </c>
      <c r="S11" s="17">
        <v>0.15987464978103599</v>
      </c>
      <c r="U11" s="17">
        <v>0.16031264096139111</v>
      </c>
      <c r="V11" s="17">
        <v>0.17027042700501849</v>
      </c>
      <c r="W11" s="17">
        <v>0.20487463286485469</v>
      </c>
      <c r="X11" s="17">
        <v>0.1649784098132771</v>
      </c>
      <c r="Y11" s="17">
        <v>0.1909928718500484</v>
      </c>
      <c r="Z11" s="17">
        <v>0.197472390561658</v>
      </c>
      <c r="AA11" s="17">
        <v>0.14310358972156209</v>
      </c>
      <c r="AB11" s="17">
        <v>0.1509221561318462</v>
      </c>
      <c r="AC11" s="17">
        <v>0.14183754406213259</v>
      </c>
      <c r="AD11" s="17">
        <v>0.20051828313023959</v>
      </c>
      <c r="AE11" s="17">
        <v>3.7888075136727109E-2</v>
      </c>
      <c r="AG11" s="17">
        <v>0.14329002041553929</v>
      </c>
      <c r="AH11" s="17">
        <v>0.1904116594718181</v>
      </c>
      <c r="AJ11" s="17">
        <v>0.16030416546036111</v>
      </c>
      <c r="AK11" s="17">
        <v>0.1879879492211817</v>
      </c>
      <c r="AL11" s="17">
        <v>0.1466687207251833</v>
      </c>
      <c r="AM11" s="17">
        <v>0.1939297762789926</v>
      </c>
      <c r="AN11" s="17">
        <v>0.15256900150738401</v>
      </c>
      <c r="AO11" s="17">
        <v>0.170204633569665</v>
      </c>
      <c r="AP11" s="17">
        <v>0.1545555372759212</v>
      </c>
      <c r="AQ11" s="17">
        <v>0.18659899516860501</v>
      </c>
      <c r="AR11" s="17">
        <v>0.15415123111699491</v>
      </c>
      <c r="AS11" s="17">
        <v>0.202508960144864</v>
      </c>
      <c r="AT11" s="17">
        <v>0.1687101799345268</v>
      </c>
      <c r="AU11" s="17">
        <v>0.1629271659412454</v>
      </c>
      <c r="AV11" s="17">
        <v>0.14258639421516309</v>
      </c>
      <c r="AX11" s="17">
        <v>0.17003411975753449</v>
      </c>
      <c r="AY11" s="17">
        <v>0.202508960144864</v>
      </c>
      <c r="AZ11" s="17">
        <v>0.1687101799345268</v>
      </c>
      <c r="BA11" s="17">
        <v>0.1629271659412454</v>
      </c>
      <c r="BC11" s="17">
        <v>0.1975867145044567</v>
      </c>
      <c r="BD11" s="17">
        <v>0.29841945552912902</v>
      </c>
      <c r="BE11" s="17">
        <v>0.21437029907713509</v>
      </c>
      <c r="BF11" s="17">
        <v>0.14880786268319041</v>
      </c>
      <c r="BG11" s="17">
        <v>0.1317368839925864</v>
      </c>
      <c r="BH11" s="17">
        <v>0.172153356023482</v>
      </c>
      <c r="BI11" s="17">
        <v>0.18500062138774001</v>
      </c>
      <c r="BJ11" s="17">
        <v>0.17288757022316101</v>
      </c>
      <c r="BK11" s="17">
        <v>0.17007405194493569</v>
      </c>
      <c r="BL11" s="17">
        <v>0.19639646330564881</v>
      </c>
      <c r="BM11" s="17">
        <v>0.20779456967256421</v>
      </c>
      <c r="BN11" s="17">
        <v>0.160278915675066</v>
      </c>
      <c r="BP11" s="17">
        <v>0.1432300332744206</v>
      </c>
      <c r="BQ11" s="17">
        <v>0.14624383098780391</v>
      </c>
      <c r="BR11" s="17">
        <v>0.20232630847587829</v>
      </c>
      <c r="BS11" s="17">
        <v>0.18465712252799041</v>
      </c>
      <c r="BT11" s="17">
        <v>0.1359113655528261</v>
      </c>
      <c r="BU11" s="17">
        <v>0.1256878576218777</v>
      </c>
      <c r="BV11" s="17">
        <v>0.2329317837844623</v>
      </c>
      <c r="BW11" s="17">
        <v>0.1759562739249256</v>
      </c>
      <c r="BX11" s="17">
        <v>0.11429649448004291</v>
      </c>
      <c r="BY11" s="17">
        <v>0.16741597639402611</v>
      </c>
    </row>
    <row r="12" spans="2:79" ht="32.1" customHeight="1">
      <c r="B12" s="19" t="s">
        <v>265</v>
      </c>
      <c r="C12" s="17">
        <v>0.35243956300023549</v>
      </c>
      <c r="D12" s="17">
        <v>0.37626001313663038</v>
      </c>
      <c r="E12" s="17">
        <v>0.29995904080750402</v>
      </c>
      <c r="F12" s="17">
        <v>0.2509640258006115</v>
      </c>
      <c r="H12" s="17">
        <v>0.34296217127381939</v>
      </c>
      <c r="I12" s="17">
        <v>0.41594404105852611</v>
      </c>
      <c r="J12" s="17">
        <v>0.35008991583808352</v>
      </c>
      <c r="K12" s="17">
        <v>0.28832682757712969</v>
      </c>
      <c r="L12" s="17">
        <v>0.29500377567645608</v>
      </c>
      <c r="M12" s="17">
        <v>0.37070031077036641</v>
      </c>
      <c r="N12" s="17">
        <v>0.37548146864082982</v>
      </c>
      <c r="O12" s="17">
        <v>0.35741938238460991</v>
      </c>
      <c r="P12" s="17">
        <v>0.36990352334687621</v>
      </c>
      <c r="Q12" s="17">
        <v>0.36286981720733702</v>
      </c>
      <c r="R12" s="17">
        <v>0.36070347711168638</v>
      </c>
      <c r="S12" s="17">
        <v>0.36913183377724479</v>
      </c>
      <c r="U12" s="17">
        <v>0.38924955872649319</v>
      </c>
      <c r="V12" s="17">
        <v>0.3609596360865896</v>
      </c>
      <c r="W12" s="17">
        <v>0.37007415647113739</v>
      </c>
      <c r="X12" s="17">
        <v>0.35139487067683478</v>
      </c>
      <c r="Y12" s="17">
        <v>0.28267454227722061</v>
      </c>
      <c r="Z12" s="17">
        <v>0.33263694060548599</v>
      </c>
      <c r="AA12" s="17">
        <v>0.36755305713733188</v>
      </c>
      <c r="AB12" s="17">
        <v>0.32517982280139612</v>
      </c>
      <c r="AC12" s="17">
        <v>0.3567686258933509</v>
      </c>
      <c r="AD12" s="17">
        <v>0.36164395192643628</v>
      </c>
      <c r="AE12" s="17">
        <v>0.34737237112509978</v>
      </c>
      <c r="AG12" s="17">
        <v>0.36526963708311699</v>
      </c>
      <c r="AH12" s="17">
        <v>0.34240609435447722</v>
      </c>
      <c r="AJ12" s="17">
        <v>0.35280870027311118</v>
      </c>
      <c r="AK12" s="17">
        <v>0.39613121031936449</v>
      </c>
      <c r="AL12" s="17">
        <v>0.32153872815344869</v>
      </c>
      <c r="AM12" s="17">
        <v>0.36011581128626757</v>
      </c>
      <c r="AN12" s="17">
        <v>0.34483977540612509</v>
      </c>
      <c r="AO12" s="17">
        <v>0.36557176219982818</v>
      </c>
      <c r="AP12" s="17">
        <v>0.38897250252106508</v>
      </c>
      <c r="AQ12" s="17">
        <v>0.32455685864885653</v>
      </c>
      <c r="AR12" s="17">
        <v>0.35818709395513038</v>
      </c>
      <c r="AS12" s="17">
        <v>0.37464061504072088</v>
      </c>
      <c r="AT12" s="17">
        <v>0.37923298895232532</v>
      </c>
      <c r="AU12" s="17">
        <v>0.36508209088555688</v>
      </c>
      <c r="AV12" s="17">
        <v>0.49359897886762483</v>
      </c>
      <c r="AX12" s="17">
        <v>0.35039540780870537</v>
      </c>
      <c r="AY12" s="17">
        <v>0.37464061504072088</v>
      </c>
      <c r="AZ12" s="17">
        <v>0.37923298895232532</v>
      </c>
      <c r="BA12" s="17">
        <v>0.36508209088555688</v>
      </c>
      <c r="BC12" s="17">
        <v>0.36605375406818469</v>
      </c>
      <c r="BD12" s="17">
        <v>0.34228304434143408</v>
      </c>
      <c r="BE12" s="17">
        <v>0.36918678497910817</v>
      </c>
      <c r="BF12" s="17">
        <v>0.28143157123666318</v>
      </c>
      <c r="BG12" s="17">
        <v>0.35009498280216828</v>
      </c>
      <c r="BH12" s="17">
        <v>0.32889458104856101</v>
      </c>
      <c r="BI12" s="17">
        <v>0.30212635762600792</v>
      </c>
      <c r="BJ12" s="17">
        <v>0.30926209129810411</v>
      </c>
      <c r="BK12" s="17">
        <v>0.32090551671042072</v>
      </c>
      <c r="BL12" s="17">
        <v>0.33946575723236599</v>
      </c>
      <c r="BM12" s="17">
        <v>0.31631410581349201</v>
      </c>
      <c r="BN12" s="17">
        <v>0.39907214792345153</v>
      </c>
      <c r="BP12" s="17">
        <v>0.32718459467221728</v>
      </c>
      <c r="BQ12" s="17">
        <v>0.36073811204829459</v>
      </c>
      <c r="BR12" s="17">
        <v>0.22829052127045479</v>
      </c>
      <c r="BS12" s="17">
        <v>0.39992135571887311</v>
      </c>
      <c r="BT12" s="17">
        <v>0.38906860686778338</v>
      </c>
      <c r="BU12" s="17">
        <v>0.33578332687020768</v>
      </c>
      <c r="BV12" s="17">
        <v>0.36134337761543878</v>
      </c>
      <c r="BW12" s="17">
        <v>0.32323439588125802</v>
      </c>
      <c r="BX12" s="17">
        <v>0.23682578174948271</v>
      </c>
      <c r="BY12" s="17">
        <v>0.37887637465119001</v>
      </c>
    </row>
    <row r="13" spans="2:79" ht="18.95" customHeight="1">
      <c r="B13" s="19" t="s">
        <v>254</v>
      </c>
      <c r="C13" s="17">
        <v>0.1028460704761887</v>
      </c>
      <c r="D13" s="17">
        <v>9.459920978621042E-2</v>
      </c>
      <c r="E13" s="17">
        <v>0.12183692352227431</v>
      </c>
      <c r="F13" s="17">
        <v>0.15457180413023319</v>
      </c>
      <c r="H13" s="17">
        <v>7.9354110123214083E-2</v>
      </c>
      <c r="I13" s="17">
        <v>0.16480659100680811</v>
      </c>
      <c r="J13" s="17">
        <v>4.803181684903713E-2</v>
      </c>
      <c r="K13" s="17">
        <v>0.1513245194638691</v>
      </c>
      <c r="L13" s="17">
        <v>6.9216919070045069E-2</v>
      </c>
      <c r="M13" s="17">
        <v>0.13419683883032901</v>
      </c>
      <c r="N13" s="17">
        <v>8.8416178751943325E-2</v>
      </c>
      <c r="O13" s="17">
        <v>9.4809088315061268E-2</v>
      </c>
      <c r="P13" s="17">
        <v>9.995689305349334E-2</v>
      </c>
      <c r="Q13" s="17">
        <v>9.1322327294399958E-2</v>
      </c>
      <c r="R13" s="17">
        <v>0.106142083540379</v>
      </c>
      <c r="S13" s="17">
        <v>0.11324120743782511</v>
      </c>
      <c r="U13" s="17">
        <v>0.1093366445924652</v>
      </c>
      <c r="V13" s="17">
        <v>9.8170456936549758E-2</v>
      </c>
      <c r="W13" s="17">
        <v>7.2302281671587046E-2</v>
      </c>
      <c r="X13" s="17">
        <v>8.6322944108719671E-2</v>
      </c>
      <c r="Y13" s="17">
        <v>0.14138333271717271</v>
      </c>
      <c r="Z13" s="17">
        <v>7.5181153281869056E-2</v>
      </c>
      <c r="AA13" s="17">
        <v>0.13090139634505479</v>
      </c>
      <c r="AB13" s="17">
        <v>0.11397608372871609</v>
      </c>
      <c r="AC13" s="17">
        <v>0.1090806405281777</v>
      </c>
      <c r="AD13" s="17">
        <v>8.4415027206361751E-2</v>
      </c>
      <c r="AE13" s="17">
        <v>0.17368618556254989</v>
      </c>
      <c r="AG13" s="17">
        <v>0.10368300397919129</v>
      </c>
      <c r="AH13" s="17">
        <v>0.1021915655990762</v>
      </c>
      <c r="AJ13" s="17">
        <v>0.112789373745011</v>
      </c>
      <c r="AK13" s="17">
        <v>0.115562787757906</v>
      </c>
      <c r="AL13" s="17">
        <v>0.18247397062288881</v>
      </c>
      <c r="AM13" s="17">
        <v>0.1103451548799293</v>
      </c>
      <c r="AN13" s="17">
        <v>0.1061882907782961</v>
      </c>
      <c r="AO13" s="17">
        <v>0.14151555665301921</v>
      </c>
      <c r="AP13" s="17">
        <v>0.1113921514822576</v>
      </c>
      <c r="AQ13" s="17">
        <v>0.11218319213067619</v>
      </c>
      <c r="AR13" s="17">
        <v>0.14088607219408261</v>
      </c>
      <c r="AS13" s="17">
        <v>0.1013736702321838</v>
      </c>
      <c r="AT13" s="17">
        <v>0.16683605044033989</v>
      </c>
      <c r="AU13" s="17">
        <v>0.1192904257336993</v>
      </c>
      <c r="AV13" s="17">
        <v>6.4691870951972555E-2</v>
      </c>
      <c r="AX13" s="17">
        <v>9.7062412169202722E-2</v>
      </c>
      <c r="AY13" s="17">
        <v>0.1013736702321838</v>
      </c>
      <c r="AZ13" s="17">
        <v>0.16683605044033989</v>
      </c>
      <c r="BA13" s="17">
        <v>0.1192904257336993</v>
      </c>
      <c r="BC13" s="17">
        <v>6.1556239286850181E-2</v>
      </c>
      <c r="BD13" s="17">
        <v>8.4866784495393213E-2</v>
      </c>
      <c r="BE13" s="17">
        <v>9.7004303510152545E-2</v>
      </c>
      <c r="BF13" s="17">
        <v>0.10333236785240869</v>
      </c>
      <c r="BG13" s="17">
        <v>4.3101272403677129E-2</v>
      </c>
      <c r="BH13" s="17">
        <v>0.1234244441640852</v>
      </c>
      <c r="BI13" s="17">
        <v>0.1447404216711124</v>
      </c>
      <c r="BJ13" s="17">
        <v>8.8119898532501309E-2</v>
      </c>
      <c r="BK13" s="17">
        <v>0.16025805917497291</v>
      </c>
      <c r="BL13" s="17">
        <v>0.10000009562664749</v>
      </c>
      <c r="BM13" s="17">
        <v>0.1154674950136604</v>
      </c>
      <c r="BN13" s="17">
        <v>9.9795357057042552E-2</v>
      </c>
      <c r="BP13" s="17">
        <v>6.9697013113997897E-2</v>
      </c>
      <c r="BQ13" s="17">
        <v>0.11803426375573289</v>
      </c>
      <c r="BR13" s="17">
        <v>9.5828529653065694E-2</v>
      </c>
      <c r="BS13" s="17">
        <v>7.8898299042398534E-2</v>
      </c>
      <c r="BT13" s="17">
        <v>9.7570800741360736E-2</v>
      </c>
      <c r="BU13" s="17">
        <v>0.12177365341261261</v>
      </c>
      <c r="BV13" s="17">
        <v>7.6124010391064437E-2</v>
      </c>
      <c r="BW13" s="17">
        <v>0.1806270671663453</v>
      </c>
      <c r="BX13" s="17">
        <v>0.1210710619233966</v>
      </c>
      <c r="BY13" s="17">
        <v>0.11685745577629079</v>
      </c>
    </row>
    <row r="14" spans="2:79" ht="18.95" customHeight="1">
      <c r="B14" s="19" t="s">
        <v>255</v>
      </c>
      <c r="C14" s="17">
        <v>0.40686634187668558</v>
      </c>
      <c r="D14" s="17">
        <v>0.40436765970138411</v>
      </c>
      <c r="E14" s="17">
        <v>0.42088566505457259</v>
      </c>
      <c r="F14" s="17">
        <v>0.42969799405285719</v>
      </c>
      <c r="H14" s="17">
        <v>0.32649951399218452</v>
      </c>
      <c r="I14" s="17">
        <v>0.36447110987038561</v>
      </c>
      <c r="J14" s="17">
        <v>0.45200730163306629</v>
      </c>
      <c r="K14" s="17">
        <v>0.50917845414164276</v>
      </c>
      <c r="L14" s="17">
        <v>0.41498773509678161</v>
      </c>
      <c r="M14" s="17">
        <v>0.40691412317826631</v>
      </c>
      <c r="N14" s="17">
        <v>0.39580593769884781</v>
      </c>
      <c r="O14" s="17">
        <v>0.38729696115512952</v>
      </c>
      <c r="P14" s="17">
        <v>0.41229512814618119</v>
      </c>
      <c r="Q14" s="17">
        <v>0.41711630292349211</v>
      </c>
      <c r="R14" s="17">
        <v>0.3857236168475337</v>
      </c>
      <c r="S14" s="17">
        <v>0.40888683505418699</v>
      </c>
      <c r="U14" s="17">
        <v>0.39438040281333081</v>
      </c>
      <c r="V14" s="17">
        <v>0.46578464473640208</v>
      </c>
      <c r="W14" s="17">
        <v>0.49009007811042521</v>
      </c>
      <c r="X14" s="17">
        <v>0.39843313889239101</v>
      </c>
      <c r="Y14" s="17">
        <v>0.37626140830599247</v>
      </c>
      <c r="Z14" s="17">
        <v>0.36969825958985592</v>
      </c>
      <c r="AA14" s="17">
        <v>0.39269909804323638</v>
      </c>
      <c r="AB14" s="17">
        <v>0.37687822848014829</v>
      </c>
      <c r="AC14" s="17">
        <v>0.40288098168902042</v>
      </c>
      <c r="AD14" s="17">
        <v>0.40991632686312518</v>
      </c>
      <c r="AE14" s="17">
        <v>0.30234658521729418</v>
      </c>
      <c r="AG14" s="17">
        <v>0.40429849664870748</v>
      </c>
      <c r="AH14" s="17">
        <v>0.40887446703758812</v>
      </c>
      <c r="AJ14" s="17">
        <v>0.34271597887076938</v>
      </c>
      <c r="AK14" s="17">
        <v>0.46248531666101772</v>
      </c>
      <c r="AL14" s="17">
        <v>0.39161643877840419</v>
      </c>
      <c r="AM14" s="17">
        <v>0.40583737533489311</v>
      </c>
      <c r="AN14" s="17">
        <v>0.42612618762050603</v>
      </c>
      <c r="AO14" s="17">
        <v>0.38132360460458781</v>
      </c>
      <c r="AP14" s="17">
        <v>0.4768907348496349</v>
      </c>
      <c r="AQ14" s="17">
        <v>0.41779176973384868</v>
      </c>
      <c r="AR14" s="17">
        <v>0.4076901394897835</v>
      </c>
      <c r="AS14" s="17">
        <v>0.49473498874264871</v>
      </c>
      <c r="AT14" s="17">
        <v>0.38401149008102059</v>
      </c>
      <c r="AU14" s="17">
        <v>0.4001175477754691</v>
      </c>
      <c r="AV14" s="17">
        <v>0.43795955352102001</v>
      </c>
      <c r="AX14" s="17">
        <v>0.41195250272834599</v>
      </c>
      <c r="AY14" s="17">
        <v>0.49473498874264871</v>
      </c>
      <c r="AZ14" s="17">
        <v>0.38401149008102059</v>
      </c>
      <c r="BA14" s="17">
        <v>0.4001175477754691</v>
      </c>
      <c r="BC14" s="17">
        <v>0.37397613530443108</v>
      </c>
      <c r="BD14" s="17">
        <v>0.3687755365828348</v>
      </c>
      <c r="BE14" s="17">
        <v>0.38738689994133219</v>
      </c>
      <c r="BF14" s="17">
        <v>0.36796559410419061</v>
      </c>
      <c r="BG14" s="17">
        <v>0.27372090143124139</v>
      </c>
      <c r="BH14" s="17">
        <v>0.35814720440108982</v>
      </c>
      <c r="BI14" s="17">
        <v>0.34096307708809498</v>
      </c>
      <c r="BJ14" s="17">
        <v>0.4588261747391551</v>
      </c>
      <c r="BK14" s="17">
        <v>0.42330946141402709</v>
      </c>
      <c r="BL14" s="17">
        <v>0.27927837786877918</v>
      </c>
      <c r="BM14" s="17">
        <v>0.36919662859484847</v>
      </c>
      <c r="BN14" s="17">
        <v>0.38399133398932522</v>
      </c>
      <c r="BP14" s="17">
        <v>0.48963423686696561</v>
      </c>
      <c r="BQ14" s="17">
        <v>0.36019476081745389</v>
      </c>
      <c r="BR14" s="17">
        <v>0.38405884221251391</v>
      </c>
      <c r="BS14" s="17">
        <v>0.40481351226531981</v>
      </c>
      <c r="BT14" s="17">
        <v>0.39505295368657728</v>
      </c>
      <c r="BU14" s="17">
        <v>0.35847959542129859</v>
      </c>
      <c r="BV14" s="17">
        <v>0.46815160888319712</v>
      </c>
      <c r="BW14" s="17">
        <v>0.37077106592725328</v>
      </c>
      <c r="BX14" s="17">
        <v>0.31784996966635398</v>
      </c>
      <c r="BY14" s="17">
        <v>0.39208296916899021</v>
      </c>
    </row>
    <row r="15" spans="2:79" ht="18.95" customHeight="1">
      <c r="B15" s="19" t="s">
        <v>256</v>
      </c>
      <c r="C15" s="17">
        <v>0.122963095669787</v>
      </c>
      <c r="D15" s="17">
        <v>0.12627575433538121</v>
      </c>
      <c r="E15" s="17">
        <v>0.1149884237814494</v>
      </c>
      <c r="F15" s="17">
        <v>0.1025023401514093</v>
      </c>
      <c r="H15" s="17">
        <v>0.11290630723103751</v>
      </c>
      <c r="I15" s="17">
        <v>7.1514961058294191E-2</v>
      </c>
      <c r="J15" s="17">
        <v>9.6754259087140318E-2</v>
      </c>
      <c r="K15" s="17">
        <v>9.6245302881919834E-2</v>
      </c>
      <c r="L15" s="17">
        <v>0.1680513845818255</v>
      </c>
      <c r="M15" s="17">
        <v>0.1129353727932636</v>
      </c>
      <c r="N15" s="17">
        <v>0.1240965094661623</v>
      </c>
      <c r="O15" s="17">
        <v>9.1063470490857251E-2</v>
      </c>
      <c r="P15" s="17">
        <v>9.9683025437011213E-2</v>
      </c>
      <c r="Q15" s="17">
        <v>0.15467731955639979</v>
      </c>
      <c r="R15" s="17">
        <v>0.17404134116917289</v>
      </c>
      <c r="S15" s="17">
        <v>0.12920103432833119</v>
      </c>
      <c r="U15" s="17">
        <v>5.6570940304874133E-2</v>
      </c>
      <c r="V15" s="17">
        <v>0.1447962345026591</v>
      </c>
      <c r="W15" s="17">
        <v>0.14399058760233399</v>
      </c>
      <c r="X15" s="17">
        <v>0.14631590633198949</v>
      </c>
      <c r="Y15" s="17">
        <v>0.1245443998882161</v>
      </c>
      <c r="Z15" s="17">
        <v>9.3198321087651984E-2</v>
      </c>
      <c r="AA15" s="17">
        <v>0.1135284782538195</v>
      </c>
      <c r="AB15" s="17">
        <v>0.17585220221536851</v>
      </c>
      <c r="AC15" s="17">
        <v>0.13230827830934891</v>
      </c>
      <c r="AD15" s="17">
        <v>0.1018203914567203</v>
      </c>
      <c r="AE15" s="17">
        <v>0.26445851008056698</v>
      </c>
      <c r="AG15" s="17">
        <v>0.13354063332854149</v>
      </c>
      <c r="AH15" s="17">
        <v>0.1146911720812829</v>
      </c>
      <c r="AJ15" s="17">
        <v>0.16337558691646911</v>
      </c>
      <c r="AK15" s="17">
        <v>8.4507621532241589E-2</v>
      </c>
      <c r="AL15" s="17">
        <v>0.10672453422881591</v>
      </c>
      <c r="AM15" s="17">
        <v>0.1382819727833895</v>
      </c>
      <c r="AN15" s="17">
        <v>0.12789098119203959</v>
      </c>
      <c r="AO15" s="17">
        <v>0.1073628501420741</v>
      </c>
      <c r="AP15" s="17">
        <v>0.1108137857722807</v>
      </c>
      <c r="AQ15" s="17">
        <v>0.10905415051936949</v>
      </c>
      <c r="AR15" s="17">
        <v>0.14466577296113969</v>
      </c>
      <c r="AS15" s="17">
        <v>6.8790646850406131E-2</v>
      </c>
      <c r="AT15" s="17">
        <v>0.13658679179945341</v>
      </c>
      <c r="AU15" s="17">
        <v>0.1039360558725487</v>
      </c>
      <c r="AV15" s="17">
        <v>0.1203349817944115</v>
      </c>
      <c r="AX15" s="17">
        <v>0.12374276387682449</v>
      </c>
      <c r="AY15" s="17">
        <v>6.8790646850406131E-2</v>
      </c>
      <c r="AZ15" s="17">
        <v>0.13658679179945341</v>
      </c>
      <c r="BA15" s="17">
        <v>0.1039360558725487</v>
      </c>
      <c r="BC15" s="17">
        <v>0.16842997522375569</v>
      </c>
      <c r="BD15" s="17">
        <v>0.18178427565274249</v>
      </c>
      <c r="BE15" s="17">
        <v>0.1183418984908747</v>
      </c>
      <c r="BF15" s="17">
        <v>0.12702194387201571</v>
      </c>
      <c r="BG15" s="17">
        <v>6.2689836035243876E-2</v>
      </c>
      <c r="BH15" s="17">
        <v>0.16927707160665811</v>
      </c>
      <c r="BI15" s="17">
        <v>0.15767872537037711</v>
      </c>
      <c r="BJ15" s="17">
        <v>0.1118152243599701</v>
      </c>
      <c r="BK15" s="17">
        <v>0.14501525202789339</v>
      </c>
      <c r="BL15" s="17">
        <v>0.1030496554106068</v>
      </c>
      <c r="BM15" s="17">
        <v>0.1092963866954459</v>
      </c>
      <c r="BN15" s="17">
        <v>9.2993823872526624E-2</v>
      </c>
      <c r="BP15" s="17">
        <v>0.1014506494314312</v>
      </c>
      <c r="BQ15" s="17">
        <v>0.17112815917923019</v>
      </c>
      <c r="BR15" s="17">
        <v>9.2018543492490418E-2</v>
      </c>
      <c r="BS15" s="17">
        <v>0.16172588588539691</v>
      </c>
      <c r="BT15" s="17">
        <v>0.14709352617427671</v>
      </c>
      <c r="BU15" s="17">
        <v>4.6098201332742061E-2</v>
      </c>
      <c r="BV15" s="17">
        <v>0.12656032288885549</v>
      </c>
      <c r="BW15" s="17">
        <v>0.1782539631406978</v>
      </c>
      <c r="BX15" s="17">
        <v>0.23495794018067021</v>
      </c>
      <c r="BY15" s="17">
        <v>0.10093892183671101</v>
      </c>
    </row>
    <row r="16" spans="2:79" ht="18.95" customHeight="1">
      <c r="B16" s="19" t="s">
        <v>257</v>
      </c>
      <c r="C16" s="17">
        <v>6.7674944609900409E-2</v>
      </c>
      <c r="D16" s="17">
        <v>6.3412934434105783E-2</v>
      </c>
      <c r="E16" s="17">
        <v>7.5910470862455962E-2</v>
      </c>
      <c r="F16" s="17">
        <v>9.7618981318751283E-2</v>
      </c>
      <c r="H16" s="17">
        <v>6.0153869034555947E-2</v>
      </c>
      <c r="I16" s="17">
        <v>8.5882103759830838E-2</v>
      </c>
      <c r="J16" s="17">
        <v>4.6443862061832847E-2</v>
      </c>
      <c r="K16" s="17">
        <v>8.7652199005924594E-2</v>
      </c>
      <c r="L16" s="17">
        <v>8.9459004638244147E-2</v>
      </c>
      <c r="M16" s="17">
        <v>7.087900847308494E-2</v>
      </c>
      <c r="N16" s="17">
        <v>7.4213056240961306E-2</v>
      </c>
      <c r="O16" s="17">
        <v>9.2790164345341319E-2</v>
      </c>
      <c r="P16" s="17">
        <v>6.6797416646118019E-2</v>
      </c>
      <c r="Q16" s="17">
        <v>5.7776718181629633E-2</v>
      </c>
      <c r="R16" s="17">
        <v>8.1837256619740908E-2</v>
      </c>
      <c r="S16" s="17">
        <v>3.8370212802316887E-2</v>
      </c>
      <c r="U16" s="17">
        <v>4.6257770225066247E-2</v>
      </c>
      <c r="V16" s="17">
        <v>5.7286060052210333E-2</v>
      </c>
      <c r="W16" s="17">
        <v>6.6220070017529095E-2</v>
      </c>
      <c r="X16" s="17">
        <v>0.1007760777698648</v>
      </c>
      <c r="Y16" s="17">
        <v>6.1438619766494992E-2</v>
      </c>
      <c r="Z16" s="17">
        <v>0.1084762048434908</v>
      </c>
      <c r="AA16" s="17">
        <v>5.4354722192825063E-2</v>
      </c>
      <c r="AB16" s="17">
        <v>5.6591918149643011E-2</v>
      </c>
      <c r="AC16" s="17">
        <v>7.0530387745041237E-2</v>
      </c>
      <c r="AD16" s="17">
        <v>6.9445278010657988E-2</v>
      </c>
      <c r="AE16" s="17">
        <v>0</v>
      </c>
      <c r="AG16" s="17">
        <v>6.0705816515216997E-2</v>
      </c>
      <c r="AH16" s="17">
        <v>7.3124993282618234E-2</v>
      </c>
      <c r="AJ16" s="17">
        <v>6.7303216072142458E-2</v>
      </c>
      <c r="AK16" s="17">
        <v>5.0847713548741832E-2</v>
      </c>
      <c r="AL16" s="17">
        <v>8.9532978458043436E-2</v>
      </c>
      <c r="AM16" s="17">
        <v>6.8617847472751264E-2</v>
      </c>
      <c r="AN16" s="17">
        <v>4.9387667204806578E-2</v>
      </c>
      <c r="AO16" s="17">
        <v>5.2533262630190342E-2</v>
      </c>
      <c r="AP16" s="17">
        <v>4.8837011222627229E-2</v>
      </c>
      <c r="AQ16" s="17">
        <v>7.1176070189142446E-2</v>
      </c>
      <c r="AR16" s="17">
        <v>6.2816055817655175E-2</v>
      </c>
      <c r="AS16" s="17">
        <v>2.9322386016487019E-2</v>
      </c>
      <c r="AT16" s="17">
        <v>7.1811549856513376E-2</v>
      </c>
      <c r="AU16" s="17">
        <v>4.3749386069075462E-2</v>
      </c>
      <c r="AV16" s="17">
        <v>4.7534051070925509E-2</v>
      </c>
      <c r="AX16" s="17">
        <v>6.7196884954720634E-2</v>
      </c>
      <c r="AY16" s="17">
        <v>2.9322386016487019E-2</v>
      </c>
      <c r="AZ16" s="17">
        <v>7.1811549856513376E-2</v>
      </c>
      <c r="BA16" s="17">
        <v>4.3749386069075462E-2</v>
      </c>
      <c r="BC16" s="17">
        <v>9.155317780723117E-2</v>
      </c>
      <c r="BD16" s="17">
        <v>0.11886240101773431</v>
      </c>
      <c r="BE16" s="17">
        <v>9.7244328411083603E-2</v>
      </c>
      <c r="BF16" s="17">
        <v>9.8397295782128774E-2</v>
      </c>
      <c r="BG16" s="17">
        <v>9.1502805286375527E-2</v>
      </c>
      <c r="BH16" s="17">
        <v>6.920210632628826E-2</v>
      </c>
      <c r="BI16" s="17">
        <v>9.7933822121945346E-2</v>
      </c>
      <c r="BJ16" s="17">
        <v>5.3858617713851052E-2</v>
      </c>
      <c r="BK16" s="17">
        <v>6.0871177824162633E-2</v>
      </c>
      <c r="BL16" s="17">
        <v>7.981097340499968E-2</v>
      </c>
      <c r="BM16" s="17">
        <v>8.7022049183465386E-2</v>
      </c>
      <c r="BN16" s="17">
        <v>4.9363214051734099E-2</v>
      </c>
      <c r="BP16" s="17">
        <v>5.1647590461054799E-2</v>
      </c>
      <c r="BQ16" s="17">
        <v>9.5389966264402895E-2</v>
      </c>
      <c r="BR16" s="17">
        <v>7.0491172258334317E-2</v>
      </c>
      <c r="BS16" s="17">
        <v>8.6493997388319144E-2</v>
      </c>
      <c r="BT16" s="17">
        <v>7.292368361188814E-2</v>
      </c>
      <c r="BU16" s="17">
        <v>2.435473068252253E-2</v>
      </c>
      <c r="BV16" s="17">
        <v>8.1436406248797749E-2</v>
      </c>
      <c r="BW16" s="17">
        <v>6.4636197124594091E-2</v>
      </c>
      <c r="BX16" s="17">
        <v>0.1043264112645996</v>
      </c>
      <c r="BY16" s="17">
        <v>6.3423878418687851E-2</v>
      </c>
    </row>
    <row r="17" spans="2:77" ht="32.1" customHeight="1">
      <c r="B17" s="19" t="s">
        <v>258</v>
      </c>
      <c r="C17" s="17">
        <v>0.1061260742719464</v>
      </c>
      <c r="D17" s="17">
        <v>8.8772876783279386E-2</v>
      </c>
      <c r="E17" s="17">
        <v>0.15993817171357849</v>
      </c>
      <c r="F17" s="17">
        <v>0.1388899061859237</v>
      </c>
      <c r="H17" s="17">
        <v>8.1613498373576926E-2</v>
      </c>
      <c r="I17" s="17">
        <v>0.1223058153434135</v>
      </c>
      <c r="J17" s="17">
        <v>7.5416529282753414E-2</v>
      </c>
      <c r="K17" s="17">
        <v>0.1256764449970274</v>
      </c>
      <c r="L17" s="17">
        <v>0.1224988118681128</v>
      </c>
      <c r="M17" s="17">
        <v>8.6057668794145115E-2</v>
      </c>
      <c r="N17" s="17">
        <v>8.6280937007297401E-2</v>
      </c>
      <c r="O17" s="17">
        <v>0.18149423921179919</v>
      </c>
      <c r="P17" s="17">
        <v>8.1974300903683545E-2</v>
      </c>
      <c r="Q17" s="17">
        <v>6.8619959368097519E-2</v>
      </c>
      <c r="R17" s="17">
        <v>9.3248157680600935E-2</v>
      </c>
      <c r="S17" s="17">
        <v>0.145120848256788</v>
      </c>
      <c r="U17" s="17">
        <v>8.3447259052860864E-2</v>
      </c>
      <c r="V17" s="17">
        <v>6.9947186468982597E-2</v>
      </c>
      <c r="W17" s="17">
        <v>8.6051595401819253E-2</v>
      </c>
      <c r="X17" s="17">
        <v>0.1015130728060786</v>
      </c>
      <c r="Y17" s="17">
        <v>0.1162115613910541</v>
      </c>
      <c r="Z17" s="17">
        <v>9.8091169136161727E-2</v>
      </c>
      <c r="AA17" s="17">
        <v>0.1261300445367195</v>
      </c>
      <c r="AB17" s="17">
        <v>0.1176770328154092</v>
      </c>
      <c r="AC17" s="17">
        <v>0.1099447696603431</v>
      </c>
      <c r="AD17" s="17">
        <v>0.1527298291156772</v>
      </c>
      <c r="AE17" s="17">
        <v>0</v>
      </c>
      <c r="AG17" s="17">
        <v>0.1143099972412097</v>
      </c>
      <c r="AH17" s="17">
        <v>9.9726022800617473E-2</v>
      </c>
      <c r="AJ17" s="17">
        <v>0.1233489330836703</v>
      </c>
      <c r="AK17" s="17">
        <v>0.14834731272888119</v>
      </c>
      <c r="AL17" s="17">
        <v>0.1740277217598977</v>
      </c>
      <c r="AM17" s="17">
        <v>0.10139246193835739</v>
      </c>
      <c r="AN17" s="17">
        <v>0.12766393802887971</v>
      </c>
      <c r="AO17" s="17">
        <v>0.14240553637023681</v>
      </c>
      <c r="AP17" s="17">
        <v>0.12446186708664719</v>
      </c>
      <c r="AQ17" s="17">
        <v>0.1102631993751063</v>
      </c>
      <c r="AR17" s="17">
        <v>0.1391296819952785</v>
      </c>
      <c r="AS17" s="17">
        <v>0.18119105362236709</v>
      </c>
      <c r="AT17" s="17">
        <v>0.1245136881059367</v>
      </c>
      <c r="AU17" s="17">
        <v>0.15967134701475821</v>
      </c>
      <c r="AV17" s="17">
        <v>0.18130575339013449</v>
      </c>
      <c r="AX17" s="17">
        <v>0.1022052444317596</v>
      </c>
      <c r="AY17" s="17">
        <v>0.18119105362236709</v>
      </c>
      <c r="AZ17" s="17">
        <v>0.1245136881059367</v>
      </c>
      <c r="BA17" s="17">
        <v>0.15967134701475821</v>
      </c>
      <c r="BC17" s="17">
        <v>6.8772662854097E-2</v>
      </c>
      <c r="BD17" s="17">
        <v>9.7779966998281884E-2</v>
      </c>
      <c r="BE17" s="17">
        <v>0.1059894553844499</v>
      </c>
      <c r="BF17" s="17">
        <v>0.1492015803746774</v>
      </c>
      <c r="BG17" s="17">
        <v>0.1681600134697504</v>
      </c>
      <c r="BH17" s="17">
        <v>0.1034920069831954</v>
      </c>
      <c r="BI17" s="17">
        <v>0.13184154680116819</v>
      </c>
      <c r="BJ17" s="17">
        <v>0.1253607261092437</v>
      </c>
      <c r="BK17" s="17">
        <v>6.8651998385546545E-2</v>
      </c>
      <c r="BL17" s="17">
        <v>0.14545727476457279</v>
      </c>
      <c r="BM17" s="17">
        <v>0.1229159660525854</v>
      </c>
      <c r="BN17" s="17">
        <v>0.1157896997570653</v>
      </c>
      <c r="BP17" s="17">
        <v>0.11173109915155301</v>
      </c>
      <c r="BQ17" s="17">
        <v>0.1140552340036622</v>
      </c>
      <c r="BR17" s="17">
        <v>0.1498018770654177</v>
      </c>
      <c r="BS17" s="17">
        <v>4.9257051485393027E-2</v>
      </c>
      <c r="BT17" s="17">
        <v>0.103812571032506</v>
      </c>
      <c r="BU17" s="17">
        <v>0.21092941501070661</v>
      </c>
      <c r="BV17" s="17">
        <v>0.1036346646348477</v>
      </c>
      <c r="BW17" s="17">
        <v>0.12249420075789171</v>
      </c>
      <c r="BX17" s="17">
        <v>0.16004007344377291</v>
      </c>
      <c r="BY17" s="17">
        <v>9.8966392390194197E-2</v>
      </c>
    </row>
    <row r="18" spans="2:77" ht="45.95" customHeight="1">
      <c r="B18" s="19" t="s">
        <v>259</v>
      </c>
      <c r="C18" s="17">
        <v>0.17807773551642961</v>
      </c>
      <c r="D18" s="17">
        <v>0.16819688207886149</v>
      </c>
      <c r="E18" s="17">
        <v>0.2125206246128733</v>
      </c>
      <c r="F18" s="17">
        <v>0.15307489442651981</v>
      </c>
      <c r="H18" s="17">
        <v>0.2247386722044877</v>
      </c>
      <c r="I18" s="17">
        <v>0.18483570505161989</v>
      </c>
      <c r="J18" s="17">
        <v>0.18510813457963229</v>
      </c>
      <c r="K18" s="17">
        <v>0.18926889910590811</v>
      </c>
      <c r="L18" s="17">
        <v>0.19296332288367279</v>
      </c>
      <c r="M18" s="17">
        <v>0.1916879128645915</v>
      </c>
      <c r="N18" s="17">
        <v>0.1470137214758471</v>
      </c>
      <c r="O18" s="17">
        <v>0.1256757281206628</v>
      </c>
      <c r="P18" s="17">
        <v>0.17184496189539161</v>
      </c>
      <c r="Q18" s="17">
        <v>0.16618834135022381</v>
      </c>
      <c r="R18" s="17">
        <v>0.1616631414992088</v>
      </c>
      <c r="S18" s="17">
        <v>0.1612913010350093</v>
      </c>
      <c r="U18" s="17">
        <v>0.2524943775875747</v>
      </c>
      <c r="V18" s="17">
        <v>0.14759557512097721</v>
      </c>
      <c r="W18" s="17">
        <v>0.16867211670495741</v>
      </c>
      <c r="X18" s="17">
        <v>0.13910345406151101</v>
      </c>
      <c r="Y18" s="17">
        <v>0.1769593659496857</v>
      </c>
      <c r="Z18" s="17">
        <v>0.19609365533674461</v>
      </c>
      <c r="AA18" s="17">
        <v>0.1766547642033259</v>
      </c>
      <c r="AB18" s="17">
        <v>0.1373941273990951</v>
      </c>
      <c r="AC18" s="17">
        <v>0.1355196960684468</v>
      </c>
      <c r="AD18" s="17">
        <v>0.24982334094378519</v>
      </c>
      <c r="AE18" s="17">
        <v>0.13592362588103429</v>
      </c>
      <c r="AG18" s="17">
        <v>0.16030965853884141</v>
      </c>
      <c r="AH18" s="17">
        <v>0.19197285740726219</v>
      </c>
      <c r="AJ18" s="17">
        <v>0.1875081380409214</v>
      </c>
      <c r="AK18" s="17">
        <v>0.19269068666086159</v>
      </c>
      <c r="AL18" s="17">
        <v>0.25588037448347689</v>
      </c>
      <c r="AM18" s="17">
        <v>0.20366365151342741</v>
      </c>
      <c r="AN18" s="17">
        <v>0.2237008117872929</v>
      </c>
      <c r="AO18" s="17">
        <v>0.24298305073867171</v>
      </c>
      <c r="AP18" s="17">
        <v>0.1961099059611652</v>
      </c>
      <c r="AQ18" s="17">
        <v>0.20213366929841811</v>
      </c>
      <c r="AR18" s="17">
        <v>0.1735936428974971</v>
      </c>
      <c r="AS18" s="17">
        <v>0.2338860046187867</v>
      </c>
      <c r="AT18" s="17">
        <v>0.15344205853906209</v>
      </c>
      <c r="AU18" s="17">
        <v>0.21110050948364331</v>
      </c>
      <c r="AV18" s="17">
        <v>0.25872978796106111</v>
      </c>
      <c r="AX18" s="17">
        <v>0.18134459427929939</v>
      </c>
      <c r="AY18" s="17">
        <v>0.2338860046187867</v>
      </c>
      <c r="AZ18" s="17">
        <v>0.15344205853906209</v>
      </c>
      <c r="BA18" s="17">
        <v>0.21110050948364331</v>
      </c>
      <c r="BC18" s="17">
        <v>0.14445040428843339</v>
      </c>
      <c r="BD18" s="17">
        <v>0.13095966275499349</v>
      </c>
      <c r="BE18" s="17">
        <v>0.19794112930388369</v>
      </c>
      <c r="BF18" s="17">
        <v>0.14313365487652591</v>
      </c>
      <c r="BG18" s="17">
        <v>0.2374543656752352</v>
      </c>
      <c r="BH18" s="17">
        <v>0.14351657462481249</v>
      </c>
      <c r="BI18" s="17">
        <v>0.1923077663805787</v>
      </c>
      <c r="BJ18" s="17">
        <v>0.20051787772350479</v>
      </c>
      <c r="BK18" s="17">
        <v>0.13933304519191039</v>
      </c>
      <c r="BL18" s="17">
        <v>0.15495475417263591</v>
      </c>
      <c r="BM18" s="17">
        <v>0.16920062527385729</v>
      </c>
      <c r="BN18" s="17">
        <v>0.19963497251081899</v>
      </c>
      <c r="BP18" s="17">
        <v>0.21902683966048259</v>
      </c>
      <c r="BQ18" s="17">
        <v>0.1862111424436747</v>
      </c>
      <c r="BR18" s="17">
        <v>0.2309769234672451</v>
      </c>
      <c r="BS18" s="17">
        <v>0.1238116226210903</v>
      </c>
      <c r="BT18" s="17">
        <v>0.15453296881507611</v>
      </c>
      <c r="BU18" s="17">
        <v>0.23836440414011759</v>
      </c>
      <c r="BV18" s="17">
        <v>0.12965329118987359</v>
      </c>
      <c r="BW18" s="17">
        <v>0.2008919521138969</v>
      </c>
      <c r="BX18" s="17">
        <v>0.14941056228843219</v>
      </c>
      <c r="BY18" s="17">
        <v>0.1749241424457546</v>
      </c>
    </row>
    <row r="19" spans="2:77" ht="18.95" customHeight="1">
      <c r="B19" s="19" t="s">
        <v>260</v>
      </c>
      <c r="C19" s="17">
        <v>0.29672219358204183</v>
      </c>
      <c r="D19" s="17">
        <v>0.30264539403801671</v>
      </c>
      <c r="E19" s="17">
        <v>0.28789755093444602</v>
      </c>
      <c r="F19" s="17">
        <v>0.2247121283807928</v>
      </c>
      <c r="H19" s="17">
        <v>0.24074935184149809</v>
      </c>
      <c r="I19" s="17">
        <v>0.26292715897899188</v>
      </c>
      <c r="J19" s="17">
        <v>0.32029181135072321</v>
      </c>
      <c r="K19" s="17">
        <v>0.20147400965306689</v>
      </c>
      <c r="L19" s="17">
        <v>0.27923031952250288</v>
      </c>
      <c r="M19" s="17">
        <v>0.31831838646260358</v>
      </c>
      <c r="N19" s="17">
        <v>0.36431513185445191</v>
      </c>
      <c r="O19" s="17">
        <v>0.28223029070549033</v>
      </c>
      <c r="P19" s="17">
        <v>0.31576699393320812</v>
      </c>
      <c r="Q19" s="17">
        <v>0.34943652923173102</v>
      </c>
      <c r="R19" s="17">
        <v>0.28741340095680978</v>
      </c>
      <c r="S19" s="17">
        <v>0.33549017567579698</v>
      </c>
      <c r="U19" s="17">
        <v>0.2340545912294493</v>
      </c>
      <c r="V19" s="17">
        <v>0.23901397273751271</v>
      </c>
      <c r="W19" s="17">
        <v>0.25846280956614293</v>
      </c>
      <c r="X19" s="17">
        <v>0.2877110747764538</v>
      </c>
      <c r="Y19" s="17">
        <v>0.31105782397555481</v>
      </c>
      <c r="Z19" s="17">
        <v>0.30838397676392981</v>
      </c>
      <c r="AA19" s="17">
        <v>0.42377458663568918</v>
      </c>
      <c r="AB19" s="17">
        <v>0.30113193239514702</v>
      </c>
      <c r="AC19" s="17">
        <v>0.32243224978389878</v>
      </c>
      <c r="AD19" s="17">
        <v>0.25520237272131668</v>
      </c>
      <c r="AE19" s="17">
        <v>0.30960981144358418</v>
      </c>
      <c r="AG19" s="17">
        <v>0.32001771360041048</v>
      </c>
      <c r="AH19" s="17">
        <v>0.27850446013942681</v>
      </c>
      <c r="AJ19" s="17">
        <v>0.32335666406455948</v>
      </c>
      <c r="AK19" s="17">
        <v>0.32152464099402023</v>
      </c>
      <c r="AL19" s="17">
        <v>0.2281441059085719</v>
      </c>
      <c r="AM19" s="17">
        <v>0.25529867786297472</v>
      </c>
      <c r="AN19" s="17">
        <v>0.28249195894401591</v>
      </c>
      <c r="AO19" s="17">
        <v>0.29519956853830193</v>
      </c>
      <c r="AP19" s="17">
        <v>0.29642951224841468</v>
      </c>
      <c r="AQ19" s="17">
        <v>0.30095708602075538</v>
      </c>
      <c r="AR19" s="17">
        <v>0.28716170043741152</v>
      </c>
      <c r="AS19" s="17">
        <v>0.29979369685974661</v>
      </c>
      <c r="AT19" s="17">
        <v>0.26009957224568891</v>
      </c>
      <c r="AU19" s="17">
        <v>0.25781431471361321</v>
      </c>
      <c r="AV19" s="17">
        <v>0.40955488276659291</v>
      </c>
      <c r="AX19" s="17">
        <v>0.30261534536539941</v>
      </c>
      <c r="AY19" s="17">
        <v>0.29979369685974661</v>
      </c>
      <c r="AZ19" s="17">
        <v>0.26009957224568891</v>
      </c>
      <c r="BA19" s="17">
        <v>0.25781431471361321</v>
      </c>
      <c r="BC19" s="17">
        <v>0.33690704556453133</v>
      </c>
      <c r="BD19" s="17">
        <v>0.29426274308984901</v>
      </c>
      <c r="BE19" s="17">
        <v>0.30209315434531431</v>
      </c>
      <c r="BF19" s="17">
        <v>0.36228858909536982</v>
      </c>
      <c r="BG19" s="17">
        <v>0.33006193667470241</v>
      </c>
      <c r="BH19" s="17">
        <v>0.32961622483448572</v>
      </c>
      <c r="BI19" s="17">
        <v>0.23386239198586239</v>
      </c>
      <c r="BJ19" s="17">
        <v>0.26702411041173901</v>
      </c>
      <c r="BK19" s="17">
        <v>0.33296996814984198</v>
      </c>
      <c r="BL19" s="17">
        <v>0.40516478395645739</v>
      </c>
      <c r="BM19" s="17">
        <v>0.25935476440424382</v>
      </c>
      <c r="BN19" s="17">
        <v>0.27672868177116111</v>
      </c>
      <c r="BP19" s="17">
        <v>0.24989903748227191</v>
      </c>
      <c r="BQ19" s="17">
        <v>0.26181777216821228</v>
      </c>
      <c r="BR19" s="17">
        <v>0.28923578215905471</v>
      </c>
      <c r="BS19" s="17">
        <v>0.33150089079705419</v>
      </c>
      <c r="BT19" s="17">
        <v>0.28900124709627178</v>
      </c>
      <c r="BU19" s="17">
        <v>0.32882310991517361</v>
      </c>
      <c r="BV19" s="17">
        <v>0.31681742801131718</v>
      </c>
      <c r="BW19" s="17">
        <v>0.24688630395291469</v>
      </c>
      <c r="BX19" s="17">
        <v>0.22614899002375211</v>
      </c>
      <c r="BY19" s="17">
        <v>0.30921335143213791</v>
      </c>
    </row>
    <row r="20" spans="2:77" ht="18.95" customHeight="1">
      <c r="B20" s="19" t="s">
        <v>261</v>
      </c>
      <c r="C20" s="17">
        <v>0.30419077993315152</v>
      </c>
      <c r="D20" s="17">
        <v>0.29925899253450949</v>
      </c>
      <c r="E20" s="17">
        <v>0.30834970974658232</v>
      </c>
      <c r="F20" s="17">
        <v>0.34706045480188241</v>
      </c>
      <c r="H20" s="17">
        <v>0.30319802609501117</v>
      </c>
      <c r="I20" s="17">
        <v>0.27565449817089738</v>
      </c>
      <c r="J20" s="17">
        <v>0.3511787661575449</v>
      </c>
      <c r="K20" s="17">
        <v>0.31346031678756259</v>
      </c>
      <c r="L20" s="17">
        <v>0.2521853010193908</v>
      </c>
      <c r="M20" s="17">
        <v>0.27612209256520798</v>
      </c>
      <c r="N20" s="17">
        <v>0.27163433998393621</v>
      </c>
      <c r="O20" s="17">
        <v>0.37177325918647802</v>
      </c>
      <c r="P20" s="17">
        <v>0.31126679494768977</v>
      </c>
      <c r="Q20" s="17">
        <v>0.31020534228315838</v>
      </c>
      <c r="R20" s="17">
        <v>0.30134935426255133</v>
      </c>
      <c r="S20" s="17">
        <v>0.32250723558827332</v>
      </c>
      <c r="U20" s="17">
        <v>0.3205482754145107</v>
      </c>
      <c r="V20" s="17">
        <v>0.28332951257327837</v>
      </c>
      <c r="W20" s="17">
        <v>0.25032830115079008</v>
      </c>
      <c r="X20" s="17">
        <v>0.29641763373122632</v>
      </c>
      <c r="Y20" s="17">
        <v>0.30652298135875172</v>
      </c>
      <c r="Z20" s="17">
        <v>0.29987993321631778</v>
      </c>
      <c r="AA20" s="17">
        <v>0.26411098171497882</v>
      </c>
      <c r="AB20" s="17">
        <v>0.3784227920019847</v>
      </c>
      <c r="AC20" s="17">
        <v>0.33048465079375922</v>
      </c>
      <c r="AD20" s="17">
        <v>0.29495722151225268</v>
      </c>
      <c r="AE20" s="17">
        <v>0.25739309288016049</v>
      </c>
      <c r="AG20" s="17">
        <v>0.31946439529921039</v>
      </c>
      <c r="AH20" s="17">
        <v>0.29224639520920059</v>
      </c>
      <c r="AJ20" s="17">
        <v>0.32651928227026827</v>
      </c>
      <c r="AK20" s="17">
        <v>0.31769992516598561</v>
      </c>
      <c r="AL20" s="17">
        <v>0.36634603165176832</v>
      </c>
      <c r="AM20" s="17">
        <v>0.3004360968760505</v>
      </c>
      <c r="AN20" s="17">
        <v>0.30732645069226211</v>
      </c>
      <c r="AO20" s="17">
        <v>0.28804993165763471</v>
      </c>
      <c r="AP20" s="17">
        <v>0.28146357111924802</v>
      </c>
      <c r="AQ20" s="17">
        <v>0.29980983680588341</v>
      </c>
      <c r="AR20" s="17">
        <v>0.34614763277100752</v>
      </c>
      <c r="AS20" s="17">
        <v>0.3317519910073235</v>
      </c>
      <c r="AT20" s="17">
        <v>0.34344472368097878</v>
      </c>
      <c r="AU20" s="17">
        <v>0.35767346350077478</v>
      </c>
      <c r="AV20" s="17">
        <v>0.29451064958926682</v>
      </c>
      <c r="AX20" s="17">
        <v>0.30165118478286229</v>
      </c>
      <c r="AY20" s="17">
        <v>0.3317519910073235</v>
      </c>
      <c r="AZ20" s="17">
        <v>0.34344472368097878</v>
      </c>
      <c r="BA20" s="17">
        <v>0.35767346350077478</v>
      </c>
      <c r="BC20" s="17">
        <v>0.2163544452579341</v>
      </c>
      <c r="BD20" s="17">
        <v>0.3635267302330969</v>
      </c>
      <c r="BE20" s="17">
        <v>0.36559319375956301</v>
      </c>
      <c r="BF20" s="17">
        <v>0.30986266035131188</v>
      </c>
      <c r="BG20" s="17">
        <v>0.2360719127349912</v>
      </c>
      <c r="BH20" s="17">
        <v>0.30994001692131878</v>
      </c>
      <c r="BI20" s="17">
        <v>0.3289919526440091</v>
      </c>
      <c r="BJ20" s="17">
        <v>0.36235858665098919</v>
      </c>
      <c r="BK20" s="17">
        <v>0.23573871887845549</v>
      </c>
      <c r="BL20" s="17">
        <v>0.39762842621079009</v>
      </c>
      <c r="BM20" s="17">
        <v>0.35451718227560231</v>
      </c>
      <c r="BN20" s="17">
        <v>0.28717743453528738</v>
      </c>
      <c r="BP20" s="17">
        <v>0.40202845273932442</v>
      </c>
      <c r="BQ20" s="17">
        <v>0.44084546223013421</v>
      </c>
      <c r="BR20" s="17">
        <v>0.36978508773524632</v>
      </c>
      <c r="BS20" s="17">
        <v>0.22740353545500669</v>
      </c>
      <c r="BT20" s="17">
        <v>0.3194942907941884</v>
      </c>
      <c r="BU20" s="17">
        <v>0.2449294857611839</v>
      </c>
      <c r="BV20" s="17">
        <v>0.34549225249520971</v>
      </c>
      <c r="BW20" s="17">
        <v>0.27834318169568151</v>
      </c>
      <c r="BX20" s="17">
        <v>0.39310319446459779</v>
      </c>
      <c r="BY20" s="17">
        <v>0.2790995979054019</v>
      </c>
    </row>
    <row r="21" spans="2:77" ht="18.95" customHeight="1">
      <c r="B21" s="19" t="s">
        <v>262</v>
      </c>
      <c r="C21" s="17">
        <v>0.18275323308605751</v>
      </c>
      <c r="D21" s="17">
        <v>0.18855225435470549</v>
      </c>
      <c r="E21" s="17">
        <v>0.15437229143838219</v>
      </c>
      <c r="F21" s="17">
        <v>0.21607632137065</v>
      </c>
      <c r="H21" s="17">
        <v>0.14645696352016199</v>
      </c>
      <c r="I21" s="17">
        <v>0.18932643706327901</v>
      </c>
      <c r="J21" s="17">
        <v>0.1423732063448416</v>
      </c>
      <c r="K21" s="17">
        <v>0.15774809490930999</v>
      </c>
      <c r="L21" s="17">
        <v>0.19194391516589171</v>
      </c>
      <c r="M21" s="17">
        <v>0.13905274217781441</v>
      </c>
      <c r="N21" s="17">
        <v>0.1787081210677019</v>
      </c>
      <c r="O21" s="17">
        <v>0.1543763805935609</v>
      </c>
      <c r="P21" s="17">
        <v>0.249410940515395</v>
      </c>
      <c r="Q21" s="17">
        <v>0.17299421270348389</v>
      </c>
      <c r="R21" s="17">
        <v>0.24273699719232841</v>
      </c>
      <c r="S21" s="17">
        <v>0.20813446085610909</v>
      </c>
      <c r="U21" s="17">
        <v>0.14628628375365529</v>
      </c>
      <c r="V21" s="17">
        <v>0.15468952696598881</v>
      </c>
      <c r="W21" s="17">
        <v>0.16288905186159261</v>
      </c>
      <c r="X21" s="17">
        <v>0.14790665594759661</v>
      </c>
      <c r="Y21" s="17">
        <v>0.22049487164164891</v>
      </c>
      <c r="Z21" s="17">
        <v>0.2031508984720842</v>
      </c>
      <c r="AA21" s="17">
        <v>0.21358575715747441</v>
      </c>
      <c r="AB21" s="17">
        <v>0.227817368862234</v>
      </c>
      <c r="AC21" s="17">
        <v>0.2018053572356944</v>
      </c>
      <c r="AD21" s="17">
        <v>0.14086374603812549</v>
      </c>
      <c r="AE21" s="17">
        <v>9.080847130335315E-2</v>
      </c>
      <c r="AG21" s="17">
        <v>0.20953377558358441</v>
      </c>
      <c r="AH21" s="17">
        <v>0.16181011680087179</v>
      </c>
      <c r="AJ21" s="17">
        <v>0.21755291589251499</v>
      </c>
      <c r="AK21" s="17">
        <v>0.14540431910295329</v>
      </c>
      <c r="AL21" s="17">
        <v>0.18048782876461719</v>
      </c>
      <c r="AM21" s="17">
        <v>0.23459854937160571</v>
      </c>
      <c r="AN21" s="17">
        <v>0.19795896049404879</v>
      </c>
      <c r="AO21" s="17">
        <v>0.14998991804063239</v>
      </c>
      <c r="AP21" s="17">
        <v>0.15368394677863839</v>
      </c>
      <c r="AQ21" s="17">
        <v>0.17621909770606259</v>
      </c>
      <c r="AR21" s="17">
        <v>0.15846550370480811</v>
      </c>
      <c r="AS21" s="17">
        <v>0.159870418479338</v>
      </c>
      <c r="AT21" s="17">
        <v>0.1906661615769302</v>
      </c>
      <c r="AU21" s="17">
        <v>0.1782847350571739</v>
      </c>
      <c r="AV21" s="17">
        <v>0.17284375945369429</v>
      </c>
      <c r="AX21" s="17">
        <v>0.18624538266780249</v>
      </c>
      <c r="AY21" s="17">
        <v>0.159870418479338</v>
      </c>
      <c r="AZ21" s="17">
        <v>0.1906661615769302</v>
      </c>
      <c r="BA21" s="17">
        <v>0.1782847350571739</v>
      </c>
      <c r="BC21" s="17">
        <v>0.22079306075729629</v>
      </c>
      <c r="BD21" s="17">
        <v>9.9681976285011228E-2</v>
      </c>
      <c r="BE21" s="17">
        <v>0.14817383299350179</v>
      </c>
      <c r="BF21" s="17">
        <v>0.18417688719199851</v>
      </c>
      <c r="BG21" s="17">
        <v>0.20555420923598719</v>
      </c>
      <c r="BH21" s="17">
        <v>0.24538074660797091</v>
      </c>
      <c r="BI21" s="17">
        <v>0.19890660807248561</v>
      </c>
      <c r="BJ21" s="17">
        <v>0.13639685880160329</v>
      </c>
      <c r="BK21" s="17">
        <v>0.1910731259736051</v>
      </c>
      <c r="BL21" s="17">
        <v>0.1509418585132398</v>
      </c>
      <c r="BM21" s="17">
        <v>0.20241796737743309</v>
      </c>
      <c r="BN21" s="17">
        <v>0.16776231209116341</v>
      </c>
      <c r="BP21" s="17">
        <v>0.1566047546466201</v>
      </c>
      <c r="BQ21" s="17">
        <v>0.16007947388586799</v>
      </c>
      <c r="BR21" s="17">
        <v>0.14397423604448961</v>
      </c>
      <c r="BS21" s="17">
        <v>0.20519335850633141</v>
      </c>
      <c r="BT21" s="17">
        <v>0.24724832631494881</v>
      </c>
      <c r="BU21" s="17">
        <v>0.1583453668158947</v>
      </c>
      <c r="BV21" s="17">
        <v>0.13274625949089169</v>
      </c>
      <c r="BW21" s="17">
        <v>0.15398276897171109</v>
      </c>
      <c r="BX21" s="17">
        <v>0.1695589051502589</v>
      </c>
      <c r="BY21" s="17">
        <v>0.2098134989512235</v>
      </c>
    </row>
    <row r="22" spans="2:77" ht="18.95" customHeight="1">
      <c r="B22" s="19" t="s">
        <v>268</v>
      </c>
      <c r="C22" s="17">
        <v>1.5599031992797939E-3</v>
      </c>
      <c r="D22" s="17">
        <v>1.0568593829444731E-3</v>
      </c>
      <c r="E22" s="17">
        <v>3.5068103172269751E-3</v>
      </c>
      <c r="F22" s="17">
        <v>0</v>
      </c>
      <c r="H22" s="17">
        <v>7.3885844102555146E-3</v>
      </c>
      <c r="I22" s="17">
        <v>0</v>
      </c>
      <c r="J22" s="17">
        <v>0</v>
      </c>
      <c r="K22" s="17">
        <v>0</v>
      </c>
      <c r="L22" s="17">
        <v>0</v>
      </c>
      <c r="M22" s="17">
        <v>0</v>
      </c>
      <c r="N22" s="17">
        <v>0</v>
      </c>
      <c r="O22" s="17">
        <v>0</v>
      </c>
      <c r="P22" s="17">
        <v>0</v>
      </c>
      <c r="Q22" s="17">
        <v>0</v>
      </c>
      <c r="R22" s="17">
        <v>0</v>
      </c>
      <c r="S22" s="17">
        <v>5.0113214897551106E-3</v>
      </c>
      <c r="U22" s="17">
        <v>0</v>
      </c>
      <c r="V22" s="17">
        <v>0</v>
      </c>
      <c r="W22" s="17">
        <v>0</v>
      </c>
      <c r="X22" s="17">
        <v>0</v>
      </c>
      <c r="Y22" s="17">
        <v>0</v>
      </c>
      <c r="Z22" s="17">
        <v>0</v>
      </c>
      <c r="AA22" s="17">
        <v>6.6077825854818223E-3</v>
      </c>
      <c r="AB22" s="17">
        <v>0</v>
      </c>
      <c r="AC22" s="17">
        <v>0</v>
      </c>
      <c r="AD22" s="17">
        <v>8.9482162534156705E-3</v>
      </c>
      <c r="AE22" s="17">
        <v>0</v>
      </c>
      <c r="AG22" s="17">
        <v>1.7653018994686E-3</v>
      </c>
      <c r="AH22" s="17">
        <v>1.3992758011127321E-3</v>
      </c>
      <c r="AJ22" s="17">
        <v>0</v>
      </c>
      <c r="AK22" s="17">
        <v>6.6748369455163483E-3</v>
      </c>
      <c r="AL22" s="17">
        <v>0</v>
      </c>
      <c r="AM22" s="17">
        <v>0</v>
      </c>
      <c r="AN22" s="17">
        <v>3.8648117107128168E-3</v>
      </c>
      <c r="AO22" s="17">
        <v>0</v>
      </c>
      <c r="AP22" s="17">
        <v>0</v>
      </c>
      <c r="AQ22" s="17">
        <v>0</v>
      </c>
      <c r="AR22" s="17">
        <v>0</v>
      </c>
      <c r="AS22" s="17">
        <v>0</v>
      </c>
      <c r="AT22" s="17">
        <v>0</v>
      </c>
      <c r="AU22" s="17">
        <v>0</v>
      </c>
      <c r="AV22" s="17">
        <v>0</v>
      </c>
      <c r="AX22" s="17">
        <v>1.7267114187833441E-3</v>
      </c>
      <c r="AY22" s="17">
        <v>0</v>
      </c>
      <c r="AZ22" s="17">
        <v>0</v>
      </c>
      <c r="BA22" s="17">
        <v>0</v>
      </c>
      <c r="BC22" s="17">
        <v>0</v>
      </c>
      <c r="BD22" s="17">
        <v>0</v>
      </c>
      <c r="BE22" s="17">
        <v>0</v>
      </c>
      <c r="BF22" s="17">
        <v>0</v>
      </c>
      <c r="BG22" s="17">
        <v>2.821506657067311E-2</v>
      </c>
      <c r="BH22" s="17">
        <v>0</v>
      </c>
      <c r="BI22" s="17">
        <v>0</v>
      </c>
      <c r="BJ22" s="17">
        <v>0</v>
      </c>
      <c r="BK22" s="17">
        <v>0</v>
      </c>
      <c r="BL22" s="17">
        <v>8.0484054408777213E-3</v>
      </c>
      <c r="BM22" s="17">
        <v>0</v>
      </c>
      <c r="BN22" s="17">
        <v>1.5503779080495239E-3</v>
      </c>
      <c r="BP22" s="17">
        <v>0</v>
      </c>
      <c r="BQ22" s="17">
        <v>0</v>
      </c>
      <c r="BR22" s="17">
        <v>8.9906829108099568E-3</v>
      </c>
      <c r="BS22" s="17">
        <v>0</v>
      </c>
      <c r="BT22" s="17">
        <v>0</v>
      </c>
      <c r="BU22" s="17">
        <v>1.217736534126126E-2</v>
      </c>
      <c r="BV22" s="17">
        <v>0</v>
      </c>
      <c r="BW22" s="17">
        <v>0</v>
      </c>
      <c r="BX22" s="17">
        <v>0</v>
      </c>
      <c r="BY22" s="17">
        <v>0</v>
      </c>
    </row>
    <row r="23" spans="2:77" ht="18.95" customHeight="1">
      <c r="B23" s="19" t="s">
        <v>55</v>
      </c>
      <c r="C23" s="17">
        <v>2.336842315411139E-3</v>
      </c>
      <c r="D23" s="17">
        <v>1.8820809708550131E-3</v>
      </c>
      <c r="E23" s="17">
        <v>4.275167847214969E-3</v>
      </c>
      <c r="F23" s="17">
        <v>0</v>
      </c>
      <c r="H23" s="17">
        <v>1.1358840412465789E-2</v>
      </c>
      <c r="I23" s="17">
        <v>3.9208199107539912E-3</v>
      </c>
      <c r="J23" s="17">
        <v>0</v>
      </c>
      <c r="K23" s="17">
        <v>9.4692778215659974E-3</v>
      </c>
      <c r="L23" s="17">
        <v>0</v>
      </c>
      <c r="M23" s="17">
        <v>0</v>
      </c>
      <c r="N23" s="17">
        <v>0</v>
      </c>
      <c r="O23" s="17">
        <v>0</v>
      </c>
      <c r="P23" s="17">
        <v>0</v>
      </c>
      <c r="Q23" s="17">
        <v>0</v>
      </c>
      <c r="R23" s="17">
        <v>0</v>
      </c>
      <c r="S23" s="17">
        <v>7.6640690223128759E-4</v>
      </c>
      <c r="U23" s="17">
        <v>1.017330983973096E-2</v>
      </c>
      <c r="V23" s="17">
        <v>0</v>
      </c>
      <c r="W23" s="17">
        <v>1.6093886327894051E-3</v>
      </c>
      <c r="X23" s="17">
        <v>0</v>
      </c>
      <c r="Y23" s="17">
        <v>0</v>
      </c>
      <c r="Z23" s="17">
        <v>0</v>
      </c>
      <c r="AA23" s="17">
        <v>0</v>
      </c>
      <c r="AB23" s="17">
        <v>0</v>
      </c>
      <c r="AC23" s="17">
        <v>6.8005650618704824E-3</v>
      </c>
      <c r="AD23" s="17">
        <v>0</v>
      </c>
      <c r="AE23" s="17">
        <v>8.5660871336491431E-2</v>
      </c>
      <c r="AG23" s="17">
        <v>2.6997660458236768E-4</v>
      </c>
      <c r="AH23" s="17">
        <v>3.9531877995157838E-3</v>
      </c>
      <c r="AJ23" s="17">
        <v>7.4229409374210002E-4</v>
      </c>
      <c r="AK23" s="17">
        <v>0</v>
      </c>
      <c r="AL23" s="17">
        <v>0</v>
      </c>
      <c r="AM23" s="17">
        <v>0</v>
      </c>
      <c r="AN23" s="17">
        <v>5.3667059330832732E-3</v>
      </c>
      <c r="AO23" s="17">
        <v>0</v>
      </c>
      <c r="AP23" s="17">
        <v>6.5335075618593568E-3</v>
      </c>
      <c r="AQ23" s="17">
        <v>0</v>
      </c>
      <c r="AR23" s="17">
        <v>0</v>
      </c>
      <c r="AS23" s="17">
        <v>0</v>
      </c>
      <c r="AT23" s="17">
        <v>0</v>
      </c>
      <c r="AU23" s="17">
        <v>0</v>
      </c>
      <c r="AV23" s="17">
        <v>0</v>
      </c>
      <c r="AX23" s="17">
        <v>2.5867325047986959E-3</v>
      </c>
      <c r="AY23" s="17">
        <v>0</v>
      </c>
      <c r="AZ23" s="17">
        <v>0</v>
      </c>
      <c r="BA23" s="17">
        <v>0</v>
      </c>
      <c r="BC23" s="17">
        <v>6.4813228385843724E-3</v>
      </c>
      <c r="BD23" s="17">
        <v>1.8266539815408239E-2</v>
      </c>
      <c r="BE23" s="17">
        <v>0</v>
      </c>
      <c r="BF23" s="17">
        <v>0</v>
      </c>
      <c r="BG23" s="17">
        <v>0</v>
      </c>
      <c r="BH23" s="17">
        <v>4.5135961911616793E-3</v>
      </c>
      <c r="BI23" s="17">
        <v>1.040901607435203E-2</v>
      </c>
      <c r="BJ23" s="17">
        <v>0</v>
      </c>
      <c r="BK23" s="17">
        <v>0</v>
      </c>
      <c r="BL23" s="17">
        <v>0</v>
      </c>
      <c r="BM23" s="17">
        <v>5.0809554518038017E-3</v>
      </c>
      <c r="BN23" s="17">
        <v>6.2098696172015987E-3</v>
      </c>
      <c r="BP23" s="17">
        <v>0</v>
      </c>
      <c r="BQ23" s="17">
        <v>0</v>
      </c>
      <c r="BR23" s="17">
        <v>1.3749908986490421E-3</v>
      </c>
      <c r="BS23" s="17">
        <v>0</v>
      </c>
      <c r="BT23" s="17">
        <v>3.50067904467167E-3</v>
      </c>
      <c r="BU23" s="17">
        <v>0</v>
      </c>
      <c r="BV23" s="17">
        <v>0</v>
      </c>
      <c r="BW23" s="17">
        <v>0</v>
      </c>
      <c r="BX23" s="17">
        <v>1.686955651736111E-2</v>
      </c>
      <c r="BY23" s="17">
        <v>6.7343991402558142E-3</v>
      </c>
    </row>
    <row r="25" spans="2:77">
      <c r="B25" t="s">
        <v>418</v>
      </c>
    </row>
    <row r="26" spans="2:77">
      <c r="B26" t="s">
        <v>9</v>
      </c>
    </row>
    <row r="28" spans="2:77">
      <c r="B2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A23"/>
  <sheetViews>
    <sheetView showGridLines="0" topLeftCell="A4" workbookViewId="0">
      <pane xSplit="2" topLeftCell="AV1" activePane="topRight" state="frozen"/>
      <selection pane="topRight" activeCell="AY10" sqref="AY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269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270</v>
      </c>
      <c r="C9" s="17">
        <v>0.2634124218260635</v>
      </c>
      <c r="D9" s="17">
        <v>0.26757344426891427</v>
      </c>
      <c r="E9" s="17">
        <v>0.23440221856266541</v>
      </c>
      <c r="F9" s="17">
        <v>0.3194356257259155</v>
      </c>
      <c r="H9" s="17">
        <v>0.23991367343360059</v>
      </c>
      <c r="I9" s="17">
        <v>0.2061342433201854</v>
      </c>
      <c r="J9" s="17">
        <v>0.23299122498525479</v>
      </c>
      <c r="K9" s="17">
        <v>0.22043271278338841</v>
      </c>
      <c r="L9" s="17">
        <v>0.33601403213962239</v>
      </c>
      <c r="M9" s="17">
        <v>0.27390153791668931</v>
      </c>
      <c r="N9" s="17">
        <v>0.2193987739794733</v>
      </c>
      <c r="O9" s="17">
        <v>0.26101932066331912</v>
      </c>
      <c r="P9" s="17">
        <v>0.31173536652805328</v>
      </c>
      <c r="Q9" s="17">
        <v>0.2832388991342546</v>
      </c>
      <c r="R9" s="17">
        <v>0.26497625326521701</v>
      </c>
      <c r="S9" s="17">
        <v>0.26879547927153569</v>
      </c>
      <c r="U9" s="17">
        <v>0.2114441745163354</v>
      </c>
      <c r="V9" s="17">
        <v>0.23867804991908231</v>
      </c>
      <c r="W9" s="17">
        <v>0.23452848884468641</v>
      </c>
      <c r="X9" s="17">
        <v>0.25491148644159128</v>
      </c>
      <c r="Y9" s="17">
        <v>0.27089320769443442</v>
      </c>
      <c r="Z9" s="17">
        <v>0.24548652331443371</v>
      </c>
      <c r="AA9" s="17">
        <v>0.31172761761434209</v>
      </c>
      <c r="AB9" s="17">
        <v>0.2766210338143929</v>
      </c>
      <c r="AC9" s="17">
        <v>0.30890309190560461</v>
      </c>
      <c r="AD9" s="17">
        <v>0.26853826338968889</v>
      </c>
      <c r="AE9" s="17">
        <v>0.39315505652064731</v>
      </c>
      <c r="AG9" s="17">
        <v>0.27711138098789673</v>
      </c>
      <c r="AH9" s="17">
        <v>0.25271122019371578</v>
      </c>
      <c r="AJ9" s="17">
        <v>0.28370550331595762</v>
      </c>
      <c r="AK9" s="17">
        <v>0.26763696654180208</v>
      </c>
      <c r="AL9" s="17">
        <v>0.30129007895243359</v>
      </c>
      <c r="AM9" s="17">
        <v>0.28200556395636051</v>
      </c>
      <c r="AN9" s="17">
        <v>0.24162834881410181</v>
      </c>
      <c r="AO9" s="17">
        <v>0.26173303278900889</v>
      </c>
      <c r="AP9" s="17">
        <v>0.28671752713264592</v>
      </c>
      <c r="AQ9" s="17">
        <v>0.31468797358425188</v>
      </c>
      <c r="AR9" s="17">
        <v>0.29062612873378529</v>
      </c>
      <c r="AS9" s="17">
        <v>0.29775831966322652</v>
      </c>
      <c r="AT9" s="17">
        <v>0.29308946377530631</v>
      </c>
      <c r="AU9" s="17">
        <v>0.29146651025222919</v>
      </c>
      <c r="AV9" s="17">
        <v>0.22051492115505539</v>
      </c>
      <c r="AX9" s="17">
        <v>0.26331906820163442</v>
      </c>
      <c r="AY9" s="17">
        <v>0.29775831966322652</v>
      </c>
      <c r="AZ9" s="17">
        <v>0.29308946377530631</v>
      </c>
      <c r="BA9" s="17">
        <v>0.29146651025222919</v>
      </c>
      <c r="BC9" s="17">
        <v>0.21452499823572979</v>
      </c>
      <c r="BD9" s="17">
        <v>0.30540458970995887</v>
      </c>
      <c r="BE9" s="17">
        <v>0.25033219129589529</v>
      </c>
      <c r="BF9" s="17">
        <v>0.21116988375980991</v>
      </c>
      <c r="BG9" s="17">
        <v>0.38272500644859159</v>
      </c>
      <c r="BH9" s="17">
        <v>0.26835709050695328</v>
      </c>
      <c r="BI9" s="17">
        <v>0.24247157855201859</v>
      </c>
      <c r="BJ9" s="17">
        <v>0.24390991726865971</v>
      </c>
      <c r="BK9" s="17">
        <v>0.27310580221900832</v>
      </c>
      <c r="BL9" s="17">
        <v>0.2788001161466267</v>
      </c>
      <c r="BM9" s="17">
        <v>0.25778632599552131</v>
      </c>
      <c r="BN9" s="17">
        <v>0.24417665885386561</v>
      </c>
      <c r="BP9" s="17">
        <v>0.26817759368354621</v>
      </c>
      <c r="BQ9" s="17">
        <v>0.24632483825571469</v>
      </c>
      <c r="BR9" s="17">
        <v>0.28046757141329232</v>
      </c>
      <c r="BS9" s="17">
        <v>0.31098313634676999</v>
      </c>
      <c r="BT9" s="17">
        <v>0.25699077565076561</v>
      </c>
      <c r="BU9" s="17">
        <v>0.21400967345759511</v>
      </c>
      <c r="BV9" s="17">
        <v>0.26594434514137461</v>
      </c>
      <c r="BW9" s="17">
        <v>0.2308724736909305</v>
      </c>
      <c r="BX9" s="17">
        <v>0.2018960858202811</v>
      </c>
      <c r="BY9" s="17">
        <v>0.24738168102393751</v>
      </c>
    </row>
    <row r="10" spans="2:79" ht="32.1" customHeight="1">
      <c r="B10" s="19" t="s">
        <v>271</v>
      </c>
      <c r="C10" s="17">
        <v>0.34410059802023818</v>
      </c>
      <c r="D10" s="17">
        <v>0.35159118641638798</v>
      </c>
      <c r="E10" s="17">
        <v>0.32832063286522351</v>
      </c>
      <c r="F10" s="17">
        <v>0.29692694377221152</v>
      </c>
      <c r="H10" s="17">
        <v>0.38022926513873961</v>
      </c>
      <c r="I10" s="17">
        <v>0.37553727901206768</v>
      </c>
      <c r="J10" s="17">
        <v>0.31942884236140501</v>
      </c>
      <c r="K10" s="17">
        <v>0.40937465132765938</v>
      </c>
      <c r="L10" s="17">
        <v>0.34220487928116328</v>
      </c>
      <c r="M10" s="17">
        <v>0.35855997794463851</v>
      </c>
      <c r="N10" s="17">
        <v>0.30405579403385569</v>
      </c>
      <c r="O10" s="17">
        <v>0.32297225111513689</v>
      </c>
      <c r="P10" s="17">
        <v>0.32072402104076331</v>
      </c>
      <c r="Q10" s="17">
        <v>0.31597754194956112</v>
      </c>
      <c r="R10" s="17">
        <v>0.33425953370960282</v>
      </c>
      <c r="S10" s="17">
        <v>0.3287669397119235</v>
      </c>
      <c r="U10" s="17">
        <v>0.37476436869280721</v>
      </c>
      <c r="V10" s="17">
        <v>0.52461404007154344</v>
      </c>
      <c r="W10" s="17">
        <v>0.33907846869359209</v>
      </c>
      <c r="X10" s="17">
        <v>0.29162002327981768</v>
      </c>
      <c r="Y10" s="17">
        <v>0.3604838628507504</v>
      </c>
      <c r="Z10" s="17">
        <v>0.30991028412339711</v>
      </c>
      <c r="AA10" s="17">
        <v>0.3210954678493585</v>
      </c>
      <c r="AB10" s="17">
        <v>0.27229391160118438</v>
      </c>
      <c r="AC10" s="17">
        <v>0.36106189098663971</v>
      </c>
      <c r="AD10" s="17">
        <v>0.32821588505777333</v>
      </c>
      <c r="AE10" s="17">
        <v>0.57410446830948725</v>
      </c>
      <c r="AG10" s="17">
        <v>0.32549917575056242</v>
      </c>
      <c r="AH10" s="17">
        <v>0.35863145164237631</v>
      </c>
      <c r="AJ10" s="17">
        <v>0.29063152142405141</v>
      </c>
      <c r="AK10" s="17">
        <v>0.35831946338445669</v>
      </c>
      <c r="AL10" s="17">
        <v>0.35499066198871537</v>
      </c>
      <c r="AM10" s="17">
        <v>0.39100982761768532</v>
      </c>
      <c r="AN10" s="17">
        <v>0.38327723748927328</v>
      </c>
      <c r="AO10" s="17">
        <v>0.3273374899010642</v>
      </c>
      <c r="AP10" s="17">
        <v>0.37385747043379369</v>
      </c>
      <c r="AQ10" s="17">
        <v>0.32956985127597488</v>
      </c>
      <c r="AR10" s="17">
        <v>0.27402213366852529</v>
      </c>
      <c r="AS10" s="17">
        <v>0.27872991605909347</v>
      </c>
      <c r="AT10" s="17">
        <v>0.29256268434218519</v>
      </c>
      <c r="AU10" s="17">
        <v>0.30677191544645538</v>
      </c>
      <c r="AV10" s="17">
        <v>0.3176664827205653</v>
      </c>
      <c r="AX10" s="17">
        <v>0.34704748405312591</v>
      </c>
      <c r="AY10" s="17">
        <v>0.27872991605909347</v>
      </c>
      <c r="AZ10" s="17">
        <v>0.29256268434218519</v>
      </c>
      <c r="BA10" s="17">
        <v>0.30677191544645538</v>
      </c>
      <c r="BC10" s="17">
        <v>0.3219429651583261</v>
      </c>
      <c r="BD10" s="17">
        <v>0.30997281288949541</v>
      </c>
      <c r="BE10" s="17">
        <v>0.32731288039094042</v>
      </c>
      <c r="BF10" s="17">
        <v>0.39883303567435929</v>
      </c>
      <c r="BG10" s="17">
        <v>0.38854559448274262</v>
      </c>
      <c r="BH10" s="17">
        <v>0.27351670731072347</v>
      </c>
      <c r="BI10" s="17">
        <v>0.3560670484883971</v>
      </c>
      <c r="BJ10" s="17">
        <v>0.33444404014862628</v>
      </c>
      <c r="BK10" s="17">
        <v>0.37406534597514662</v>
      </c>
      <c r="BL10" s="17">
        <v>0.4265980394437725</v>
      </c>
      <c r="BM10" s="17">
        <v>0.35500061669260569</v>
      </c>
      <c r="BN10" s="17">
        <v>0.36459494639559481</v>
      </c>
      <c r="BP10" s="17">
        <v>0.33540630713180541</v>
      </c>
      <c r="BQ10" s="17">
        <v>0.24168866150923851</v>
      </c>
      <c r="BR10" s="17">
        <v>0.3303909841311925</v>
      </c>
      <c r="BS10" s="17">
        <v>0.36197534073535009</v>
      </c>
      <c r="BT10" s="17">
        <v>0.31750700700512918</v>
      </c>
      <c r="BU10" s="17">
        <v>0.33843420428200888</v>
      </c>
      <c r="BV10" s="17">
        <v>0.29349529855110418</v>
      </c>
      <c r="BW10" s="17">
        <v>0.37906795022604628</v>
      </c>
      <c r="BX10" s="17">
        <v>0.30953390630458111</v>
      </c>
      <c r="BY10" s="17">
        <v>0.36013233615461859</v>
      </c>
    </row>
    <row r="11" spans="2:79" ht="87.95" customHeight="1">
      <c r="B11" s="19" t="s">
        <v>272</v>
      </c>
      <c r="C11" s="17">
        <v>0.3884428961824567</v>
      </c>
      <c r="D11" s="17">
        <v>0.37351285643011561</v>
      </c>
      <c r="E11" s="17">
        <v>0.42620614638553872</v>
      </c>
      <c r="F11" s="17">
        <v>0.45973999352785377</v>
      </c>
      <c r="H11" s="17">
        <v>0.32097720173738509</v>
      </c>
      <c r="I11" s="17">
        <v>0.31746107003881091</v>
      </c>
      <c r="J11" s="17">
        <v>0.40893813668023432</v>
      </c>
      <c r="K11" s="17">
        <v>0.39702238188090661</v>
      </c>
      <c r="L11" s="17">
        <v>0.38921344995851309</v>
      </c>
      <c r="M11" s="17">
        <v>0.35255518206517239</v>
      </c>
      <c r="N11" s="17">
        <v>0.37803755631428082</v>
      </c>
      <c r="O11" s="17">
        <v>0.47507268909206929</v>
      </c>
      <c r="P11" s="17">
        <v>0.4211495996628794</v>
      </c>
      <c r="Q11" s="17">
        <v>0.40517952205156399</v>
      </c>
      <c r="R11" s="17">
        <v>0.439322395949022</v>
      </c>
      <c r="S11" s="17">
        <v>0.39271679596665782</v>
      </c>
      <c r="U11" s="17">
        <v>0.32727280256365138</v>
      </c>
      <c r="V11" s="17">
        <v>0.31326815344066389</v>
      </c>
      <c r="W11" s="17">
        <v>0.42367894350627272</v>
      </c>
      <c r="X11" s="17">
        <v>0.41305138330936941</v>
      </c>
      <c r="Y11" s="17">
        <v>0.42822414824651811</v>
      </c>
      <c r="Z11" s="17">
        <v>0.397213693731293</v>
      </c>
      <c r="AA11" s="17">
        <v>0.35689229783547383</v>
      </c>
      <c r="AB11" s="17">
        <v>0.41737985328133392</v>
      </c>
      <c r="AC11" s="17">
        <v>0.40835981317644371</v>
      </c>
      <c r="AD11" s="17">
        <v>0.40717236652747479</v>
      </c>
      <c r="AE11" s="17">
        <v>0.34746173979497541</v>
      </c>
      <c r="AG11" s="17">
        <v>0.41729054846580471</v>
      </c>
      <c r="AH11" s="17">
        <v>0.36590800575340499</v>
      </c>
      <c r="AJ11" s="17">
        <v>0.3810734103728417</v>
      </c>
      <c r="AK11" s="17">
        <v>0.41429822224781138</v>
      </c>
      <c r="AL11" s="17">
        <v>0.39993951760094648</v>
      </c>
      <c r="AM11" s="17">
        <v>0.39217185773621788</v>
      </c>
      <c r="AN11" s="17">
        <v>0.38612826513312881</v>
      </c>
      <c r="AO11" s="17">
        <v>0.38390990853402479</v>
      </c>
      <c r="AP11" s="17">
        <v>0.38724013726075579</v>
      </c>
      <c r="AQ11" s="17">
        <v>0.43981822542140903</v>
      </c>
      <c r="AR11" s="17">
        <v>0.46097761176285479</v>
      </c>
      <c r="AS11" s="17">
        <v>0.41280736140517449</v>
      </c>
      <c r="AT11" s="17">
        <v>0.37220176472435168</v>
      </c>
      <c r="AU11" s="17">
        <v>0.40522448134342409</v>
      </c>
      <c r="AV11" s="17">
        <v>0.4553605939391332</v>
      </c>
      <c r="AX11" s="17">
        <v>0.38984524941491883</v>
      </c>
      <c r="AY11" s="17">
        <v>0.41280736140517449</v>
      </c>
      <c r="AZ11" s="17">
        <v>0.37220176472435168</v>
      </c>
      <c r="BA11" s="17">
        <v>0.40522448134342409</v>
      </c>
      <c r="BC11" s="17">
        <v>0.35060801064632002</v>
      </c>
      <c r="BD11" s="17">
        <v>0.35682146995689062</v>
      </c>
      <c r="BE11" s="17">
        <v>0.33829281842958042</v>
      </c>
      <c r="BF11" s="17">
        <v>0.40108803887320332</v>
      </c>
      <c r="BG11" s="17">
        <v>0.41747262315953781</v>
      </c>
      <c r="BH11" s="17">
        <v>0.43323952130916038</v>
      </c>
      <c r="BI11" s="17">
        <v>0.44574687653947881</v>
      </c>
      <c r="BJ11" s="17">
        <v>0.43217703608793528</v>
      </c>
      <c r="BK11" s="17">
        <v>0.34460717054200629</v>
      </c>
      <c r="BL11" s="17">
        <v>0.45040219362370532</v>
      </c>
      <c r="BM11" s="17">
        <v>0.40032080570617778</v>
      </c>
      <c r="BN11" s="17">
        <v>0.36912007199319541</v>
      </c>
      <c r="BP11" s="17">
        <v>0.42627521878630709</v>
      </c>
      <c r="BQ11" s="17">
        <v>0.45035767399692189</v>
      </c>
      <c r="BR11" s="17">
        <v>0.43914003404069551</v>
      </c>
      <c r="BS11" s="17">
        <v>0.32081466761530431</v>
      </c>
      <c r="BT11" s="17">
        <v>0.43324045914285741</v>
      </c>
      <c r="BU11" s="17">
        <v>0.47503610044768407</v>
      </c>
      <c r="BV11" s="17">
        <v>0.46348294334842471</v>
      </c>
      <c r="BW11" s="17">
        <v>0.38372802900467701</v>
      </c>
      <c r="BX11" s="17">
        <v>0.35918288258996839</v>
      </c>
      <c r="BY11" s="17">
        <v>0.35233302990275822</v>
      </c>
    </row>
    <row r="12" spans="2:79" ht="102" customHeight="1">
      <c r="B12" s="19" t="s">
        <v>273</v>
      </c>
      <c r="C12" s="17">
        <v>0.31278515229178849</v>
      </c>
      <c r="D12" s="17">
        <v>0.30694728959309342</v>
      </c>
      <c r="E12" s="17">
        <v>0.32997369389386211</v>
      </c>
      <c r="F12" s="17">
        <v>0.31993017325473427</v>
      </c>
      <c r="H12" s="17">
        <v>0.30634624899767582</v>
      </c>
      <c r="I12" s="17">
        <v>0.38740804217441599</v>
      </c>
      <c r="J12" s="17">
        <v>0.2396766860279777</v>
      </c>
      <c r="K12" s="17">
        <v>0.21646622441005919</v>
      </c>
      <c r="L12" s="17">
        <v>0.36749573211576292</v>
      </c>
      <c r="M12" s="17">
        <v>0.33455991610565777</v>
      </c>
      <c r="N12" s="17">
        <v>0.3015050785162709</v>
      </c>
      <c r="O12" s="17">
        <v>0.33447863984129272</v>
      </c>
      <c r="P12" s="17">
        <v>0.32558464309421981</v>
      </c>
      <c r="Q12" s="17">
        <v>0.30925188234315393</v>
      </c>
      <c r="R12" s="17">
        <v>0.35077125466613179</v>
      </c>
      <c r="S12" s="17">
        <v>0.30261101301661791</v>
      </c>
      <c r="U12" s="17">
        <v>0.31179534883857679</v>
      </c>
      <c r="V12" s="17">
        <v>0.27441309790980978</v>
      </c>
      <c r="W12" s="17">
        <v>0.29448875783248052</v>
      </c>
      <c r="X12" s="17">
        <v>0.31878880882991217</v>
      </c>
      <c r="Y12" s="17">
        <v>0.34471888212145441</v>
      </c>
      <c r="Z12" s="17">
        <v>0.31192871467967392</v>
      </c>
      <c r="AA12" s="17">
        <v>0.33655260460136088</v>
      </c>
      <c r="AB12" s="17">
        <v>0.34223840544053591</v>
      </c>
      <c r="AC12" s="17">
        <v>0.26509951868438653</v>
      </c>
      <c r="AD12" s="17">
        <v>0.33261719658346839</v>
      </c>
      <c r="AE12" s="17">
        <v>3.7888075136727109E-2</v>
      </c>
      <c r="AG12" s="17">
        <v>0.3202116485282</v>
      </c>
      <c r="AH12" s="17">
        <v>0.30698380397701069</v>
      </c>
      <c r="AJ12" s="17">
        <v>0.33891858105478873</v>
      </c>
      <c r="AK12" s="17">
        <v>0.28588395670207167</v>
      </c>
      <c r="AL12" s="17">
        <v>0.28839115251757991</v>
      </c>
      <c r="AM12" s="17">
        <v>0.30529587934889041</v>
      </c>
      <c r="AN12" s="17">
        <v>0.25781942820351922</v>
      </c>
      <c r="AO12" s="17">
        <v>0.354521411628618</v>
      </c>
      <c r="AP12" s="17">
        <v>0.28095507430852712</v>
      </c>
      <c r="AQ12" s="17">
        <v>0.27113761692207472</v>
      </c>
      <c r="AR12" s="17">
        <v>0.3388247471363724</v>
      </c>
      <c r="AS12" s="17">
        <v>0.30715546213151018</v>
      </c>
      <c r="AT12" s="17">
        <v>0.30528385299217831</v>
      </c>
      <c r="AU12" s="17">
        <v>0.3015028956802781</v>
      </c>
      <c r="AV12" s="17">
        <v>0.34368783975687572</v>
      </c>
      <c r="AX12" s="17">
        <v>0.31584446269419092</v>
      </c>
      <c r="AY12" s="17">
        <v>0.30715546213151018</v>
      </c>
      <c r="AZ12" s="17">
        <v>0.30528385299217831</v>
      </c>
      <c r="BA12" s="17">
        <v>0.3015028956802781</v>
      </c>
      <c r="BC12" s="17">
        <v>0.32533007930861679</v>
      </c>
      <c r="BD12" s="17">
        <v>0.32295889346782342</v>
      </c>
      <c r="BE12" s="17">
        <v>0.38663592199221442</v>
      </c>
      <c r="BF12" s="17">
        <v>0.39800424388853928</v>
      </c>
      <c r="BG12" s="17">
        <v>0.38255791220606422</v>
      </c>
      <c r="BH12" s="17">
        <v>0.3592060180459784</v>
      </c>
      <c r="BI12" s="17">
        <v>0.38852866590566448</v>
      </c>
      <c r="BJ12" s="17">
        <v>0.3299639108419421</v>
      </c>
      <c r="BK12" s="17">
        <v>0.27201487864248147</v>
      </c>
      <c r="BL12" s="17">
        <v>0.33041734441251208</v>
      </c>
      <c r="BM12" s="17">
        <v>0.33634020747898352</v>
      </c>
      <c r="BN12" s="17">
        <v>0.28311978536734211</v>
      </c>
      <c r="BP12" s="17">
        <v>0.29780425489599011</v>
      </c>
      <c r="BQ12" s="17">
        <v>0.28325535871085838</v>
      </c>
      <c r="BR12" s="17">
        <v>0.29549966886429202</v>
      </c>
      <c r="BS12" s="17">
        <v>0.33230492667361078</v>
      </c>
      <c r="BT12" s="17">
        <v>0.3900913984791165</v>
      </c>
      <c r="BU12" s="17">
        <v>0.26090220317321539</v>
      </c>
      <c r="BV12" s="17">
        <v>0.37601527670811891</v>
      </c>
      <c r="BW12" s="17">
        <v>0.27591470649103123</v>
      </c>
      <c r="BX12" s="17">
        <v>0.37024321021487372</v>
      </c>
      <c r="BY12" s="17">
        <v>0.30676814020631388</v>
      </c>
    </row>
    <row r="13" spans="2:79" ht="18.95" customHeight="1">
      <c r="B13" s="19" t="s">
        <v>274</v>
      </c>
      <c r="C13" s="17">
        <v>0.42835246514353081</v>
      </c>
      <c r="D13" s="17">
        <v>0.413333494445627</v>
      </c>
      <c r="E13" s="17">
        <v>0.48141116347034191</v>
      </c>
      <c r="F13" s="17">
        <v>0.42805626516419948</v>
      </c>
      <c r="H13" s="17">
        <v>0.40899860330934568</v>
      </c>
      <c r="I13" s="17">
        <v>0.39937082286797138</v>
      </c>
      <c r="J13" s="17">
        <v>0.37306065005176109</v>
      </c>
      <c r="K13" s="17">
        <v>0.49476866998407748</v>
      </c>
      <c r="L13" s="17">
        <v>0.44607783160038489</v>
      </c>
      <c r="M13" s="17">
        <v>0.38877072209633029</v>
      </c>
      <c r="N13" s="17">
        <v>0.46948210628005271</v>
      </c>
      <c r="O13" s="17">
        <v>0.39074594214440178</v>
      </c>
      <c r="P13" s="17">
        <v>0.34743550762052627</v>
      </c>
      <c r="Q13" s="17">
        <v>0.42162771611784261</v>
      </c>
      <c r="R13" s="17">
        <v>0.48471918002477837</v>
      </c>
      <c r="S13" s="17">
        <v>0.46358047103699251</v>
      </c>
      <c r="U13" s="17">
        <v>0.38049820303742671</v>
      </c>
      <c r="V13" s="17">
        <v>0.41130815758664041</v>
      </c>
      <c r="W13" s="17">
        <v>0.4418443702503933</v>
      </c>
      <c r="X13" s="17">
        <v>0.3909399521044129</v>
      </c>
      <c r="Y13" s="17">
        <v>0.43392661034793112</v>
      </c>
      <c r="Z13" s="17">
        <v>0.42122424399621428</v>
      </c>
      <c r="AA13" s="17">
        <v>0.4908960736975323</v>
      </c>
      <c r="AB13" s="17">
        <v>0.40024946168437542</v>
      </c>
      <c r="AC13" s="17">
        <v>0.4310322478628813</v>
      </c>
      <c r="AD13" s="17">
        <v>0.48614705476430581</v>
      </c>
      <c r="AE13" s="17">
        <v>0.47606891756518011</v>
      </c>
      <c r="AG13" s="17">
        <v>0.43280106695753251</v>
      </c>
      <c r="AH13" s="17">
        <v>0.42487735550700489</v>
      </c>
      <c r="AJ13" s="17">
        <v>0.41718801707987901</v>
      </c>
      <c r="AK13" s="17">
        <v>0.43435809804945869</v>
      </c>
      <c r="AL13" s="17">
        <v>0.44985333452394688</v>
      </c>
      <c r="AM13" s="17">
        <v>0.44393864140212458</v>
      </c>
      <c r="AN13" s="17">
        <v>0.47521085437525451</v>
      </c>
      <c r="AO13" s="17">
        <v>0.41865771294936538</v>
      </c>
      <c r="AP13" s="17">
        <v>0.44610081620628927</v>
      </c>
      <c r="AQ13" s="17">
        <v>0.43495905418911202</v>
      </c>
      <c r="AR13" s="17">
        <v>0.48468489713180979</v>
      </c>
      <c r="AS13" s="17">
        <v>0.43846999584725471</v>
      </c>
      <c r="AT13" s="17">
        <v>0.44741776639069147</v>
      </c>
      <c r="AU13" s="17">
        <v>0.44904127469269389</v>
      </c>
      <c r="AV13" s="17">
        <v>0.42520935371138191</v>
      </c>
      <c r="AX13" s="17">
        <v>0.42443235772401278</v>
      </c>
      <c r="AY13" s="17">
        <v>0.43846999584725471</v>
      </c>
      <c r="AZ13" s="17">
        <v>0.44741776639069147</v>
      </c>
      <c r="BA13" s="17">
        <v>0.44904127469269389</v>
      </c>
      <c r="BC13" s="17">
        <v>0.44595360436109838</v>
      </c>
      <c r="BD13" s="17">
        <v>0.42513526864407208</v>
      </c>
      <c r="BE13" s="17">
        <v>0.48874646066468691</v>
      </c>
      <c r="BF13" s="17">
        <v>0.39806021922506829</v>
      </c>
      <c r="BG13" s="17">
        <v>0.43921773785044638</v>
      </c>
      <c r="BH13" s="17">
        <v>0.44307508096708242</v>
      </c>
      <c r="BI13" s="17">
        <v>0.39649926313780431</v>
      </c>
      <c r="BJ13" s="17">
        <v>0.44490382945895529</v>
      </c>
      <c r="BK13" s="17">
        <v>0.4646845658318583</v>
      </c>
      <c r="BL13" s="17">
        <v>0.43777997122110002</v>
      </c>
      <c r="BM13" s="17">
        <v>0.42021914082183681</v>
      </c>
      <c r="BN13" s="17">
        <v>0.42011475771689549</v>
      </c>
      <c r="BP13" s="17">
        <v>0.43957719490915992</v>
      </c>
      <c r="BQ13" s="17">
        <v>0.43727933652401291</v>
      </c>
      <c r="BR13" s="17">
        <v>0.46132152763754303</v>
      </c>
      <c r="BS13" s="17">
        <v>0.4275728336216239</v>
      </c>
      <c r="BT13" s="17">
        <v>0.38546759619792259</v>
      </c>
      <c r="BU13" s="17">
        <v>0.43450519377725988</v>
      </c>
      <c r="BV13" s="17">
        <v>0.44574639054633752</v>
      </c>
      <c r="BW13" s="17">
        <v>0.38884450255832109</v>
      </c>
      <c r="BX13" s="17">
        <v>0.35906698914235757</v>
      </c>
      <c r="BY13" s="17">
        <v>0.4292526340880079</v>
      </c>
    </row>
    <row r="14" spans="2:79" ht="32.1" customHeight="1">
      <c r="B14" s="19" t="s">
        <v>275</v>
      </c>
      <c r="C14" s="17">
        <v>0.23990501138522011</v>
      </c>
      <c r="D14" s="17">
        <v>0.2466343514136107</v>
      </c>
      <c r="E14" s="17">
        <v>0.23614839469799301</v>
      </c>
      <c r="F14" s="17">
        <v>0.16659751366966849</v>
      </c>
      <c r="H14" s="17">
        <v>0.129190408247396</v>
      </c>
      <c r="I14" s="17">
        <v>0.28562054576665691</v>
      </c>
      <c r="J14" s="17">
        <v>0.24959587950861289</v>
      </c>
      <c r="K14" s="17">
        <v>0.24041848505461741</v>
      </c>
      <c r="L14" s="17">
        <v>0.19104027164689899</v>
      </c>
      <c r="M14" s="17">
        <v>0.28027409730655212</v>
      </c>
      <c r="N14" s="17">
        <v>0.26521788484404302</v>
      </c>
      <c r="O14" s="17">
        <v>0.16475555540209141</v>
      </c>
      <c r="P14" s="17">
        <v>0.2378963885767113</v>
      </c>
      <c r="Q14" s="17">
        <v>0.28879069760651033</v>
      </c>
      <c r="R14" s="17">
        <v>0.30562454011239792</v>
      </c>
      <c r="S14" s="17">
        <v>0.25569665079430548</v>
      </c>
      <c r="U14" s="17">
        <v>0.15524517077153119</v>
      </c>
      <c r="V14" s="17">
        <v>0.20373509393468789</v>
      </c>
      <c r="W14" s="17">
        <v>0.1922924208557521</v>
      </c>
      <c r="X14" s="17">
        <v>0.32390400009304721</v>
      </c>
      <c r="Y14" s="17">
        <v>0.23260102460027759</v>
      </c>
      <c r="Z14" s="17">
        <v>0.30465800446161811</v>
      </c>
      <c r="AA14" s="17">
        <v>0.29171850965360052</v>
      </c>
      <c r="AB14" s="17">
        <v>0.28973994525048108</v>
      </c>
      <c r="AC14" s="17">
        <v>0.169128409567114</v>
      </c>
      <c r="AD14" s="17">
        <v>0.25986216464742889</v>
      </c>
      <c r="AE14" s="17">
        <v>0.12869654644008019</v>
      </c>
      <c r="AG14" s="17">
        <v>0.25885520830149161</v>
      </c>
      <c r="AH14" s="17">
        <v>0.22510170583637881</v>
      </c>
      <c r="AJ14" s="17">
        <v>0.26864532859356882</v>
      </c>
      <c r="AK14" s="17">
        <v>0.184519985309199</v>
      </c>
      <c r="AL14" s="17">
        <v>0.27508596070811808</v>
      </c>
      <c r="AM14" s="17">
        <v>0.22015294891847159</v>
      </c>
      <c r="AN14" s="17">
        <v>0.24548395548360399</v>
      </c>
      <c r="AO14" s="17">
        <v>0.1954555626015976</v>
      </c>
      <c r="AP14" s="17">
        <v>0.21494949581659439</v>
      </c>
      <c r="AQ14" s="17">
        <v>0.22114623608567829</v>
      </c>
      <c r="AR14" s="17">
        <v>0.2064742772785752</v>
      </c>
      <c r="AS14" s="17">
        <v>0.1912607775671088</v>
      </c>
      <c r="AT14" s="17">
        <v>0.28161949219363219</v>
      </c>
      <c r="AU14" s="17">
        <v>0.23334938884779369</v>
      </c>
      <c r="AV14" s="17">
        <v>0.25133941531919229</v>
      </c>
      <c r="AX14" s="17">
        <v>0.243802132741052</v>
      </c>
      <c r="AY14" s="17">
        <v>0.1912607775671088</v>
      </c>
      <c r="AZ14" s="17">
        <v>0.28161949219363219</v>
      </c>
      <c r="BA14" s="17">
        <v>0.23334938884779369</v>
      </c>
      <c r="BC14" s="17">
        <v>0.27448323676291358</v>
      </c>
      <c r="BD14" s="17">
        <v>0.29410520889276942</v>
      </c>
      <c r="BE14" s="17">
        <v>0.29000341723849388</v>
      </c>
      <c r="BF14" s="17">
        <v>0.18920790587296199</v>
      </c>
      <c r="BG14" s="17">
        <v>0.17339837488854351</v>
      </c>
      <c r="BH14" s="17">
        <v>0.31662957781718187</v>
      </c>
      <c r="BI14" s="17">
        <v>0.26877105829021491</v>
      </c>
      <c r="BJ14" s="17">
        <v>0.2492978015450753</v>
      </c>
      <c r="BK14" s="17">
        <v>0.27415026928971348</v>
      </c>
      <c r="BL14" s="17">
        <v>0.21598390452000971</v>
      </c>
      <c r="BM14" s="17">
        <v>0.2424780364183404</v>
      </c>
      <c r="BN14" s="17">
        <v>0.20100437948099481</v>
      </c>
      <c r="BP14" s="17">
        <v>0.25312604516921161</v>
      </c>
      <c r="BQ14" s="17">
        <v>0.24769622743545769</v>
      </c>
      <c r="BR14" s="17">
        <v>0.25639768138156038</v>
      </c>
      <c r="BS14" s="17">
        <v>0.21331896280049481</v>
      </c>
      <c r="BT14" s="17">
        <v>0.32823087226667758</v>
      </c>
      <c r="BU14" s="17">
        <v>0.14363597620132701</v>
      </c>
      <c r="BV14" s="17">
        <v>0.2301546883577571</v>
      </c>
      <c r="BW14" s="17">
        <v>0.28598972074293999</v>
      </c>
      <c r="BX14" s="17">
        <v>0.33844956403713788</v>
      </c>
      <c r="BY14" s="17">
        <v>0.23690581689306989</v>
      </c>
    </row>
    <row r="15" spans="2:79" ht="18.95" customHeight="1">
      <c r="B15" s="19" t="s">
        <v>276</v>
      </c>
      <c r="C15" s="17">
        <v>0.28400381009216841</v>
      </c>
      <c r="D15" s="17">
        <v>0.28757371533754023</v>
      </c>
      <c r="E15" s="17">
        <v>0.27141495090822992</v>
      </c>
      <c r="F15" s="17">
        <v>0.30175552374381459</v>
      </c>
      <c r="H15" s="17">
        <v>0.38005268728551228</v>
      </c>
      <c r="I15" s="17">
        <v>0.29866476809444031</v>
      </c>
      <c r="J15" s="17">
        <v>0.28772167164124768</v>
      </c>
      <c r="K15" s="17">
        <v>0.24138827283250811</v>
      </c>
      <c r="L15" s="17">
        <v>0.26344894547226338</v>
      </c>
      <c r="M15" s="17">
        <v>0.26373356872577081</v>
      </c>
      <c r="N15" s="17">
        <v>0.24537954188099539</v>
      </c>
      <c r="O15" s="17">
        <v>0.39118885897440481</v>
      </c>
      <c r="P15" s="17">
        <v>0.28942339075487039</v>
      </c>
      <c r="Q15" s="17">
        <v>0.3014305533384366</v>
      </c>
      <c r="R15" s="17">
        <v>0.2139500959088074</v>
      </c>
      <c r="S15" s="17">
        <v>0.265409499162782</v>
      </c>
      <c r="U15" s="17">
        <v>0.28844588771921048</v>
      </c>
      <c r="V15" s="17">
        <v>0.36939726627054992</v>
      </c>
      <c r="W15" s="17">
        <v>0.32314167422648798</v>
      </c>
      <c r="X15" s="17">
        <v>0.28473195132680151</v>
      </c>
      <c r="Y15" s="17">
        <v>0.20608084379599359</v>
      </c>
      <c r="Z15" s="17">
        <v>0.28839592355580129</v>
      </c>
      <c r="AA15" s="17">
        <v>0.22502933892442339</v>
      </c>
      <c r="AB15" s="17">
        <v>0.27643537215122599</v>
      </c>
      <c r="AC15" s="17">
        <v>0.33243588634123189</v>
      </c>
      <c r="AD15" s="17">
        <v>0.24266081002401779</v>
      </c>
      <c r="AE15" s="17">
        <v>0.26445851008056698</v>
      </c>
      <c r="AG15" s="17">
        <v>0.27941688498438011</v>
      </c>
      <c r="AH15" s="17">
        <v>0.28758697359174851</v>
      </c>
      <c r="AJ15" s="17">
        <v>0.27486081446121458</v>
      </c>
      <c r="AK15" s="17">
        <v>0.29318686829099078</v>
      </c>
      <c r="AL15" s="17">
        <v>0.23670619775085819</v>
      </c>
      <c r="AM15" s="17">
        <v>0.26040682173332252</v>
      </c>
      <c r="AN15" s="17">
        <v>0.29769623302895909</v>
      </c>
      <c r="AO15" s="17">
        <v>0.32997563150189479</v>
      </c>
      <c r="AP15" s="17">
        <v>0.26353534469189233</v>
      </c>
      <c r="AQ15" s="17">
        <v>0.234133899121621</v>
      </c>
      <c r="AR15" s="17">
        <v>0.2448011036835559</v>
      </c>
      <c r="AS15" s="17">
        <v>0.30014010871673319</v>
      </c>
      <c r="AT15" s="17">
        <v>0.25122897950073658</v>
      </c>
      <c r="AU15" s="17">
        <v>0.31295170557727731</v>
      </c>
      <c r="AV15" s="17">
        <v>0.33147159566234979</v>
      </c>
      <c r="AX15" s="17">
        <v>0.2818052317920402</v>
      </c>
      <c r="AY15" s="17">
        <v>0.30014010871673319</v>
      </c>
      <c r="AZ15" s="17">
        <v>0.25122897950073658</v>
      </c>
      <c r="BA15" s="17">
        <v>0.31295170557727731</v>
      </c>
      <c r="BC15" s="17">
        <v>0.35494179228037243</v>
      </c>
      <c r="BD15" s="17">
        <v>0.29212995698509331</v>
      </c>
      <c r="BE15" s="17">
        <v>0.23675972051278041</v>
      </c>
      <c r="BF15" s="17">
        <v>0.27677604510790932</v>
      </c>
      <c r="BG15" s="17">
        <v>0.21867273198585011</v>
      </c>
      <c r="BH15" s="17">
        <v>0.25093451550824902</v>
      </c>
      <c r="BI15" s="17">
        <v>0.29939405588978801</v>
      </c>
      <c r="BJ15" s="17">
        <v>0.26932482212618869</v>
      </c>
      <c r="BK15" s="17">
        <v>0.26993524806421421</v>
      </c>
      <c r="BL15" s="17">
        <v>0.22515908623261671</v>
      </c>
      <c r="BM15" s="17">
        <v>0.27630057465181102</v>
      </c>
      <c r="BN15" s="17">
        <v>0.30365564030139519</v>
      </c>
      <c r="BP15" s="17">
        <v>0.27561532213800771</v>
      </c>
      <c r="BQ15" s="17">
        <v>0.27785110391365458</v>
      </c>
      <c r="BR15" s="17">
        <v>0.23752746239670239</v>
      </c>
      <c r="BS15" s="17">
        <v>0.30157786239773238</v>
      </c>
      <c r="BT15" s="17">
        <v>0.2298115041463244</v>
      </c>
      <c r="BU15" s="17">
        <v>0.36796646597126043</v>
      </c>
      <c r="BV15" s="17">
        <v>0.25500914467267383</v>
      </c>
      <c r="BW15" s="17">
        <v>0.25770407592873368</v>
      </c>
      <c r="BX15" s="17">
        <v>0.35478459847316568</v>
      </c>
      <c r="BY15" s="17">
        <v>0.29195665455849301</v>
      </c>
    </row>
    <row r="16" spans="2:79" ht="18.95" customHeight="1">
      <c r="B16" s="19" t="s">
        <v>277</v>
      </c>
      <c r="C16" s="17">
        <v>0.50471594731704084</v>
      </c>
      <c r="D16" s="17">
        <v>0.51239121208038685</v>
      </c>
      <c r="E16" s="17">
        <v>0.47649593057896078</v>
      </c>
      <c r="F16" s="17">
        <v>0.48462941934642167</v>
      </c>
      <c r="H16" s="17">
        <v>0.56838919710269786</v>
      </c>
      <c r="I16" s="17">
        <v>0.41881515838924582</v>
      </c>
      <c r="J16" s="17">
        <v>0.54412758653352578</v>
      </c>
      <c r="K16" s="17">
        <v>0.51729695564286038</v>
      </c>
      <c r="L16" s="17">
        <v>0.4979327472146774</v>
      </c>
      <c r="M16" s="17">
        <v>0.52356904857091213</v>
      </c>
      <c r="N16" s="17">
        <v>0.54083609763057905</v>
      </c>
      <c r="O16" s="17">
        <v>0.5455651280694942</v>
      </c>
      <c r="P16" s="17">
        <v>0.4989174197171925</v>
      </c>
      <c r="Q16" s="17">
        <v>0.48273029517181371</v>
      </c>
      <c r="R16" s="17">
        <v>0.3885191686677481</v>
      </c>
      <c r="S16" s="17">
        <v>0.51293267523782549</v>
      </c>
      <c r="U16" s="17">
        <v>0.63006422166185383</v>
      </c>
      <c r="V16" s="17">
        <v>0.56693992152341532</v>
      </c>
      <c r="W16" s="17">
        <v>0.46189103781146013</v>
      </c>
      <c r="X16" s="17">
        <v>0.47263027436649308</v>
      </c>
      <c r="Y16" s="17">
        <v>0.50486734251848708</v>
      </c>
      <c r="Z16" s="17">
        <v>0.50932403645779412</v>
      </c>
      <c r="AA16" s="17">
        <v>0.4228895078924832</v>
      </c>
      <c r="AB16" s="17">
        <v>0.50199921003465375</v>
      </c>
      <c r="AC16" s="17">
        <v>0.48854234076315128</v>
      </c>
      <c r="AD16" s="17">
        <v>0.49062488050913922</v>
      </c>
      <c r="AE16" s="17">
        <v>0.52118407214286122</v>
      </c>
      <c r="AG16" s="17">
        <v>0.48466415474924712</v>
      </c>
      <c r="AH16" s="17">
        <v>0.52037978519136718</v>
      </c>
      <c r="AJ16" s="17">
        <v>0.45618839980046189</v>
      </c>
      <c r="AK16" s="17">
        <v>0.4917213763572878</v>
      </c>
      <c r="AL16" s="17">
        <v>0.49315974019830339</v>
      </c>
      <c r="AM16" s="17">
        <v>0.46492734407669939</v>
      </c>
      <c r="AN16" s="17">
        <v>0.53015858240867053</v>
      </c>
      <c r="AO16" s="17">
        <v>0.47526811644053119</v>
      </c>
      <c r="AP16" s="17">
        <v>0.49969153321325471</v>
      </c>
      <c r="AQ16" s="17">
        <v>0.51602778581788022</v>
      </c>
      <c r="AR16" s="17">
        <v>0.46000316682456549</v>
      </c>
      <c r="AS16" s="17">
        <v>0.49351810506117411</v>
      </c>
      <c r="AT16" s="17">
        <v>0.52996018450592086</v>
      </c>
      <c r="AU16" s="17">
        <v>0.48664080536907078</v>
      </c>
      <c r="AV16" s="17">
        <v>0.53212048279542867</v>
      </c>
      <c r="AX16" s="17">
        <v>0.49615448868803558</v>
      </c>
      <c r="AY16" s="17">
        <v>0.49351810506117411</v>
      </c>
      <c r="AZ16" s="17">
        <v>0.52996018450592086</v>
      </c>
      <c r="BA16" s="17">
        <v>0.48664080536907078</v>
      </c>
      <c r="BC16" s="17">
        <v>0.46587714647038397</v>
      </c>
      <c r="BD16" s="17">
        <v>0.52893041288956655</v>
      </c>
      <c r="BE16" s="17">
        <v>0.47229030499304259</v>
      </c>
      <c r="BF16" s="17">
        <v>0.44477139033137481</v>
      </c>
      <c r="BG16" s="17">
        <v>0.50522241112124155</v>
      </c>
      <c r="BH16" s="17">
        <v>0.41283755735906258</v>
      </c>
      <c r="BI16" s="17">
        <v>0.47168392500522027</v>
      </c>
      <c r="BJ16" s="17">
        <v>0.51042846983386914</v>
      </c>
      <c r="BK16" s="17">
        <v>0.50610466141144628</v>
      </c>
      <c r="BL16" s="17">
        <v>0.47984365364025222</v>
      </c>
      <c r="BM16" s="17">
        <v>0.45362869404144079</v>
      </c>
      <c r="BN16" s="17">
        <v>0.5757261869371626</v>
      </c>
      <c r="BP16" s="17">
        <v>0.54394708732169139</v>
      </c>
      <c r="BQ16" s="17">
        <v>0.50840014743383388</v>
      </c>
      <c r="BR16" s="17">
        <v>0.485884911484531</v>
      </c>
      <c r="BS16" s="17">
        <v>0.50038702614300257</v>
      </c>
      <c r="BT16" s="17">
        <v>0.41519373254522352</v>
      </c>
      <c r="BU16" s="17">
        <v>0.55450153291994586</v>
      </c>
      <c r="BV16" s="17">
        <v>0.45427265220292762</v>
      </c>
      <c r="BW16" s="17">
        <v>0.51973204882163482</v>
      </c>
      <c r="BX16" s="17">
        <v>0.45001962498848419</v>
      </c>
      <c r="BY16" s="17">
        <v>0.50735490120772375</v>
      </c>
    </row>
    <row r="17" spans="2:77" ht="18.95" customHeight="1">
      <c r="B17" s="19" t="s">
        <v>55</v>
      </c>
      <c r="C17" s="17">
        <v>9.6068539029917673E-4</v>
      </c>
      <c r="D17" s="17">
        <v>1.3114131866969029E-3</v>
      </c>
      <c r="E17" s="17">
        <v>0</v>
      </c>
      <c r="F17" s="17">
        <v>0</v>
      </c>
      <c r="H17" s="17">
        <v>0</v>
      </c>
      <c r="I17" s="17">
        <v>3.9208199107539912E-3</v>
      </c>
      <c r="J17" s="17">
        <v>8.1525154772887666E-3</v>
      </c>
      <c r="K17" s="17">
        <v>0</v>
      </c>
      <c r="L17" s="17">
        <v>0</v>
      </c>
      <c r="M17" s="17">
        <v>0</v>
      </c>
      <c r="N17" s="17">
        <v>0</v>
      </c>
      <c r="O17" s="17">
        <v>0</v>
      </c>
      <c r="P17" s="17">
        <v>0</v>
      </c>
      <c r="Q17" s="17">
        <v>0</v>
      </c>
      <c r="R17" s="17">
        <v>0</v>
      </c>
      <c r="S17" s="17">
        <v>7.6640690223128759E-4</v>
      </c>
      <c r="U17" s="17">
        <v>1.8218053856030711E-3</v>
      </c>
      <c r="V17" s="17">
        <v>0</v>
      </c>
      <c r="W17" s="17">
        <v>0</v>
      </c>
      <c r="X17" s="17">
        <v>0</v>
      </c>
      <c r="Y17" s="17">
        <v>8.369364783705183E-3</v>
      </c>
      <c r="Z17" s="17">
        <v>0</v>
      </c>
      <c r="AA17" s="17">
        <v>0</v>
      </c>
      <c r="AB17" s="17">
        <v>0</v>
      </c>
      <c r="AC17" s="17">
        <v>0</v>
      </c>
      <c r="AD17" s="17">
        <v>0</v>
      </c>
      <c r="AE17" s="17">
        <v>8.5660871336491431E-2</v>
      </c>
      <c r="AG17" s="17">
        <v>2.6997660458236768E-4</v>
      </c>
      <c r="AH17" s="17">
        <v>1.500245651620559E-3</v>
      </c>
      <c r="AJ17" s="17">
        <v>2.7701917858222601E-3</v>
      </c>
      <c r="AK17" s="17">
        <v>0</v>
      </c>
      <c r="AL17" s="17">
        <v>0</v>
      </c>
      <c r="AM17" s="17">
        <v>0</v>
      </c>
      <c r="AN17" s="17">
        <v>5.8925263855883359E-4</v>
      </c>
      <c r="AO17" s="17">
        <v>0</v>
      </c>
      <c r="AP17" s="17">
        <v>0</v>
      </c>
      <c r="AQ17" s="17">
        <v>0</v>
      </c>
      <c r="AR17" s="17">
        <v>0</v>
      </c>
      <c r="AS17" s="17">
        <v>0</v>
      </c>
      <c r="AT17" s="17">
        <v>0</v>
      </c>
      <c r="AU17" s="17">
        <v>0</v>
      </c>
      <c r="AV17" s="17">
        <v>0</v>
      </c>
      <c r="AX17" s="17">
        <v>1.063346192274998E-3</v>
      </c>
      <c r="AY17" s="17">
        <v>0</v>
      </c>
      <c r="AZ17" s="17">
        <v>0</v>
      </c>
      <c r="BA17" s="17">
        <v>0</v>
      </c>
      <c r="BC17" s="17">
        <v>0</v>
      </c>
      <c r="BD17" s="17">
        <v>0</v>
      </c>
      <c r="BE17" s="17">
        <v>0</v>
      </c>
      <c r="BF17" s="17">
        <v>0</v>
      </c>
      <c r="BG17" s="17">
        <v>0</v>
      </c>
      <c r="BH17" s="17">
        <v>3.5331999351778409E-3</v>
      </c>
      <c r="BI17" s="17">
        <v>0</v>
      </c>
      <c r="BJ17" s="17">
        <v>0</v>
      </c>
      <c r="BK17" s="17">
        <v>0</v>
      </c>
      <c r="BL17" s="17">
        <v>0</v>
      </c>
      <c r="BM17" s="17">
        <v>0</v>
      </c>
      <c r="BN17" s="17">
        <v>1.3781388466807319E-3</v>
      </c>
      <c r="BP17" s="17">
        <v>0</v>
      </c>
      <c r="BQ17" s="17">
        <v>0</v>
      </c>
      <c r="BR17" s="17">
        <v>1.3749908986490421E-3</v>
      </c>
      <c r="BS17" s="17">
        <v>3.0780520090392068E-3</v>
      </c>
      <c r="BT17" s="17">
        <v>0</v>
      </c>
      <c r="BU17" s="17">
        <v>0</v>
      </c>
      <c r="BV17" s="17">
        <v>0</v>
      </c>
      <c r="BW17" s="17">
        <v>0</v>
      </c>
      <c r="BX17" s="17">
        <v>1.686955651736111E-2</v>
      </c>
      <c r="BY17" s="17">
        <v>0</v>
      </c>
    </row>
    <row r="18" spans="2:77" ht="18.95" customHeight="1">
      <c r="B18" s="19" t="s">
        <v>83</v>
      </c>
      <c r="C18" s="17">
        <v>4.2866228992760498E-3</v>
      </c>
      <c r="D18" s="17">
        <v>4.7803643320828192E-3</v>
      </c>
      <c r="E18" s="17">
        <v>3.5068103172269751E-3</v>
      </c>
      <c r="F18" s="17">
        <v>0</v>
      </c>
      <c r="H18" s="17">
        <v>0</v>
      </c>
      <c r="I18" s="17">
        <v>0</v>
      </c>
      <c r="J18" s="17">
        <v>2.2826571859783849E-2</v>
      </c>
      <c r="K18" s="17">
        <v>0</v>
      </c>
      <c r="L18" s="17">
        <v>0</v>
      </c>
      <c r="M18" s="17">
        <v>0</v>
      </c>
      <c r="N18" s="17">
        <v>0</v>
      </c>
      <c r="O18" s="17">
        <v>3.7331238249238038E-3</v>
      </c>
      <c r="P18" s="17">
        <v>2.3319768253311939E-3</v>
      </c>
      <c r="Q18" s="17">
        <v>9.6825579711296104E-3</v>
      </c>
      <c r="R18" s="17">
        <v>0</v>
      </c>
      <c r="S18" s="17">
        <v>9.2748224110516513E-3</v>
      </c>
      <c r="U18" s="17">
        <v>0</v>
      </c>
      <c r="V18" s="17">
        <v>0</v>
      </c>
      <c r="W18" s="17">
        <v>7.3777454174744914E-3</v>
      </c>
      <c r="X18" s="17">
        <v>0</v>
      </c>
      <c r="Y18" s="17">
        <v>1.2745125695989609E-2</v>
      </c>
      <c r="Z18" s="17">
        <v>1.566016917788525E-3</v>
      </c>
      <c r="AA18" s="17">
        <v>0</v>
      </c>
      <c r="AB18" s="17">
        <v>9.4960547999519817E-3</v>
      </c>
      <c r="AC18" s="17">
        <v>1.124959558805076E-2</v>
      </c>
      <c r="AD18" s="17">
        <v>0</v>
      </c>
      <c r="AE18" s="17">
        <v>0</v>
      </c>
      <c r="AG18" s="17">
        <v>5.8376382534512722E-3</v>
      </c>
      <c r="AH18" s="17">
        <v>3.0750178536796341E-3</v>
      </c>
      <c r="AJ18" s="17">
        <v>6.7309776957550161E-3</v>
      </c>
      <c r="AK18" s="17">
        <v>0</v>
      </c>
      <c r="AL18" s="17">
        <v>0</v>
      </c>
      <c r="AM18" s="17">
        <v>3.5753455818353982E-3</v>
      </c>
      <c r="AN18" s="17">
        <v>5.6103104584557103E-3</v>
      </c>
      <c r="AO18" s="17">
        <v>0</v>
      </c>
      <c r="AP18" s="17">
        <v>2.035704730470554E-3</v>
      </c>
      <c r="AQ18" s="17">
        <v>6.3756240604523626E-3</v>
      </c>
      <c r="AR18" s="17">
        <v>1.3328221763567829E-3</v>
      </c>
      <c r="AS18" s="17">
        <v>2.627083780505773E-3</v>
      </c>
      <c r="AT18" s="17">
        <v>6.6535316493375957E-3</v>
      </c>
      <c r="AU18" s="17">
        <v>0</v>
      </c>
      <c r="AV18" s="17">
        <v>0</v>
      </c>
      <c r="AX18" s="17">
        <v>4.744700173117543E-3</v>
      </c>
      <c r="AY18" s="17">
        <v>2.627083780505773E-3</v>
      </c>
      <c r="AZ18" s="17">
        <v>6.6535316493375957E-3</v>
      </c>
      <c r="BA18" s="17">
        <v>0</v>
      </c>
      <c r="BC18" s="17">
        <v>0</v>
      </c>
      <c r="BD18" s="17">
        <v>3.9846809392043601E-3</v>
      </c>
      <c r="BE18" s="17">
        <v>0</v>
      </c>
      <c r="BF18" s="17">
        <v>1.4491272547493999E-2</v>
      </c>
      <c r="BG18" s="17">
        <v>0</v>
      </c>
      <c r="BH18" s="17">
        <v>3.7141060588057381E-3</v>
      </c>
      <c r="BI18" s="17">
        <v>0</v>
      </c>
      <c r="BJ18" s="17">
        <v>2.255566182763341E-3</v>
      </c>
      <c r="BK18" s="17">
        <v>0</v>
      </c>
      <c r="BL18" s="17">
        <v>3.5598352587024669E-3</v>
      </c>
      <c r="BM18" s="17">
        <v>5.9704744275210324E-3</v>
      </c>
      <c r="BN18" s="17">
        <v>6.9721826807729471E-3</v>
      </c>
      <c r="BP18" s="17">
        <v>2.280426856857168E-3</v>
      </c>
      <c r="BQ18" s="17">
        <v>4.5382223264852101E-3</v>
      </c>
      <c r="BR18" s="17">
        <v>0</v>
      </c>
      <c r="BS18" s="17">
        <v>3.9182679515740561E-3</v>
      </c>
      <c r="BT18" s="17">
        <v>1.744663500138512E-2</v>
      </c>
      <c r="BU18" s="17">
        <v>1.217736534126126E-2</v>
      </c>
      <c r="BV18" s="17">
        <v>0</v>
      </c>
      <c r="BW18" s="17">
        <v>0</v>
      </c>
      <c r="BX18" s="17">
        <v>0</v>
      </c>
      <c r="BY18" s="17">
        <v>5.196583631027765E-3</v>
      </c>
    </row>
    <row r="20" spans="2:77">
      <c r="B20" t="s">
        <v>418</v>
      </c>
    </row>
    <row r="21" spans="2:77">
      <c r="B21" t="s">
        <v>9</v>
      </c>
    </row>
    <row r="23" spans="2:77">
      <c r="B23"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A16"/>
  <sheetViews>
    <sheetView showGridLines="0" workbookViewId="0">
      <pane xSplit="2" topLeftCell="AU1" activePane="topRight" state="frozen"/>
      <selection pane="topRight" activeCell="AY12" sqref="AY12"/>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278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87.95" customHeight="1">
      <c r="B9" s="19" t="s">
        <v>279</v>
      </c>
      <c r="C9" s="17">
        <v>0.57644849672002996</v>
      </c>
      <c r="D9" s="17">
        <v>0.55870656809461927</v>
      </c>
      <c r="E9" s="17">
        <v>0.61818445003501055</v>
      </c>
      <c r="F9" s="17">
        <v>0.61746032231394454</v>
      </c>
      <c r="H9" s="17">
        <v>0.63604925850399707</v>
      </c>
      <c r="I9" s="17">
        <v>0.49165501492733887</v>
      </c>
      <c r="J9" s="17">
        <v>0.57304885210487633</v>
      </c>
      <c r="K9" s="17">
        <v>0.59192305798696521</v>
      </c>
      <c r="L9" s="17">
        <v>0.5694444195243108</v>
      </c>
      <c r="M9" s="17">
        <v>0.55495160396196586</v>
      </c>
      <c r="N9" s="17">
        <v>0.62038780586041076</v>
      </c>
      <c r="O9" s="17">
        <v>0.60927156785778691</v>
      </c>
      <c r="P9" s="17">
        <v>0.51576558123897964</v>
      </c>
      <c r="Q9" s="17">
        <v>0.54246217393444851</v>
      </c>
      <c r="R9" s="17">
        <v>0.56311012377065772</v>
      </c>
      <c r="S9" s="17">
        <v>0.60578637712798833</v>
      </c>
      <c r="U9" s="17">
        <v>0.61403754503772412</v>
      </c>
      <c r="V9" s="17">
        <v>0.66506549672716508</v>
      </c>
      <c r="W9" s="17">
        <v>0.62009997253880822</v>
      </c>
      <c r="X9" s="17">
        <v>0.56321309632139149</v>
      </c>
      <c r="Y9" s="17">
        <v>0.5309925538358935</v>
      </c>
      <c r="Z9" s="17">
        <v>0.56292531704365145</v>
      </c>
      <c r="AA9" s="17">
        <v>0.5379232146930536</v>
      </c>
      <c r="AB9" s="17">
        <v>0.52432918295349396</v>
      </c>
      <c r="AC9" s="17">
        <v>0.54230748718844268</v>
      </c>
      <c r="AD9" s="17">
        <v>0.62830467792845357</v>
      </c>
      <c r="AE9" s="17">
        <v>0.5139569927019072</v>
      </c>
      <c r="AG9" s="17">
        <v>0.57122835499738744</v>
      </c>
      <c r="AH9" s="17">
        <v>0.58052630938181715</v>
      </c>
      <c r="AJ9" s="17">
        <v>0.54399525065139098</v>
      </c>
      <c r="AK9" s="17">
        <v>0.60604154263972765</v>
      </c>
      <c r="AL9" s="17">
        <v>0.61986735932431214</v>
      </c>
      <c r="AM9" s="17">
        <v>0.5601588530202104</v>
      </c>
      <c r="AN9" s="17">
        <v>0.63043066766142974</v>
      </c>
      <c r="AO9" s="17">
        <v>0.59136686837025521</v>
      </c>
      <c r="AP9" s="17">
        <v>0.57527944538084208</v>
      </c>
      <c r="AQ9" s="17">
        <v>0.6178079474722169</v>
      </c>
      <c r="AR9" s="17">
        <v>0.5887289944835018</v>
      </c>
      <c r="AS9" s="17">
        <v>0.5810185876226881</v>
      </c>
      <c r="AT9" s="17">
        <v>0.61619028021772404</v>
      </c>
      <c r="AU9" s="17">
        <v>0.62013143094043344</v>
      </c>
      <c r="AV9" s="17">
        <v>0.67125023070674195</v>
      </c>
      <c r="AX9" s="17">
        <v>0.57215720965751005</v>
      </c>
      <c r="AY9" s="17">
        <v>0.5810185876226881</v>
      </c>
      <c r="AZ9" s="17">
        <v>0.61619028021772404</v>
      </c>
      <c r="BA9" s="17">
        <v>0.62013143094043344</v>
      </c>
      <c r="BC9" s="17">
        <v>0.48340567514806571</v>
      </c>
      <c r="BD9" s="17">
        <v>0.5868817745899817</v>
      </c>
      <c r="BE9" s="17">
        <v>0.47021079605195232</v>
      </c>
      <c r="BF9" s="17">
        <v>0.59444125828805094</v>
      </c>
      <c r="BG9" s="17">
        <v>0.76218681921390963</v>
      </c>
      <c r="BH9" s="17">
        <v>0.48658889876014533</v>
      </c>
      <c r="BI9" s="17">
        <v>0.56172914731623225</v>
      </c>
      <c r="BJ9" s="17">
        <v>0.61154057883086366</v>
      </c>
      <c r="BK9" s="17">
        <v>0.66364482064008956</v>
      </c>
      <c r="BL9" s="17">
        <v>0.68531234938737151</v>
      </c>
      <c r="BM9" s="17">
        <v>0.59328902851534071</v>
      </c>
      <c r="BN9" s="17">
        <v>0.63344351607688221</v>
      </c>
      <c r="BP9" s="17">
        <v>0.5849199952583638</v>
      </c>
      <c r="BQ9" s="17">
        <v>0.44780489768162579</v>
      </c>
      <c r="BR9" s="17">
        <v>0.73528268120638895</v>
      </c>
      <c r="BS9" s="17">
        <v>0.56840794898838165</v>
      </c>
      <c r="BT9" s="17">
        <v>0.46970628897800049</v>
      </c>
      <c r="BU9" s="17">
        <v>0.73459037038606012</v>
      </c>
      <c r="BV9" s="17">
        <v>0.44072155297130611</v>
      </c>
      <c r="BW9" s="17">
        <v>0.52958345010954799</v>
      </c>
      <c r="BX9" s="17">
        <v>0.54146514762975617</v>
      </c>
      <c r="BY9" s="17">
        <v>0.57094248844106277</v>
      </c>
    </row>
    <row r="10" spans="2:79" ht="87.95" customHeight="1">
      <c r="B10" s="19" t="s">
        <v>280</v>
      </c>
      <c r="C10" s="17">
        <v>0.38295785704717178</v>
      </c>
      <c r="D10" s="17">
        <v>0.40076670585771229</v>
      </c>
      <c r="E10" s="17">
        <v>0.35383716107015828</v>
      </c>
      <c r="F10" s="17">
        <v>0.26139663829841431</v>
      </c>
      <c r="H10" s="17">
        <v>0.28286755523326929</v>
      </c>
      <c r="I10" s="17">
        <v>0.44767613268553741</v>
      </c>
      <c r="J10" s="17">
        <v>0.35633667983790218</v>
      </c>
      <c r="K10" s="17">
        <v>0.34080164767669718</v>
      </c>
      <c r="L10" s="17">
        <v>0.38173359784610089</v>
      </c>
      <c r="M10" s="17">
        <v>0.40987258107534819</v>
      </c>
      <c r="N10" s="17">
        <v>0.37391006017490691</v>
      </c>
      <c r="O10" s="17">
        <v>0.37733583501724999</v>
      </c>
      <c r="P10" s="17">
        <v>0.45529184605579059</v>
      </c>
      <c r="Q10" s="17">
        <v>0.43813683205814491</v>
      </c>
      <c r="R10" s="17">
        <v>0.43303975078638152</v>
      </c>
      <c r="S10" s="17">
        <v>0.36355237668076862</v>
      </c>
      <c r="U10" s="17">
        <v>0.30857766216903448</v>
      </c>
      <c r="V10" s="17">
        <v>0.27331161210380428</v>
      </c>
      <c r="W10" s="17">
        <v>0.32384440385529761</v>
      </c>
      <c r="X10" s="17">
        <v>0.3988741231891455</v>
      </c>
      <c r="Y10" s="17">
        <v>0.43669926093618477</v>
      </c>
      <c r="Z10" s="17">
        <v>0.40656291046542592</v>
      </c>
      <c r="AA10" s="17">
        <v>0.44042189428680539</v>
      </c>
      <c r="AB10" s="17">
        <v>0.45227349006867218</v>
      </c>
      <c r="AC10" s="17">
        <v>0.42741431604601648</v>
      </c>
      <c r="AD10" s="17">
        <v>0.34235590753691741</v>
      </c>
      <c r="AE10" s="17">
        <v>0.17365003877721391</v>
      </c>
      <c r="AG10" s="17">
        <v>0.40740394853744849</v>
      </c>
      <c r="AH10" s="17">
        <v>0.36386132926941722</v>
      </c>
      <c r="AJ10" s="17">
        <v>0.43140868548964317</v>
      </c>
      <c r="AK10" s="17">
        <v>0.36904177922658171</v>
      </c>
      <c r="AL10" s="17">
        <v>0.36330029625986948</v>
      </c>
      <c r="AM10" s="17">
        <v>0.41370323060103159</v>
      </c>
      <c r="AN10" s="17">
        <v>0.33716950730063172</v>
      </c>
      <c r="AO10" s="17">
        <v>0.37471989812838741</v>
      </c>
      <c r="AP10" s="17">
        <v>0.37573409924593909</v>
      </c>
      <c r="AQ10" s="17">
        <v>0.34985424892186262</v>
      </c>
      <c r="AR10" s="17">
        <v>0.37530755818297001</v>
      </c>
      <c r="AS10" s="17">
        <v>0.39141493144566131</v>
      </c>
      <c r="AT10" s="17">
        <v>0.36576504904868817</v>
      </c>
      <c r="AU10" s="17">
        <v>0.34600302689309093</v>
      </c>
      <c r="AV10" s="17">
        <v>0.31791652535778292</v>
      </c>
      <c r="AX10" s="17">
        <v>0.38769752939583751</v>
      </c>
      <c r="AY10" s="17">
        <v>0.39141493144566131</v>
      </c>
      <c r="AZ10" s="17">
        <v>0.36576504904868817</v>
      </c>
      <c r="BA10" s="17">
        <v>0.34600302689309093</v>
      </c>
      <c r="BC10" s="17">
        <v>0.47423781446948182</v>
      </c>
      <c r="BD10" s="17">
        <v>0.38051011927932399</v>
      </c>
      <c r="BE10" s="17">
        <v>0.47412791235887558</v>
      </c>
      <c r="BF10" s="17">
        <v>0.38765583538635001</v>
      </c>
      <c r="BG10" s="17">
        <v>0.23105797965960731</v>
      </c>
      <c r="BH10" s="17">
        <v>0.49439593307368568</v>
      </c>
      <c r="BI10" s="17">
        <v>0.40370226142838389</v>
      </c>
      <c r="BJ10" s="17">
        <v>0.35122216728546091</v>
      </c>
      <c r="BK10" s="17">
        <v>0.33191983405542091</v>
      </c>
      <c r="BL10" s="17">
        <v>0.30031670397675547</v>
      </c>
      <c r="BM10" s="17">
        <v>0.38017165808948578</v>
      </c>
      <c r="BN10" s="17">
        <v>0.30322728397503529</v>
      </c>
      <c r="BP10" s="17">
        <v>0.36576874276733079</v>
      </c>
      <c r="BQ10" s="17">
        <v>0.51689605641190006</v>
      </c>
      <c r="BR10" s="17">
        <v>0.22221550745987981</v>
      </c>
      <c r="BS10" s="17">
        <v>0.41074125155296087</v>
      </c>
      <c r="BT10" s="17">
        <v>0.5152148189960033</v>
      </c>
      <c r="BU10" s="17">
        <v>0.26540962961393971</v>
      </c>
      <c r="BV10" s="17">
        <v>0.47964994134296662</v>
      </c>
      <c r="BW10" s="17">
        <v>0.39521080141556769</v>
      </c>
      <c r="BX10" s="17">
        <v>0.42479573933552178</v>
      </c>
      <c r="BY10" s="17">
        <v>0.38343563080534587</v>
      </c>
    </row>
    <row r="11" spans="2:79" ht="18.95" customHeight="1">
      <c r="B11" s="19" t="s">
        <v>55</v>
      </c>
      <c r="C11" s="17">
        <v>4.0593646232798368E-2</v>
      </c>
      <c r="D11" s="17">
        <v>4.0526726047668389E-2</v>
      </c>
      <c r="E11" s="17">
        <v>2.797838889483106E-2</v>
      </c>
      <c r="F11" s="17">
        <v>0.121143039387641</v>
      </c>
      <c r="H11" s="17">
        <v>8.1083186262733919E-2</v>
      </c>
      <c r="I11" s="17">
        <v>6.0668852387123627E-2</v>
      </c>
      <c r="J11" s="17">
        <v>7.0614468057221491E-2</v>
      </c>
      <c r="K11" s="17">
        <v>6.7275294336337527E-2</v>
      </c>
      <c r="L11" s="17">
        <v>4.8821982629588159E-2</v>
      </c>
      <c r="M11" s="17">
        <v>3.5175814962685917E-2</v>
      </c>
      <c r="N11" s="17">
        <v>5.7021339646824007E-3</v>
      </c>
      <c r="O11" s="17">
        <v>1.339259712496316E-2</v>
      </c>
      <c r="P11" s="17">
        <v>2.89425727052296E-2</v>
      </c>
      <c r="Q11" s="17">
        <v>1.9400994007406479E-2</v>
      </c>
      <c r="R11" s="17">
        <v>3.8501254429608961E-3</v>
      </c>
      <c r="S11" s="17">
        <v>3.0661246191242959E-2</v>
      </c>
      <c r="U11" s="17">
        <v>7.7384792793241577E-2</v>
      </c>
      <c r="V11" s="17">
        <v>6.1622891169030553E-2</v>
      </c>
      <c r="W11" s="17">
        <v>5.6055623605894091E-2</v>
      </c>
      <c r="X11" s="17">
        <v>3.7912780489462908E-2</v>
      </c>
      <c r="Y11" s="17">
        <v>3.2308185227921782E-2</v>
      </c>
      <c r="Z11" s="17">
        <v>3.0511772490922871E-2</v>
      </c>
      <c r="AA11" s="17">
        <v>2.1654891020140989E-2</v>
      </c>
      <c r="AB11" s="17">
        <v>2.3397326977833831E-2</v>
      </c>
      <c r="AC11" s="17">
        <v>3.02781967655411E-2</v>
      </c>
      <c r="AD11" s="17">
        <v>2.9339414534629009E-2</v>
      </c>
      <c r="AE11" s="17">
        <v>0.31239296852087889</v>
      </c>
      <c r="AG11" s="17">
        <v>2.1367696465164131E-2</v>
      </c>
      <c r="AH11" s="17">
        <v>5.5612361348765717E-2</v>
      </c>
      <c r="AJ11" s="17">
        <v>2.4596063858965889E-2</v>
      </c>
      <c r="AK11" s="17">
        <v>2.491667813369074E-2</v>
      </c>
      <c r="AL11" s="17">
        <v>1.6832344415818341E-2</v>
      </c>
      <c r="AM11" s="17">
        <v>2.613791637875805E-2</v>
      </c>
      <c r="AN11" s="17">
        <v>3.2399825037938562E-2</v>
      </c>
      <c r="AO11" s="17">
        <v>3.3913233501357463E-2</v>
      </c>
      <c r="AP11" s="17">
        <v>4.8986455373218808E-2</v>
      </c>
      <c r="AQ11" s="17">
        <v>3.2337803605920777E-2</v>
      </c>
      <c r="AR11" s="17">
        <v>3.5963447333528367E-2</v>
      </c>
      <c r="AS11" s="17">
        <v>2.7566480931650591E-2</v>
      </c>
      <c r="AT11" s="17">
        <v>1.8044670733587839E-2</v>
      </c>
      <c r="AU11" s="17">
        <v>3.3865542166475623E-2</v>
      </c>
      <c r="AV11" s="17">
        <v>1.0833243935475171E-2</v>
      </c>
      <c r="AX11" s="17">
        <v>4.0145260946652488E-2</v>
      </c>
      <c r="AY11" s="17">
        <v>2.7566480931650591E-2</v>
      </c>
      <c r="AZ11" s="17">
        <v>1.8044670733587839E-2</v>
      </c>
      <c r="BA11" s="17">
        <v>3.3865542166475623E-2</v>
      </c>
      <c r="BC11" s="17">
        <v>4.2356510382452632E-2</v>
      </c>
      <c r="BD11" s="17">
        <v>3.2608106130694238E-2</v>
      </c>
      <c r="BE11" s="17">
        <v>5.5661291589172081E-2</v>
      </c>
      <c r="BF11" s="17">
        <v>1.790290632559912E-2</v>
      </c>
      <c r="BG11" s="17">
        <v>6.7552011264830356E-3</v>
      </c>
      <c r="BH11" s="17">
        <v>1.9015168166169091E-2</v>
      </c>
      <c r="BI11" s="17">
        <v>3.4568591255383807E-2</v>
      </c>
      <c r="BJ11" s="17">
        <v>3.7237253883675429E-2</v>
      </c>
      <c r="BK11" s="17">
        <v>4.4353453044894808E-3</v>
      </c>
      <c r="BL11" s="17">
        <v>1.4370946635872741E-2</v>
      </c>
      <c r="BM11" s="17">
        <v>2.653931339517341E-2</v>
      </c>
      <c r="BN11" s="17">
        <v>6.3329199948082407E-2</v>
      </c>
      <c r="BP11" s="17">
        <v>4.9311261974305381E-2</v>
      </c>
      <c r="BQ11" s="17">
        <v>3.5299045906474077E-2</v>
      </c>
      <c r="BR11" s="17">
        <v>4.2501811333731362E-2</v>
      </c>
      <c r="BS11" s="17">
        <v>2.0850799458657351E-2</v>
      </c>
      <c r="BT11" s="17">
        <v>1.5078892025996391E-2</v>
      </c>
      <c r="BU11" s="17">
        <v>0</v>
      </c>
      <c r="BV11" s="17">
        <v>7.9628505685727505E-2</v>
      </c>
      <c r="BW11" s="17">
        <v>7.5205748474884412E-2</v>
      </c>
      <c r="BX11" s="17">
        <v>3.3739113034722219E-2</v>
      </c>
      <c r="BY11" s="17">
        <v>4.5621880753591311E-2</v>
      </c>
    </row>
    <row r="13" spans="2:79">
      <c r="B13" t="s">
        <v>418</v>
      </c>
    </row>
    <row r="14" spans="2:79">
      <c r="B14" t="s">
        <v>9</v>
      </c>
    </row>
    <row r="16" spans="2:79">
      <c r="B16"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A18"/>
  <sheetViews>
    <sheetView showGridLines="0" workbookViewId="0">
      <pane xSplit="2" topLeftCell="Q1" activePane="topRight" state="frozen"/>
      <selection pane="topRight" activeCell="AY12" sqref="AY12:AY13"/>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281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184</v>
      </c>
      <c r="C9" s="17">
        <v>0.1044308061008553</v>
      </c>
      <c r="D9" s="17">
        <v>0.12144696248524341</v>
      </c>
      <c r="E9" s="17">
        <v>6.451601963281213E-2</v>
      </c>
      <c r="F9" s="17">
        <v>2.678516741746655E-2</v>
      </c>
      <c r="H9" s="17">
        <v>4.3538428885808958E-2</v>
      </c>
      <c r="I9" s="17">
        <v>0.1193029289559972</v>
      </c>
      <c r="J9" s="17">
        <v>7.6725556710578249E-2</v>
      </c>
      <c r="K9" s="17">
        <v>0.1229980614043993</v>
      </c>
      <c r="L9" s="17">
        <v>7.9451540759857622E-2</v>
      </c>
      <c r="M9" s="17">
        <v>5.5414296300423133E-2</v>
      </c>
      <c r="N9" s="17">
        <v>7.0495396501208729E-2</v>
      </c>
      <c r="O9" s="17">
        <v>2.0797714029661241E-2</v>
      </c>
      <c r="P9" s="17">
        <v>8.2420170492883124E-2</v>
      </c>
      <c r="Q9" s="17">
        <v>0.13499427046405671</v>
      </c>
      <c r="R9" s="17">
        <v>0.2067552235760729</v>
      </c>
      <c r="S9" s="17">
        <v>0.16366277513709521</v>
      </c>
      <c r="U9" s="17">
        <v>8.4389787532048913E-2</v>
      </c>
      <c r="V9" s="17">
        <v>9.6798193599428428E-2</v>
      </c>
      <c r="W9" s="17">
        <v>5.5323426463008592E-2</v>
      </c>
      <c r="X9" s="17">
        <v>8.0984657171418659E-2</v>
      </c>
      <c r="Y9" s="17">
        <v>7.806946280072094E-2</v>
      </c>
      <c r="Z9" s="17">
        <v>0.1050646683643688</v>
      </c>
      <c r="AA9" s="17">
        <v>0.15488923399768209</v>
      </c>
      <c r="AB9" s="17">
        <v>0.15003445968237969</v>
      </c>
      <c r="AC9" s="17">
        <v>0.1232602368710688</v>
      </c>
      <c r="AD9" s="17">
        <v>8.9995267857857927E-2</v>
      </c>
      <c r="AE9" s="17">
        <v>0.13592362588103429</v>
      </c>
      <c r="AG9" s="17">
        <v>0.13804950593468099</v>
      </c>
      <c r="AH9" s="17">
        <v>7.8168921435816108E-2</v>
      </c>
      <c r="AJ9" s="17">
        <v>0.1248970108620653</v>
      </c>
      <c r="AK9" s="17">
        <v>0.1012685399344469</v>
      </c>
      <c r="AL9" s="17">
        <v>0.1069161335233411</v>
      </c>
      <c r="AM9" s="17">
        <v>0.13583223558712201</v>
      </c>
      <c r="AN9" s="17">
        <v>7.2388532543912004E-2</v>
      </c>
      <c r="AO9" s="17">
        <v>0.14192413691520381</v>
      </c>
      <c r="AP9" s="17">
        <v>0.1167041354616028</v>
      </c>
      <c r="AQ9" s="17">
        <v>0.1001222195451337</v>
      </c>
      <c r="AR9" s="17">
        <v>0.1081806208213438</v>
      </c>
      <c r="AS9" s="17">
        <v>0.16652269260392519</v>
      </c>
      <c r="AT9" s="17">
        <v>0.1330760495165392</v>
      </c>
      <c r="AU9" s="17">
        <v>0.12503830997527049</v>
      </c>
      <c r="AV9" s="17">
        <v>0.16148375108163129</v>
      </c>
      <c r="AX9" s="17">
        <v>0.1080920920906679</v>
      </c>
      <c r="AY9" s="17">
        <v>0.16652269260392519</v>
      </c>
      <c r="AZ9" s="17">
        <v>0.1330760495165392</v>
      </c>
      <c r="BA9" s="17">
        <v>0.12503830997527049</v>
      </c>
      <c r="BC9" s="17">
        <v>0.1591137189920217</v>
      </c>
      <c r="BD9" s="17">
        <v>0.1225298425313328</v>
      </c>
      <c r="BE9" s="17">
        <v>0.1058265404213722</v>
      </c>
      <c r="BF9" s="17">
        <v>7.5784524518429416E-2</v>
      </c>
      <c r="BG9" s="17">
        <v>0.1667130249044089</v>
      </c>
      <c r="BH9" s="17">
        <v>0.1805608584875612</v>
      </c>
      <c r="BI9" s="17">
        <v>0.1179497267917512</v>
      </c>
      <c r="BJ9" s="17">
        <v>9.283342240849915E-2</v>
      </c>
      <c r="BK9" s="17">
        <v>8.4687168161632964E-2</v>
      </c>
      <c r="BL9" s="17">
        <v>0.1016046193978325</v>
      </c>
      <c r="BM9" s="17">
        <v>9.256256800603424E-2</v>
      </c>
      <c r="BN9" s="17">
        <v>7.5183666328933099E-2</v>
      </c>
      <c r="BP9" s="17">
        <v>9.7708320950564087E-2</v>
      </c>
      <c r="BQ9" s="17">
        <v>0.13558782264529959</v>
      </c>
      <c r="BR9" s="17">
        <v>6.54855918394526E-2</v>
      </c>
      <c r="BS9" s="17">
        <v>0.12164098112989929</v>
      </c>
      <c r="BT9" s="17">
        <v>0.21198170804109359</v>
      </c>
      <c r="BU9" s="17">
        <v>4.8749078744543317E-2</v>
      </c>
      <c r="BV9" s="17">
        <v>5.7907316837775169E-2</v>
      </c>
      <c r="BW9" s="17">
        <v>0.1015495032473351</v>
      </c>
      <c r="BX9" s="17">
        <v>0.12709411253099451</v>
      </c>
      <c r="BY9" s="17">
        <v>0.10859565369419261</v>
      </c>
    </row>
    <row r="10" spans="2:79" ht="18.95" customHeight="1">
      <c r="B10" s="19" t="s">
        <v>185</v>
      </c>
      <c r="C10" s="17">
        <v>0.21296054250403371</v>
      </c>
      <c r="D10" s="17">
        <v>0.21603292995191981</v>
      </c>
      <c r="E10" s="17">
        <v>0.21414895823631239</v>
      </c>
      <c r="F10" s="17">
        <v>0.1229478761948497</v>
      </c>
      <c r="H10" s="17">
        <v>0.22285317410495109</v>
      </c>
      <c r="I10" s="17">
        <v>0.23352612396133299</v>
      </c>
      <c r="J10" s="17">
        <v>0.31733118080203843</v>
      </c>
      <c r="K10" s="17">
        <v>0.15968916729724161</v>
      </c>
      <c r="L10" s="17">
        <v>0.20593220196098169</v>
      </c>
      <c r="M10" s="17">
        <v>0.26271261884995711</v>
      </c>
      <c r="N10" s="17">
        <v>0.22224734055701931</v>
      </c>
      <c r="O10" s="17">
        <v>0.11573923615447509</v>
      </c>
      <c r="P10" s="17">
        <v>0.21098930264407001</v>
      </c>
      <c r="Q10" s="17">
        <v>0.17520107870933541</v>
      </c>
      <c r="R10" s="17">
        <v>0.223072889701285</v>
      </c>
      <c r="S10" s="17">
        <v>0.1931341179175296</v>
      </c>
      <c r="U10" s="17">
        <v>0.26845483686969751</v>
      </c>
      <c r="V10" s="17">
        <v>0.24239275109004019</v>
      </c>
      <c r="W10" s="17">
        <v>0.23089655940314449</v>
      </c>
      <c r="X10" s="17">
        <v>0.19772664712506499</v>
      </c>
      <c r="Y10" s="17">
        <v>0.21199599220767981</v>
      </c>
      <c r="Z10" s="17">
        <v>0.1799150240934449</v>
      </c>
      <c r="AA10" s="17">
        <v>0.16518546170932211</v>
      </c>
      <c r="AB10" s="17">
        <v>0.2144438382918227</v>
      </c>
      <c r="AC10" s="17">
        <v>0.21420801697675859</v>
      </c>
      <c r="AD10" s="17">
        <v>0.1925136892513786</v>
      </c>
      <c r="AE10" s="17">
        <v>0.52102240990231374</v>
      </c>
      <c r="AG10" s="17">
        <v>0.1904306680799229</v>
      </c>
      <c r="AH10" s="17">
        <v>0.2305601809959569</v>
      </c>
      <c r="AJ10" s="17">
        <v>0.20792145179438459</v>
      </c>
      <c r="AK10" s="17">
        <v>0.19781295571482441</v>
      </c>
      <c r="AL10" s="17">
        <v>0.18377740766690551</v>
      </c>
      <c r="AM10" s="17">
        <v>0.21632112303713069</v>
      </c>
      <c r="AN10" s="17">
        <v>0.2105912133257995</v>
      </c>
      <c r="AO10" s="17">
        <v>0.18710455512698121</v>
      </c>
      <c r="AP10" s="17">
        <v>0.18390270026054281</v>
      </c>
      <c r="AQ10" s="17">
        <v>0.2210632625574932</v>
      </c>
      <c r="AR10" s="17">
        <v>0.17273780534854141</v>
      </c>
      <c r="AS10" s="17">
        <v>0.2113607848188862</v>
      </c>
      <c r="AT10" s="17">
        <v>0.23427189233726059</v>
      </c>
      <c r="AU10" s="17">
        <v>0.19717779134799049</v>
      </c>
      <c r="AV10" s="17">
        <v>0.2473467722241772</v>
      </c>
      <c r="AX10" s="17">
        <v>0.2099392629219165</v>
      </c>
      <c r="AY10" s="17">
        <v>0.2113607848188862</v>
      </c>
      <c r="AZ10" s="17">
        <v>0.23427189233726059</v>
      </c>
      <c r="BA10" s="17">
        <v>0.19717779134799049</v>
      </c>
      <c r="BC10" s="17">
        <v>0.20899835771497299</v>
      </c>
      <c r="BD10" s="17">
        <v>0.13914919919746069</v>
      </c>
      <c r="BE10" s="17">
        <v>0.11889471023284259</v>
      </c>
      <c r="BF10" s="17">
        <v>0.16851675579708819</v>
      </c>
      <c r="BG10" s="17">
        <v>6.3919944680362939E-2</v>
      </c>
      <c r="BH10" s="17">
        <v>0.1720289464927269</v>
      </c>
      <c r="BI10" s="17">
        <v>0.18686706127109459</v>
      </c>
      <c r="BJ10" s="17">
        <v>0.23038912012793711</v>
      </c>
      <c r="BK10" s="17">
        <v>0.31538306152310591</v>
      </c>
      <c r="BL10" s="17">
        <v>0.17966924314745999</v>
      </c>
      <c r="BM10" s="17">
        <v>0.24148541515187341</v>
      </c>
      <c r="BN10" s="17">
        <v>0.22640152649066131</v>
      </c>
      <c r="BP10" s="17">
        <v>0.23374613182701201</v>
      </c>
      <c r="BQ10" s="17">
        <v>0.17330553331776019</v>
      </c>
      <c r="BR10" s="17">
        <v>0.2101798970233664</v>
      </c>
      <c r="BS10" s="17">
        <v>0.20620096080086511</v>
      </c>
      <c r="BT10" s="17">
        <v>0.1699867483237911</v>
      </c>
      <c r="BU10" s="17">
        <v>0.25445597369064388</v>
      </c>
      <c r="BV10" s="17">
        <v>0.14871828210895929</v>
      </c>
      <c r="BW10" s="17">
        <v>0.1997923464110784</v>
      </c>
      <c r="BX10" s="17">
        <v>0.2392020650760337</v>
      </c>
      <c r="BY10" s="17">
        <v>0.2280103671744321</v>
      </c>
    </row>
    <row r="11" spans="2:79" ht="18.95" customHeight="1">
      <c r="B11" s="19" t="s">
        <v>186</v>
      </c>
      <c r="C11" s="17">
        <v>8.7683026245801154E-2</v>
      </c>
      <c r="D11" s="17">
        <v>9.1164131322008471E-2</v>
      </c>
      <c r="E11" s="17">
        <v>6.8093584785152983E-2</v>
      </c>
      <c r="F11" s="17">
        <v>0.12721904504042969</v>
      </c>
      <c r="H11" s="17">
        <v>0.1158940286858193</v>
      </c>
      <c r="I11" s="17">
        <v>8.3022024456063215E-2</v>
      </c>
      <c r="J11" s="17">
        <v>8.7044538422351686E-2</v>
      </c>
      <c r="K11" s="17">
        <v>0.1089677906272111</v>
      </c>
      <c r="L11" s="17">
        <v>6.6662661213792274E-2</v>
      </c>
      <c r="M11" s="17">
        <v>0.14085544049180501</v>
      </c>
      <c r="N11" s="17">
        <v>9.8230053954516158E-2</v>
      </c>
      <c r="O11" s="17">
        <v>9.9434158914999418E-2</v>
      </c>
      <c r="P11" s="17">
        <v>5.4705868360363251E-2</v>
      </c>
      <c r="Q11" s="17">
        <v>5.598030896377932E-2</v>
      </c>
      <c r="R11" s="17">
        <v>5.6888327498117723E-2</v>
      </c>
      <c r="S11" s="17">
        <v>8.3847171038079801E-2</v>
      </c>
      <c r="U11" s="17">
        <v>0.1071532351077301</v>
      </c>
      <c r="V11" s="17">
        <v>0.1094354528401159</v>
      </c>
      <c r="W11" s="17">
        <v>9.9389027981635431E-2</v>
      </c>
      <c r="X11" s="17">
        <v>0.1254586847333313</v>
      </c>
      <c r="Y11" s="17">
        <v>9.4297095749684409E-2</v>
      </c>
      <c r="Z11" s="17">
        <v>9.7947297666468591E-2</v>
      </c>
      <c r="AA11" s="17">
        <v>7.0829230404149013E-2</v>
      </c>
      <c r="AB11" s="17">
        <v>3.5205661622847988E-2</v>
      </c>
      <c r="AC11" s="17">
        <v>7.1914961751125786E-2</v>
      </c>
      <c r="AD11" s="17">
        <v>8.6011797853089669E-2</v>
      </c>
      <c r="AE11" s="17">
        <v>8.5660871336491431E-2</v>
      </c>
      <c r="AG11" s="17">
        <v>7.0301043182489475E-2</v>
      </c>
      <c r="AH11" s="17">
        <v>0.10126129181569871</v>
      </c>
      <c r="AJ11" s="17">
        <v>8.2634512078829325E-2</v>
      </c>
      <c r="AK11" s="17">
        <v>6.2772005523203764E-2</v>
      </c>
      <c r="AL11" s="17">
        <v>5.7472597956179712E-2</v>
      </c>
      <c r="AM11" s="17">
        <v>6.3522683331813337E-2</v>
      </c>
      <c r="AN11" s="17">
        <v>9.2493144883501854E-2</v>
      </c>
      <c r="AO11" s="17">
        <v>5.9792639667402267E-2</v>
      </c>
      <c r="AP11" s="17">
        <v>5.9892315682218332E-2</v>
      </c>
      <c r="AQ11" s="17">
        <v>9.5784286689579307E-2</v>
      </c>
      <c r="AR11" s="17">
        <v>6.874858254192831E-2</v>
      </c>
      <c r="AS11" s="17">
        <v>0.1121841269322521</v>
      </c>
      <c r="AT11" s="17">
        <v>5.2177354504147587E-2</v>
      </c>
      <c r="AU11" s="17">
        <v>6.4404798674511529E-2</v>
      </c>
      <c r="AV11" s="17">
        <v>1.4034710271106079E-2</v>
      </c>
      <c r="AX11" s="17">
        <v>8.5096408508907054E-2</v>
      </c>
      <c r="AY11" s="17">
        <v>0.1121841269322521</v>
      </c>
      <c r="AZ11" s="17">
        <v>5.2177354504147587E-2</v>
      </c>
      <c r="BA11" s="17">
        <v>6.4404798674511529E-2</v>
      </c>
      <c r="BC11" s="17">
        <v>9.9620832108271412E-2</v>
      </c>
      <c r="BD11" s="17">
        <v>5.0942051606875177E-2</v>
      </c>
      <c r="BE11" s="17">
        <v>0.1149496923740029</v>
      </c>
      <c r="BF11" s="17">
        <v>7.0588227269697268E-2</v>
      </c>
      <c r="BG11" s="17">
        <v>0</v>
      </c>
      <c r="BH11" s="17">
        <v>5.9560476786625023E-2</v>
      </c>
      <c r="BI11" s="17">
        <v>5.7619759233433758E-2</v>
      </c>
      <c r="BJ11" s="17">
        <v>6.1663177755375338E-2</v>
      </c>
      <c r="BK11" s="17">
        <v>8.6798599767496737E-2</v>
      </c>
      <c r="BL11" s="17">
        <v>6.7289923610865734E-2</v>
      </c>
      <c r="BM11" s="17">
        <v>8.3477080900043174E-2</v>
      </c>
      <c r="BN11" s="17">
        <v>0.12527711253645779</v>
      </c>
      <c r="BP11" s="17">
        <v>6.8028349672140317E-2</v>
      </c>
      <c r="BQ11" s="17">
        <v>8.4852227050737694E-2</v>
      </c>
      <c r="BR11" s="17">
        <v>0.1000338061477197</v>
      </c>
      <c r="BS11" s="17">
        <v>9.380488082924883E-2</v>
      </c>
      <c r="BT11" s="17">
        <v>4.5723247230291468E-2</v>
      </c>
      <c r="BU11" s="17">
        <v>4.8709461365045052E-2</v>
      </c>
      <c r="BV11" s="17">
        <v>0.14292881671312829</v>
      </c>
      <c r="BW11" s="17">
        <v>8.117296013698988E-2</v>
      </c>
      <c r="BX11" s="17">
        <v>4.9773882143951433E-2</v>
      </c>
      <c r="BY11" s="17">
        <v>9.7617597290913335E-2</v>
      </c>
    </row>
    <row r="12" spans="2:79" ht="18.95" customHeight="1">
      <c r="B12" s="19" t="s">
        <v>187</v>
      </c>
      <c r="C12" s="17">
        <v>0.39917939148704629</v>
      </c>
      <c r="D12" s="17">
        <v>0.36881068011132973</v>
      </c>
      <c r="E12" s="17">
        <v>0.48383483207563849</v>
      </c>
      <c r="F12" s="17">
        <v>0.51289303967899713</v>
      </c>
      <c r="H12" s="17">
        <v>0.43959465204892229</v>
      </c>
      <c r="I12" s="17">
        <v>0.39708007095161357</v>
      </c>
      <c r="J12" s="17">
        <v>0.37507632314433581</v>
      </c>
      <c r="K12" s="17">
        <v>0.42404870744205991</v>
      </c>
      <c r="L12" s="17">
        <v>0.46829448323463679</v>
      </c>
      <c r="M12" s="17">
        <v>0.41610893016591749</v>
      </c>
      <c r="N12" s="17">
        <v>0.45830041367402108</v>
      </c>
      <c r="O12" s="17">
        <v>0.46273551071699831</v>
      </c>
      <c r="P12" s="17">
        <v>0.41067845978306572</v>
      </c>
      <c r="Q12" s="17">
        <v>0.40410534116078128</v>
      </c>
      <c r="R12" s="17">
        <v>0.31548368523053227</v>
      </c>
      <c r="S12" s="17">
        <v>0.3152165414284302</v>
      </c>
      <c r="U12" s="17">
        <v>0.38014906546259808</v>
      </c>
      <c r="V12" s="17">
        <v>0.40356954807951939</v>
      </c>
      <c r="W12" s="17">
        <v>0.43039866126589832</v>
      </c>
      <c r="X12" s="17">
        <v>0.43429768840541</v>
      </c>
      <c r="Y12" s="17">
        <v>0.41305155298003909</v>
      </c>
      <c r="Z12" s="17">
        <v>0.39915977733286873</v>
      </c>
      <c r="AA12" s="17">
        <v>0.41606522238332111</v>
      </c>
      <c r="AB12" s="17">
        <v>0.37085404627638052</v>
      </c>
      <c r="AC12" s="17">
        <v>0.3867351626674887</v>
      </c>
      <c r="AD12" s="17">
        <v>0.36903870668166971</v>
      </c>
      <c r="AE12" s="17">
        <v>0.25739309288016049</v>
      </c>
      <c r="AG12" s="17">
        <v>0.363105722215815</v>
      </c>
      <c r="AH12" s="17">
        <v>0.42735902206552118</v>
      </c>
      <c r="AJ12" s="17">
        <v>0.34889633185217539</v>
      </c>
      <c r="AK12" s="17">
        <v>0.38757124042977592</v>
      </c>
      <c r="AL12" s="17">
        <v>0.41794609589666931</v>
      </c>
      <c r="AM12" s="17">
        <v>0.37045961425973462</v>
      </c>
      <c r="AN12" s="17">
        <v>0.41114611557849828</v>
      </c>
      <c r="AO12" s="17">
        <v>0.41379900471068248</v>
      </c>
      <c r="AP12" s="17">
        <v>0.38967552538193689</v>
      </c>
      <c r="AQ12" s="17">
        <v>0.35774764466360459</v>
      </c>
      <c r="AR12" s="17">
        <v>0.40881689545638999</v>
      </c>
      <c r="AS12" s="17">
        <v>0.23379951702840421</v>
      </c>
      <c r="AT12" s="17">
        <v>0.33306650139261612</v>
      </c>
      <c r="AU12" s="17">
        <v>0.36937743532006218</v>
      </c>
      <c r="AV12" s="17">
        <v>0.36992047208622603</v>
      </c>
      <c r="AX12" s="17">
        <v>0.40323994981176642</v>
      </c>
      <c r="AY12" s="17">
        <v>0.23379951702840421</v>
      </c>
      <c r="AZ12" s="17">
        <v>0.33306650139261612</v>
      </c>
      <c r="BA12" s="17">
        <v>0.36937743532006218</v>
      </c>
      <c r="BC12" s="17">
        <v>0.33234360493822263</v>
      </c>
      <c r="BD12" s="17">
        <v>0.51597713980967397</v>
      </c>
      <c r="BE12" s="17">
        <v>0.40451054563566691</v>
      </c>
      <c r="BF12" s="17">
        <v>0.42783355517865618</v>
      </c>
      <c r="BG12" s="17">
        <v>0.50129375411252919</v>
      </c>
      <c r="BH12" s="17">
        <v>0.31920623617604549</v>
      </c>
      <c r="BI12" s="17">
        <v>0.41482885515943713</v>
      </c>
      <c r="BJ12" s="17">
        <v>0.40498845236285502</v>
      </c>
      <c r="BK12" s="17">
        <v>0.38085842910900752</v>
      </c>
      <c r="BL12" s="17">
        <v>0.3354212627356199</v>
      </c>
      <c r="BM12" s="17">
        <v>0.36344274302977542</v>
      </c>
      <c r="BN12" s="17">
        <v>0.39859497058752269</v>
      </c>
      <c r="BP12" s="17">
        <v>0.4094654168790467</v>
      </c>
      <c r="BQ12" s="17">
        <v>0.39620733794274349</v>
      </c>
      <c r="BR12" s="17">
        <v>0.45364218701097098</v>
      </c>
      <c r="BS12" s="17">
        <v>0.37996525966645373</v>
      </c>
      <c r="BT12" s="17">
        <v>0.32429481058806597</v>
      </c>
      <c r="BU12" s="17">
        <v>0.45585890077189051</v>
      </c>
      <c r="BV12" s="17">
        <v>0.40404329965594588</v>
      </c>
      <c r="BW12" s="17">
        <v>0.45479926606111259</v>
      </c>
      <c r="BX12" s="17">
        <v>0.44674083864401859</v>
      </c>
      <c r="BY12" s="17">
        <v>0.37068910731951288</v>
      </c>
    </row>
    <row r="13" spans="2:79" ht="18.95" customHeight="1">
      <c r="B13" s="19" t="s">
        <v>188</v>
      </c>
      <c r="C13" s="17">
        <v>0.19574623366226371</v>
      </c>
      <c r="D13" s="17">
        <v>0.2025452961294987</v>
      </c>
      <c r="E13" s="17">
        <v>0.16940660527008389</v>
      </c>
      <c r="F13" s="17">
        <v>0.21015487166825669</v>
      </c>
      <c r="H13" s="17">
        <v>0.17811971627449821</v>
      </c>
      <c r="I13" s="17">
        <v>0.16706885167499291</v>
      </c>
      <c r="J13" s="17">
        <v>0.1438224009206959</v>
      </c>
      <c r="K13" s="17">
        <v>0.18429627322908809</v>
      </c>
      <c r="L13" s="17">
        <v>0.17965911283073149</v>
      </c>
      <c r="M13" s="17">
        <v>0.1249087141918971</v>
      </c>
      <c r="N13" s="17">
        <v>0.1507267953132346</v>
      </c>
      <c r="O13" s="17">
        <v>0.30129338018386598</v>
      </c>
      <c r="P13" s="17">
        <v>0.2412061987196179</v>
      </c>
      <c r="Q13" s="17">
        <v>0.22971900070204701</v>
      </c>
      <c r="R13" s="17">
        <v>0.1977998739939921</v>
      </c>
      <c r="S13" s="17">
        <v>0.24413939447886521</v>
      </c>
      <c r="U13" s="17">
        <v>0.15985307502792551</v>
      </c>
      <c r="V13" s="17">
        <v>0.14780405439089589</v>
      </c>
      <c r="W13" s="17">
        <v>0.1839923248863132</v>
      </c>
      <c r="X13" s="17">
        <v>0.16153232256477501</v>
      </c>
      <c r="Y13" s="17">
        <v>0.2025858962618757</v>
      </c>
      <c r="Z13" s="17">
        <v>0.21791323254284931</v>
      </c>
      <c r="AA13" s="17">
        <v>0.19303085150552579</v>
      </c>
      <c r="AB13" s="17">
        <v>0.22946199412656909</v>
      </c>
      <c r="AC13" s="17">
        <v>0.20388162173355839</v>
      </c>
      <c r="AD13" s="17">
        <v>0.26244053835600423</v>
      </c>
      <c r="AE13" s="17">
        <v>0</v>
      </c>
      <c r="AG13" s="17">
        <v>0.2381130605870917</v>
      </c>
      <c r="AH13" s="17">
        <v>0.16265058368700711</v>
      </c>
      <c r="AJ13" s="17">
        <v>0.23565069341254541</v>
      </c>
      <c r="AK13" s="17">
        <v>0.25057525839774908</v>
      </c>
      <c r="AL13" s="17">
        <v>0.2338877649569043</v>
      </c>
      <c r="AM13" s="17">
        <v>0.21386434378419961</v>
      </c>
      <c r="AN13" s="17">
        <v>0.21338099366828839</v>
      </c>
      <c r="AO13" s="17">
        <v>0.19737966357973019</v>
      </c>
      <c r="AP13" s="17">
        <v>0.24982532321369921</v>
      </c>
      <c r="AQ13" s="17">
        <v>0.22528258654418951</v>
      </c>
      <c r="AR13" s="17">
        <v>0.24151609583179659</v>
      </c>
      <c r="AS13" s="17">
        <v>0.27613287861653218</v>
      </c>
      <c r="AT13" s="17">
        <v>0.24740820224943641</v>
      </c>
      <c r="AU13" s="17">
        <v>0.24400166468216519</v>
      </c>
      <c r="AV13" s="17">
        <v>0.2072142943368597</v>
      </c>
      <c r="AX13" s="17">
        <v>0.19363228666674209</v>
      </c>
      <c r="AY13" s="17">
        <v>0.27613287861653218</v>
      </c>
      <c r="AZ13" s="17">
        <v>0.24740820224943641</v>
      </c>
      <c r="BA13" s="17">
        <v>0.24400166468216519</v>
      </c>
      <c r="BC13" s="17">
        <v>0.1999234862465116</v>
      </c>
      <c r="BD13" s="17">
        <v>0.17140176685465719</v>
      </c>
      <c r="BE13" s="17">
        <v>0.25581851133611538</v>
      </c>
      <c r="BF13" s="17">
        <v>0.25727693723612899</v>
      </c>
      <c r="BG13" s="17">
        <v>0.268073276302699</v>
      </c>
      <c r="BH13" s="17">
        <v>0.26864348205704153</v>
      </c>
      <c r="BI13" s="17">
        <v>0.2227345975442831</v>
      </c>
      <c r="BJ13" s="17">
        <v>0.21012582734533339</v>
      </c>
      <c r="BK13" s="17">
        <v>0.13227274143875689</v>
      </c>
      <c r="BL13" s="17">
        <v>0.31601495110822159</v>
      </c>
      <c r="BM13" s="17">
        <v>0.21903219291227369</v>
      </c>
      <c r="BN13" s="17">
        <v>0.17454272405642521</v>
      </c>
      <c r="BP13" s="17">
        <v>0.19105178067123671</v>
      </c>
      <c r="BQ13" s="17">
        <v>0.2100470790434591</v>
      </c>
      <c r="BR13" s="17">
        <v>0.1706585179784903</v>
      </c>
      <c r="BS13" s="17">
        <v>0.198387917573533</v>
      </c>
      <c r="BT13" s="17">
        <v>0.24801348581675781</v>
      </c>
      <c r="BU13" s="17">
        <v>0.19222658542787721</v>
      </c>
      <c r="BV13" s="17">
        <v>0.24640228468419129</v>
      </c>
      <c r="BW13" s="17">
        <v>0.16268592414348429</v>
      </c>
      <c r="BX13" s="17">
        <v>0.13718910160500189</v>
      </c>
      <c r="BY13" s="17">
        <v>0.19508727452094909</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A26"/>
  <sheetViews>
    <sheetView showGridLines="0" topLeftCell="A17" workbookViewId="0">
      <pane xSplit="2" topLeftCell="AV1" activePane="topRight" state="frozen"/>
      <selection pane="topRight" activeCell="BA19" sqref="BA19"/>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282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283</v>
      </c>
      <c r="C9" s="17">
        <v>0.3847519776603871</v>
      </c>
      <c r="D9" s="17">
        <v>0.39657073256092062</v>
      </c>
      <c r="E9" s="17">
        <v>0.34096449470549373</v>
      </c>
      <c r="F9" s="17">
        <v>0.41984927849776948</v>
      </c>
      <c r="H9" s="17">
        <v>0.38012185829621298</v>
      </c>
      <c r="I9" s="17">
        <v>0.29920369560505933</v>
      </c>
      <c r="J9" s="17">
        <v>0.38039943561596917</v>
      </c>
      <c r="K9" s="17">
        <v>0.27292080737116847</v>
      </c>
      <c r="L9" s="17">
        <v>0.35039338468203229</v>
      </c>
      <c r="M9" s="17">
        <v>0.35292109499085123</v>
      </c>
      <c r="N9" s="17">
        <v>0.44549180778586772</v>
      </c>
      <c r="O9" s="17">
        <v>0.36600036400401792</v>
      </c>
      <c r="P9" s="17">
        <v>0.38545920580910009</v>
      </c>
      <c r="Q9" s="17">
        <v>0.4455870617915953</v>
      </c>
      <c r="R9" s="17">
        <v>0.44513973753907332</v>
      </c>
      <c r="S9" s="17">
        <v>0.44159731340399161</v>
      </c>
      <c r="U9" s="17">
        <v>0.43494169992335352</v>
      </c>
      <c r="V9" s="17">
        <v>0.33981435817118588</v>
      </c>
      <c r="W9" s="17">
        <v>0.3622330029893423</v>
      </c>
      <c r="X9" s="17">
        <v>0.32200694751291659</v>
      </c>
      <c r="Y9" s="17">
        <v>0.28986515518417638</v>
      </c>
      <c r="Z9" s="17">
        <v>0.40259668901126971</v>
      </c>
      <c r="AA9" s="17">
        <v>0.35724566626647358</v>
      </c>
      <c r="AB9" s="17">
        <v>0.46287483206405849</v>
      </c>
      <c r="AC9" s="17">
        <v>0.3968491377164079</v>
      </c>
      <c r="AD9" s="17">
        <v>0.43007580973539561</v>
      </c>
      <c r="AE9" s="17">
        <v>0.13592362588103429</v>
      </c>
      <c r="AG9" s="17">
        <v>0.42570574805227968</v>
      </c>
      <c r="AH9" s="17">
        <v>0.35270534573933471</v>
      </c>
      <c r="AJ9" s="17">
        <v>0.42170358320190532</v>
      </c>
      <c r="AK9" s="17">
        <v>0.43126851561428892</v>
      </c>
      <c r="AL9" s="17">
        <v>0.40665028680204318</v>
      </c>
      <c r="AM9" s="17">
        <v>0.37318109768234919</v>
      </c>
      <c r="AN9" s="17">
        <v>0.42559664496790101</v>
      </c>
      <c r="AO9" s="17">
        <v>0.44598719748430821</v>
      </c>
      <c r="AP9" s="17">
        <v>0.41963880989374608</v>
      </c>
      <c r="AQ9" s="17">
        <v>0.41302565485990778</v>
      </c>
      <c r="AR9" s="17">
        <v>0.41585623621034029</v>
      </c>
      <c r="AS9" s="17">
        <v>0.32997555436410259</v>
      </c>
      <c r="AT9" s="17">
        <v>0.45123040846560192</v>
      </c>
      <c r="AU9" s="17">
        <v>0.41132120022397212</v>
      </c>
      <c r="AV9" s="17">
        <v>0.55198637309148291</v>
      </c>
      <c r="AX9" s="17">
        <v>0.39202034278370512</v>
      </c>
      <c r="AY9" s="17">
        <v>0.32997555436410259</v>
      </c>
      <c r="AZ9" s="17">
        <v>0.45123040846560192</v>
      </c>
      <c r="BA9" s="17">
        <v>0.41132120022397212</v>
      </c>
      <c r="BC9" s="17">
        <v>0.40304612909387061</v>
      </c>
      <c r="BD9" s="17">
        <v>0.32433287843832032</v>
      </c>
      <c r="BE9" s="17">
        <v>0.40376360796370991</v>
      </c>
      <c r="BF9" s="17">
        <v>0.37576254083844629</v>
      </c>
      <c r="BG9" s="17">
        <v>0.4113295578047213</v>
      </c>
      <c r="BH9" s="17">
        <v>0.40824676207902949</v>
      </c>
      <c r="BI9" s="17">
        <v>0.33774859999272783</v>
      </c>
      <c r="BJ9" s="17">
        <v>0.34515621744349451</v>
      </c>
      <c r="BK9" s="17">
        <v>0.27810752247937909</v>
      </c>
      <c r="BL9" s="17">
        <v>0.39892142355513288</v>
      </c>
      <c r="BM9" s="17">
        <v>0.38751929924583001</v>
      </c>
      <c r="BN9" s="17">
        <v>0.43671196085355468</v>
      </c>
      <c r="BP9" s="17">
        <v>0.35998236194170857</v>
      </c>
      <c r="BQ9" s="17">
        <v>0.43373689157404383</v>
      </c>
      <c r="BR9" s="17">
        <v>0.36372392005082699</v>
      </c>
      <c r="BS9" s="17">
        <v>0.39958479443435668</v>
      </c>
      <c r="BT9" s="17">
        <v>0.48696177599903928</v>
      </c>
      <c r="BU9" s="17">
        <v>0.39101825247682082</v>
      </c>
      <c r="BV9" s="17">
        <v>0.35607674504473019</v>
      </c>
      <c r="BW9" s="17">
        <v>0.33001471666246512</v>
      </c>
      <c r="BX9" s="17">
        <v>0.29395038870430917</v>
      </c>
      <c r="BY9" s="17">
        <v>0.39588057650575231</v>
      </c>
    </row>
    <row r="10" spans="2:79" ht="32.1" customHeight="1">
      <c r="B10" s="19" t="s">
        <v>284</v>
      </c>
      <c r="C10" s="17">
        <v>0.39013084136580128</v>
      </c>
      <c r="D10" s="17">
        <v>0.39481669664245678</v>
      </c>
      <c r="E10" s="17">
        <v>0.36658640083411392</v>
      </c>
      <c r="F10" s="17">
        <v>0.43111147797386817</v>
      </c>
      <c r="H10" s="17">
        <v>0.29692130616044299</v>
      </c>
      <c r="I10" s="17">
        <v>0.32181584196493362</v>
      </c>
      <c r="J10" s="17">
        <v>0.42588585769644483</v>
      </c>
      <c r="K10" s="17">
        <v>0.39196778593068632</v>
      </c>
      <c r="L10" s="17">
        <v>0.31450647115386648</v>
      </c>
      <c r="M10" s="17">
        <v>0.38342641090758423</v>
      </c>
      <c r="N10" s="17">
        <v>0.40732063375080702</v>
      </c>
      <c r="O10" s="17">
        <v>0.43700662542313801</v>
      </c>
      <c r="P10" s="17">
        <v>0.40399793400067863</v>
      </c>
      <c r="Q10" s="17">
        <v>0.46153052202271011</v>
      </c>
      <c r="R10" s="17">
        <v>0.42056236174241551</v>
      </c>
      <c r="S10" s="17">
        <v>0.43274434227365999</v>
      </c>
      <c r="U10" s="17">
        <v>0.36541007440375028</v>
      </c>
      <c r="V10" s="17">
        <v>0.38539989013925863</v>
      </c>
      <c r="W10" s="17">
        <v>0.37876557137619171</v>
      </c>
      <c r="X10" s="17">
        <v>0.29961013355182198</v>
      </c>
      <c r="Y10" s="17">
        <v>0.42574293735290158</v>
      </c>
      <c r="Z10" s="17">
        <v>0.37900387062965479</v>
      </c>
      <c r="AA10" s="17">
        <v>0.37514418185516157</v>
      </c>
      <c r="AB10" s="17">
        <v>0.43732436792955731</v>
      </c>
      <c r="AC10" s="17">
        <v>0.4758791106909504</v>
      </c>
      <c r="AD10" s="17">
        <v>0.36269058092283268</v>
      </c>
      <c r="AE10" s="17">
        <v>0.43830635788366451</v>
      </c>
      <c r="AG10" s="17">
        <v>0.43136001828757159</v>
      </c>
      <c r="AH10" s="17">
        <v>0.35786870177336272</v>
      </c>
      <c r="AJ10" s="17">
        <v>0.377568186878594</v>
      </c>
      <c r="AK10" s="17">
        <v>0.47061425447449279</v>
      </c>
      <c r="AL10" s="17">
        <v>0.47535848532305969</v>
      </c>
      <c r="AM10" s="17">
        <v>0.39968324340034111</v>
      </c>
      <c r="AN10" s="17">
        <v>0.4147113182794116</v>
      </c>
      <c r="AO10" s="17">
        <v>0.46018776549593449</v>
      </c>
      <c r="AP10" s="17">
        <v>0.42811888784988528</v>
      </c>
      <c r="AQ10" s="17">
        <v>0.38800118270426343</v>
      </c>
      <c r="AR10" s="17">
        <v>0.4538389900894797</v>
      </c>
      <c r="AS10" s="17">
        <v>0.4666513106698304</v>
      </c>
      <c r="AT10" s="17">
        <v>0.40633420493058309</v>
      </c>
      <c r="AU10" s="17">
        <v>0.48990270275763642</v>
      </c>
      <c r="AV10" s="17">
        <v>0.52131415883049237</v>
      </c>
      <c r="AX10" s="17">
        <v>0.38928940369980652</v>
      </c>
      <c r="AY10" s="17">
        <v>0.4666513106698304</v>
      </c>
      <c r="AZ10" s="17">
        <v>0.40633420493058309</v>
      </c>
      <c r="BA10" s="17">
        <v>0.48990270275763642</v>
      </c>
      <c r="BC10" s="17">
        <v>0.36642708855048678</v>
      </c>
      <c r="BD10" s="17">
        <v>0.39600069833644902</v>
      </c>
      <c r="BE10" s="17">
        <v>0.38054150505863538</v>
      </c>
      <c r="BF10" s="17">
        <v>0.44770928743877592</v>
      </c>
      <c r="BG10" s="17">
        <v>0.33669414588304619</v>
      </c>
      <c r="BH10" s="17">
        <v>0.40883068583340387</v>
      </c>
      <c r="BI10" s="17">
        <v>0.36944605061634422</v>
      </c>
      <c r="BJ10" s="17">
        <v>0.39574900552574271</v>
      </c>
      <c r="BK10" s="17">
        <v>0.3426351919854459</v>
      </c>
      <c r="BL10" s="17">
        <v>0.35488599604528009</v>
      </c>
      <c r="BM10" s="17">
        <v>0.33957434805632009</v>
      </c>
      <c r="BN10" s="17">
        <v>0.42932124085257423</v>
      </c>
      <c r="BP10" s="17">
        <v>0.43527772356841299</v>
      </c>
      <c r="BQ10" s="17">
        <v>0.38376536255674282</v>
      </c>
      <c r="BR10" s="17">
        <v>0.48172743872791862</v>
      </c>
      <c r="BS10" s="17">
        <v>0.33879104163738782</v>
      </c>
      <c r="BT10" s="17">
        <v>0.4502342815623952</v>
      </c>
      <c r="BU10" s="17">
        <v>0.47633904462464632</v>
      </c>
      <c r="BV10" s="17">
        <v>0.34057632784368191</v>
      </c>
      <c r="BW10" s="17">
        <v>0.32095971401906992</v>
      </c>
      <c r="BX10" s="17">
        <v>0.33463625561133897</v>
      </c>
      <c r="BY10" s="17">
        <v>0.38023596031100881</v>
      </c>
    </row>
    <row r="11" spans="2:79" ht="32.1" customHeight="1">
      <c r="B11" s="19" t="s">
        <v>285</v>
      </c>
      <c r="C11" s="17">
        <v>0.46473525635973167</v>
      </c>
      <c r="D11" s="17">
        <v>0.48035960511839237</v>
      </c>
      <c r="E11" s="17">
        <v>0.43829365090635308</v>
      </c>
      <c r="F11" s="17">
        <v>0.35117948421451789</v>
      </c>
      <c r="H11" s="17">
        <v>0.39019418960878349</v>
      </c>
      <c r="I11" s="17">
        <v>0.4890208333396977</v>
      </c>
      <c r="J11" s="17">
        <v>0.44850609650975909</v>
      </c>
      <c r="K11" s="17">
        <v>0.45538994674995781</v>
      </c>
      <c r="L11" s="17">
        <v>0.37364852219568412</v>
      </c>
      <c r="M11" s="17">
        <v>0.44873622331821689</v>
      </c>
      <c r="N11" s="17">
        <v>0.48090085586426368</v>
      </c>
      <c r="O11" s="17">
        <v>0.50352985203424905</v>
      </c>
      <c r="P11" s="17">
        <v>0.46285240088747248</v>
      </c>
      <c r="Q11" s="17">
        <v>0.47922199598142401</v>
      </c>
      <c r="R11" s="17">
        <v>0.54100948888643274</v>
      </c>
      <c r="S11" s="17">
        <v>0.52148657450431635</v>
      </c>
      <c r="U11" s="17">
        <v>0.41171156052486713</v>
      </c>
      <c r="V11" s="17">
        <v>0.4816891675319187</v>
      </c>
      <c r="W11" s="17">
        <v>0.48013183426087241</v>
      </c>
      <c r="X11" s="17">
        <v>0.47582362511999582</v>
      </c>
      <c r="Y11" s="17">
        <v>0.47578930434138478</v>
      </c>
      <c r="Z11" s="17">
        <v>0.39737109877810262</v>
      </c>
      <c r="AA11" s="17">
        <v>0.48985342096368889</v>
      </c>
      <c r="AB11" s="17">
        <v>0.42849794660245311</v>
      </c>
      <c r="AC11" s="17">
        <v>0.51081525973140807</v>
      </c>
      <c r="AD11" s="17">
        <v>0.50919381400262376</v>
      </c>
      <c r="AE11" s="17">
        <v>0.21157426069927701</v>
      </c>
      <c r="AG11" s="17">
        <v>0.5057395148278051</v>
      </c>
      <c r="AH11" s="17">
        <v>0.43264911714110232</v>
      </c>
      <c r="AJ11" s="17">
        <v>0.48425432035027688</v>
      </c>
      <c r="AK11" s="17">
        <v>0.49788949154815282</v>
      </c>
      <c r="AL11" s="17">
        <v>0.45814184521424189</v>
      </c>
      <c r="AM11" s="17">
        <v>0.49415573933675361</v>
      </c>
      <c r="AN11" s="17">
        <v>0.47486381892747548</v>
      </c>
      <c r="AO11" s="17">
        <v>0.50619643253493463</v>
      </c>
      <c r="AP11" s="17">
        <v>0.49713560016261382</v>
      </c>
      <c r="AQ11" s="17">
        <v>0.49559517638142608</v>
      </c>
      <c r="AR11" s="17">
        <v>0.47527469134247469</v>
      </c>
      <c r="AS11" s="17">
        <v>0.5492417101785062</v>
      </c>
      <c r="AT11" s="17">
        <v>0.49581331800461531</v>
      </c>
      <c r="AU11" s="17">
        <v>0.50023162105310293</v>
      </c>
      <c r="AV11" s="17">
        <v>0.55965455810176779</v>
      </c>
      <c r="AX11" s="17">
        <v>0.46457135986340631</v>
      </c>
      <c r="AY11" s="17">
        <v>0.5492417101785062</v>
      </c>
      <c r="AZ11" s="17">
        <v>0.49581331800461531</v>
      </c>
      <c r="BA11" s="17">
        <v>0.50023162105310293</v>
      </c>
      <c r="BC11" s="17">
        <v>0.50653606073824653</v>
      </c>
      <c r="BD11" s="17">
        <v>0.37446401168646137</v>
      </c>
      <c r="BE11" s="17">
        <v>0.3883315482576104</v>
      </c>
      <c r="BF11" s="17">
        <v>0.47241361892882799</v>
      </c>
      <c r="BG11" s="17">
        <v>0.50558572180529515</v>
      </c>
      <c r="BH11" s="17">
        <v>0.46443009309306821</v>
      </c>
      <c r="BI11" s="17">
        <v>0.38354499506430112</v>
      </c>
      <c r="BJ11" s="17">
        <v>0.47518514266257977</v>
      </c>
      <c r="BK11" s="17">
        <v>0.51025054550994631</v>
      </c>
      <c r="BL11" s="17">
        <v>0.47869807181682877</v>
      </c>
      <c r="BM11" s="17">
        <v>0.4774564086076874</v>
      </c>
      <c r="BN11" s="17">
        <v>0.47484154479272528</v>
      </c>
      <c r="BP11" s="17">
        <v>0.4879061439660955</v>
      </c>
      <c r="BQ11" s="17">
        <v>0.51162287099473902</v>
      </c>
      <c r="BR11" s="17">
        <v>0.44245757214144738</v>
      </c>
      <c r="BS11" s="17">
        <v>0.4810510006434463</v>
      </c>
      <c r="BT11" s="17">
        <v>0.51504483589281258</v>
      </c>
      <c r="BU11" s="17">
        <v>0.4840486009046816</v>
      </c>
      <c r="BV11" s="17">
        <v>0.36641090726439052</v>
      </c>
      <c r="BW11" s="17">
        <v>0.40630542982996121</v>
      </c>
      <c r="BX11" s="17">
        <v>0.44433530195459231</v>
      </c>
      <c r="BY11" s="17">
        <v>0.47057236935844537</v>
      </c>
    </row>
    <row r="12" spans="2:79" ht="45.95" customHeight="1">
      <c r="B12" s="19" t="s">
        <v>286</v>
      </c>
      <c r="C12" s="17">
        <v>0.27821877122012212</v>
      </c>
      <c r="D12" s="17">
        <v>0.28643324041280421</v>
      </c>
      <c r="E12" s="17">
        <v>0.26345168828750182</v>
      </c>
      <c r="F12" s="17">
        <v>0.23274553417256941</v>
      </c>
      <c r="H12" s="17">
        <v>0.17575216633918669</v>
      </c>
      <c r="I12" s="17">
        <v>0.25700269216812599</v>
      </c>
      <c r="J12" s="17">
        <v>0.25812819785694219</v>
      </c>
      <c r="K12" s="17">
        <v>0.27844791710338612</v>
      </c>
      <c r="L12" s="17">
        <v>0.23070287634164649</v>
      </c>
      <c r="M12" s="17">
        <v>0.26058924541350981</v>
      </c>
      <c r="N12" s="17">
        <v>0.25772017216194559</v>
      </c>
      <c r="O12" s="17">
        <v>0.19584332383587691</v>
      </c>
      <c r="P12" s="17">
        <v>0.29855426400434509</v>
      </c>
      <c r="Q12" s="17">
        <v>0.29929069961259802</v>
      </c>
      <c r="R12" s="17">
        <v>0.37942669176485933</v>
      </c>
      <c r="S12" s="17">
        <v>0.36244851565204911</v>
      </c>
      <c r="U12" s="17">
        <v>0.19995532695254001</v>
      </c>
      <c r="V12" s="17">
        <v>0.33901697310850532</v>
      </c>
      <c r="W12" s="17">
        <v>0.26801614196048729</v>
      </c>
      <c r="X12" s="17">
        <v>0.247272372910113</v>
      </c>
      <c r="Y12" s="17">
        <v>0.2938307926285359</v>
      </c>
      <c r="Z12" s="17">
        <v>0.30935322105246249</v>
      </c>
      <c r="AA12" s="17">
        <v>0.27532460268193898</v>
      </c>
      <c r="AB12" s="17">
        <v>0.29956886005740019</v>
      </c>
      <c r="AC12" s="17">
        <v>0.31338247059443358</v>
      </c>
      <c r="AD12" s="17">
        <v>0.26326023461726311</v>
      </c>
      <c r="AE12" s="17">
        <v>0.47606891756518011</v>
      </c>
      <c r="AG12" s="17">
        <v>0.32592334472360368</v>
      </c>
      <c r="AH12" s="17">
        <v>0.24088958532617791</v>
      </c>
      <c r="AJ12" s="17">
        <v>0.32168030914646489</v>
      </c>
      <c r="AK12" s="17">
        <v>0.23145063720906439</v>
      </c>
      <c r="AL12" s="17">
        <v>0.27426388917099531</v>
      </c>
      <c r="AM12" s="17">
        <v>0.30808225854866989</v>
      </c>
      <c r="AN12" s="17">
        <v>0.32694595080001282</v>
      </c>
      <c r="AO12" s="17">
        <v>0.29352102127966517</v>
      </c>
      <c r="AP12" s="17">
        <v>0.27370588573935378</v>
      </c>
      <c r="AQ12" s="17">
        <v>0.28212078210023073</v>
      </c>
      <c r="AR12" s="17">
        <v>0.29566923126743311</v>
      </c>
      <c r="AS12" s="17">
        <v>0.32526065288953332</v>
      </c>
      <c r="AT12" s="17">
        <v>0.31573777925704039</v>
      </c>
      <c r="AU12" s="17">
        <v>0.27371159518900778</v>
      </c>
      <c r="AV12" s="17">
        <v>0.46180171517020852</v>
      </c>
      <c r="AX12" s="17">
        <v>0.28261776217961898</v>
      </c>
      <c r="AY12" s="17">
        <v>0.32526065288953332</v>
      </c>
      <c r="AZ12" s="17">
        <v>0.31573777925704039</v>
      </c>
      <c r="BA12" s="17">
        <v>0.27371159518900778</v>
      </c>
      <c r="BC12" s="17">
        <v>0.31605906203359801</v>
      </c>
      <c r="BD12" s="17">
        <v>0.24039002113025321</v>
      </c>
      <c r="BE12" s="17">
        <v>0.28448542343866468</v>
      </c>
      <c r="BF12" s="17">
        <v>0.2813447599264744</v>
      </c>
      <c r="BG12" s="17">
        <v>0.37998799871131722</v>
      </c>
      <c r="BH12" s="17">
        <v>0.33016677020458618</v>
      </c>
      <c r="BI12" s="17">
        <v>0.33140050727531689</v>
      </c>
      <c r="BJ12" s="17">
        <v>0.27280743279976272</v>
      </c>
      <c r="BK12" s="17">
        <v>0.26862635931943413</v>
      </c>
      <c r="BL12" s="17">
        <v>0.30228704168097448</v>
      </c>
      <c r="BM12" s="17">
        <v>0.2843259414869036</v>
      </c>
      <c r="BN12" s="17">
        <v>0.2468447337692955</v>
      </c>
      <c r="BP12" s="17">
        <v>0.29715900668918471</v>
      </c>
      <c r="BQ12" s="17">
        <v>0.25267633678841972</v>
      </c>
      <c r="BR12" s="17">
        <v>0.244068101170791</v>
      </c>
      <c r="BS12" s="17">
        <v>0.29674565258053448</v>
      </c>
      <c r="BT12" s="17">
        <v>0.41350524791411708</v>
      </c>
      <c r="BU12" s="17">
        <v>0.3340852473592778</v>
      </c>
      <c r="BV12" s="17">
        <v>0.28090687372986112</v>
      </c>
      <c r="BW12" s="17">
        <v>0.24466240406859471</v>
      </c>
      <c r="BX12" s="17">
        <v>0.26168168646586393</v>
      </c>
      <c r="BY12" s="17">
        <v>0.24050708235125559</v>
      </c>
    </row>
    <row r="13" spans="2:79" ht="32.1" customHeight="1">
      <c r="B13" s="19" t="s">
        <v>287</v>
      </c>
      <c r="C13" s="17">
        <v>0.35496659201496661</v>
      </c>
      <c r="D13" s="17">
        <v>0.34962049537737971</v>
      </c>
      <c r="E13" s="17">
        <v>0.365785158912738</v>
      </c>
      <c r="F13" s="17">
        <v>0.38260787529429507</v>
      </c>
      <c r="H13" s="17">
        <v>0.3149604304079433</v>
      </c>
      <c r="I13" s="17">
        <v>0.25877401740397771</v>
      </c>
      <c r="J13" s="17">
        <v>0.3835535110985292</v>
      </c>
      <c r="K13" s="17">
        <v>0.32939953959726981</v>
      </c>
      <c r="L13" s="17">
        <v>0.30467509795696862</v>
      </c>
      <c r="M13" s="17">
        <v>0.36869558053543328</v>
      </c>
      <c r="N13" s="17">
        <v>0.33816698405500151</v>
      </c>
      <c r="O13" s="17">
        <v>0.41166731290842451</v>
      </c>
      <c r="P13" s="17">
        <v>0.3428546062106877</v>
      </c>
      <c r="Q13" s="17">
        <v>0.3724110748810151</v>
      </c>
      <c r="R13" s="17">
        <v>0.38309528523421638</v>
      </c>
      <c r="S13" s="17">
        <v>0.41233305302777168</v>
      </c>
      <c r="U13" s="17">
        <v>0.32245551936175959</v>
      </c>
      <c r="V13" s="17">
        <v>0.34633509887382741</v>
      </c>
      <c r="W13" s="17">
        <v>0.31490298780495413</v>
      </c>
      <c r="X13" s="17">
        <v>0.36909021668910758</v>
      </c>
      <c r="Y13" s="17">
        <v>0.30469815649115373</v>
      </c>
      <c r="Z13" s="17">
        <v>0.38855344998036689</v>
      </c>
      <c r="AA13" s="17">
        <v>0.39632932528430992</v>
      </c>
      <c r="AB13" s="17">
        <v>0.33315086225165907</v>
      </c>
      <c r="AC13" s="17">
        <v>0.35364609786044998</v>
      </c>
      <c r="AD13" s="17">
        <v>0.42250941949243859</v>
      </c>
      <c r="AE13" s="17">
        <v>0.66487679282750445</v>
      </c>
      <c r="AG13" s="17">
        <v>0.38769544216571472</v>
      </c>
      <c r="AH13" s="17">
        <v>0.32935602175626488</v>
      </c>
      <c r="AJ13" s="17">
        <v>0.34178778563384682</v>
      </c>
      <c r="AK13" s="17">
        <v>0.44256792471506529</v>
      </c>
      <c r="AL13" s="17">
        <v>0.36924881438389578</v>
      </c>
      <c r="AM13" s="17">
        <v>0.3621635312440053</v>
      </c>
      <c r="AN13" s="17">
        <v>0.40321256148411921</v>
      </c>
      <c r="AO13" s="17">
        <v>0.37372976110601502</v>
      </c>
      <c r="AP13" s="17">
        <v>0.36470911333631112</v>
      </c>
      <c r="AQ13" s="17">
        <v>0.40699825048758259</v>
      </c>
      <c r="AR13" s="17">
        <v>0.368194711787664</v>
      </c>
      <c r="AS13" s="17">
        <v>0.49670285905763217</v>
      </c>
      <c r="AT13" s="17">
        <v>0.4253146297137036</v>
      </c>
      <c r="AU13" s="17">
        <v>0.38474290404245681</v>
      </c>
      <c r="AV13" s="17">
        <v>0.51131263529404158</v>
      </c>
      <c r="AX13" s="17">
        <v>0.35491942028428841</v>
      </c>
      <c r="AY13" s="17">
        <v>0.49670285905763217</v>
      </c>
      <c r="AZ13" s="17">
        <v>0.4253146297137036</v>
      </c>
      <c r="BA13" s="17">
        <v>0.38474290404245681</v>
      </c>
      <c r="BC13" s="17">
        <v>0.34772136047139551</v>
      </c>
      <c r="BD13" s="17">
        <v>0.31656193481433648</v>
      </c>
      <c r="BE13" s="17">
        <v>0.35866021241250912</v>
      </c>
      <c r="BF13" s="17">
        <v>0.36567452068001471</v>
      </c>
      <c r="BG13" s="17">
        <v>0.42493028946884431</v>
      </c>
      <c r="BH13" s="17">
        <v>0.34475033102527219</v>
      </c>
      <c r="BI13" s="17">
        <v>0.35775838595463749</v>
      </c>
      <c r="BJ13" s="17">
        <v>0.37311568591408889</v>
      </c>
      <c r="BK13" s="17">
        <v>0.31812571095738018</v>
      </c>
      <c r="BL13" s="17">
        <v>0.42920253191801622</v>
      </c>
      <c r="BM13" s="17">
        <v>0.38973810307120771</v>
      </c>
      <c r="BN13" s="17">
        <v>0.39410826169346058</v>
      </c>
      <c r="BP13" s="17">
        <v>0.39018302316218811</v>
      </c>
      <c r="BQ13" s="17">
        <v>0.32966814172883852</v>
      </c>
      <c r="BR13" s="17">
        <v>0.36865804838889582</v>
      </c>
      <c r="BS13" s="17">
        <v>0.33210026845195589</v>
      </c>
      <c r="BT13" s="17">
        <v>0.37346908755630071</v>
      </c>
      <c r="BU13" s="17">
        <v>0.51931737013100132</v>
      </c>
      <c r="BV13" s="17">
        <v>0.33897538723142112</v>
      </c>
      <c r="BW13" s="17">
        <v>0.28133490879248302</v>
      </c>
      <c r="BX13" s="17">
        <v>0.25502301247012088</v>
      </c>
      <c r="BY13" s="17">
        <v>0.34039286114679418</v>
      </c>
    </row>
    <row r="14" spans="2:79" ht="32.1" customHeight="1">
      <c r="B14" s="19" t="s">
        <v>288</v>
      </c>
      <c r="C14" s="17">
        <v>0.17869124558884089</v>
      </c>
      <c r="D14" s="17">
        <v>0.19159896161394871</v>
      </c>
      <c r="E14" s="17">
        <v>0.1463667361665307</v>
      </c>
      <c r="F14" s="17">
        <v>0.1182779101967442</v>
      </c>
      <c r="H14" s="17">
        <v>0.15418229820672361</v>
      </c>
      <c r="I14" s="17">
        <v>0.16541773534410581</v>
      </c>
      <c r="J14" s="17">
        <v>0.1410218061595867</v>
      </c>
      <c r="K14" s="17">
        <v>0.19075270090889621</v>
      </c>
      <c r="L14" s="17">
        <v>0.16452524140348199</v>
      </c>
      <c r="M14" s="17">
        <v>0.19613601312092449</v>
      </c>
      <c r="N14" s="17">
        <v>0.23766529562821859</v>
      </c>
      <c r="O14" s="17">
        <v>0.1505680824447308</v>
      </c>
      <c r="P14" s="17">
        <v>0.16911522816430069</v>
      </c>
      <c r="Q14" s="17">
        <v>0.14543624238561839</v>
      </c>
      <c r="R14" s="17">
        <v>0.2323586786459825</v>
      </c>
      <c r="S14" s="17">
        <v>0.19273991409878191</v>
      </c>
      <c r="U14" s="17">
        <v>0.13618654735240951</v>
      </c>
      <c r="V14" s="17">
        <v>0.16445316971543639</v>
      </c>
      <c r="W14" s="17">
        <v>0.14600765535691199</v>
      </c>
      <c r="X14" s="17">
        <v>0.21795590521602709</v>
      </c>
      <c r="Y14" s="17">
        <v>0.18900508485626941</v>
      </c>
      <c r="Z14" s="17">
        <v>0.20195911516822049</v>
      </c>
      <c r="AA14" s="17">
        <v>0.19565836383111521</v>
      </c>
      <c r="AB14" s="17">
        <v>0.2088008124201256</v>
      </c>
      <c r="AC14" s="17">
        <v>0.1736366037365045</v>
      </c>
      <c r="AD14" s="17">
        <v>0.16116820175708901</v>
      </c>
      <c r="AE14" s="17">
        <v>0.13592362588103429</v>
      </c>
      <c r="AG14" s="17">
        <v>0.18322568483095139</v>
      </c>
      <c r="AH14" s="17">
        <v>0.1751430129360286</v>
      </c>
      <c r="AJ14" s="17">
        <v>0.22415122384882999</v>
      </c>
      <c r="AK14" s="17">
        <v>0.16338600709190759</v>
      </c>
      <c r="AL14" s="17">
        <v>0.18866750494541451</v>
      </c>
      <c r="AM14" s="17">
        <v>0.18285607397967571</v>
      </c>
      <c r="AN14" s="17">
        <v>0.19126500667736809</v>
      </c>
      <c r="AO14" s="17">
        <v>0.1936022904690316</v>
      </c>
      <c r="AP14" s="17">
        <v>0.18297862171431051</v>
      </c>
      <c r="AQ14" s="17">
        <v>0.16526935645086319</v>
      </c>
      <c r="AR14" s="17">
        <v>0.1713386736339152</v>
      </c>
      <c r="AS14" s="17">
        <v>0.1849106638476368</v>
      </c>
      <c r="AT14" s="17">
        <v>0.21621846795935121</v>
      </c>
      <c r="AU14" s="17">
        <v>0.21638206002503821</v>
      </c>
      <c r="AV14" s="17">
        <v>0.30118391199848982</v>
      </c>
      <c r="AX14" s="17">
        <v>0.1803639807222587</v>
      </c>
      <c r="AY14" s="17">
        <v>0.1849106638476368</v>
      </c>
      <c r="AZ14" s="17">
        <v>0.21621846795935121</v>
      </c>
      <c r="BA14" s="17">
        <v>0.21638206002503821</v>
      </c>
      <c r="BC14" s="17">
        <v>0.24603877215695041</v>
      </c>
      <c r="BD14" s="17">
        <v>0.1479242764588731</v>
      </c>
      <c r="BE14" s="17">
        <v>0.13081528958857649</v>
      </c>
      <c r="BF14" s="17">
        <v>0.25610265323185799</v>
      </c>
      <c r="BG14" s="17">
        <v>0.20204848181570861</v>
      </c>
      <c r="BH14" s="17">
        <v>0.23576164006360251</v>
      </c>
      <c r="BI14" s="17">
        <v>0.24263615037718639</v>
      </c>
      <c r="BJ14" s="17">
        <v>0.17208241568750501</v>
      </c>
      <c r="BK14" s="17">
        <v>0.21921153326110709</v>
      </c>
      <c r="BL14" s="17">
        <v>0.21099530836331509</v>
      </c>
      <c r="BM14" s="17">
        <v>0.18516028573505569</v>
      </c>
      <c r="BN14" s="17">
        <v>0.1273535423602791</v>
      </c>
      <c r="BP14" s="17">
        <v>0.15969426250240809</v>
      </c>
      <c r="BQ14" s="17">
        <v>0.2046591423582407</v>
      </c>
      <c r="BR14" s="17">
        <v>0.15062325894805559</v>
      </c>
      <c r="BS14" s="17">
        <v>0.211808677342644</v>
      </c>
      <c r="BT14" s="17">
        <v>0.27676955828272171</v>
      </c>
      <c r="BU14" s="17">
        <v>0.1339906361333722</v>
      </c>
      <c r="BV14" s="17">
        <v>0.21631603084343379</v>
      </c>
      <c r="BW14" s="17">
        <v>0.1433403358402964</v>
      </c>
      <c r="BX14" s="17">
        <v>0.1683145015193577</v>
      </c>
      <c r="BY14" s="17">
        <v>0.1653708265612378</v>
      </c>
    </row>
    <row r="15" spans="2:79" ht="45.95" customHeight="1">
      <c r="B15" s="19" t="s">
        <v>289</v>
      </c>
      <c r="C15" s="17">
        <v>0.33790113164104052</v>
      </c>
      <c r="D15" s="17">
        <v>0.35398780467328661</v>
      </c>
      <c r="E15" s="17">
        <v>0.30298289030152309</v>
      </c>
      <c r="F15" s="17">
        <v>0.25760091470021867</v>
      </c>
      <c r="H15" s="17">
        <v>0.28670541414696687</v>
      </c>
      <c r="I15" s="17">
        <v>0.30057709451858472</v>
      </c>
      <c r="J15" s="17">
        <v>0.33387623519316462</v>
      </c>
      <c r="K15" s="17">
        <v>0.30989037183816182</v>
      </c>
      <c r="L15" s="17">
        <v>0.3007263445182895</v>
      </c>
      <c r="M15" s="17">
        <v>0.30862580085174107</v>
      </c>
      <c r="N15" s="17">
        <v>0.3324062963997933</v>
      </c>
      <c r="O15" s="17">
        <v>0.417229931162025</v>
      </c>
      <c r="P15" s="17">
        <v>0.31758285364191269</v>
      </c>
      <c r="Q15" s="17">
        <v>0.31408272172588542</v>
      </c>
      <c r="R15" s="17">
        <v>0.459110490226601</v>
      </c>
      <c r="S15" s="17">
        <v>0.37884431475300268</v>
      </c>
      <c r="U15" s="17">
        <v>0.32941279057786649</v>
      </c>
      <c r="V15" s="17">
        <v>0.34741678663281828</v>
      </c>
      <c r="W15" s="17">
        <v>0.29745513719793459</v>
      </c>
      <c r="X15" s="17">
        <v>0.32756716617195608</v>
      </c>
      <c r="Y15" s="17">
        <v>0.32689119558605129</v>
      </c>
      <c r="Z15" s="17">
        <v>0.35793661430252338</v>
      </c>
      <c r="AA15" s="17">
        <v>0.32676569118318949</v>
      </c>
      <c r="AB15" s="17">
        <v>0.32274825758160092</v>
      </c>
      <c r="AC15" s="17">
        <v>0.38585354620999451</v>
      </c>
      <c r="AD15" s="17">
        <v>0.36687421398103781</v>
      </c>
      <c r="AE15" s="17">
        <v>0.17365003877721391</v>
      </c>
      <c r="AG15" s="17">
        <v>0.37601744419131011</v>
      </c>
      <c r="AH15" s="17">
        <v>0.30807483172292383</v>
      </c>
      <c r="AJ15" s="17">
        <v>0.34957224797119812</v>
      </c>
      <c r="AK15" s="17">
        <v>0.40605980864265567</v>
      </c>
      <c r="AL15" s="17">
        <v>0.40531866739889888</v>
      </c>
      <c r="AM15" s="17">
        <v>0.37618271474451098</v>
      </c>
      <c r="AN15" s="17">
        <v>0.40225623205437377</v>
      </c>
      <c r="AO15" s="17">
        <v>0.32892100743846509</v>
      </c>
      <c r="AP15" s="17">
        <v>0.32541777125731669</v>
      </c>
      <c r="AQ15" s="17">
        <v>0.34962174334636792</v>
      </c>
      <c r="AR15" s="17">
        <v>0.40529231131851551</v>
      </c>
      <c r="AS15" s="17">
        <v>0.37628086672334438</v>
      </c>
      <c r="AT15" s="17">
        <v>0.3466545143397386</v>
      </c>
      <c r="AU15" s="17">
        <v>0.37635061077779408</v>
      </c>
      <c r="AV15" s="17">
        <v>0.51995418616275579</v>
      </c>
      <c r="AX15" s="17">
        <v>0.34283606468354899</v>
      </c>
      <c r="AY15" s="17">
        <v>0.37628086672334438</v>
      </c>
      <c r="AZ15" s="17">
        <v>0.3466545143397386</v>
      </c>
      <c r="BA15" s="17">
        <v>0.37635061077779408</v>
      </c>
      <c r="BC15" s="17">
        <v>0.27205623662914852</v>
      </c>
      <c r="BD15" s="17">
        <v>0.34667774893617609</v>
      </c>
      <c r="BE15" s="17">
        <v>0.31767713266976982</v>
      </c>
      <c r="BF15" s="17">
        <v>0.25524334763397338</v>
      </c>
      <c r="BG15" s="17">
        <v>0.30768342700946588</v>
      </c>
      <c r="BH15" s="17">
        <v>0.32616488065746851</v>
      </c>
      <c r="BI15" s="17">
        <v>0.30948366805257721</v>
      </c>
      <c r="BJ15" s="17">
        <v>0.35455130806197849</v>
      </c>
      <c r="BK15" s="17">
        <v>0.34794142073178902</v>
      </c>
      <c r="BL15" s="17">
        <v>0.46080620618635582</v>
      </c>
      <c r="BM15" s="17">
        <v>0.35824786307525169</v>
      </c>
      <c r="BN15" s="17">
        <v>0.33624097825333571</v>
      </c>
      <c r="BP15" s="17">
        <v>0.36743540592727969</v>
      </c>
      <c r="BQ15" s="17">
        <v>0.41432928322837931</v>
      </c>
      <c r="BR15" s="17">
        <v>0.36553975610541573</v>
      </c>
      <c r="BS15" s="17">
        <v>0.31480947156505878</v>
      </c>
      <c r="BT15" s="17">
        <v>0.36563051413235947</v>
      </c>
      <c r="BU15" s="17">
        <v>0.40580687785038511</v>
      </c>
      <c r="BV15" s="17">
        <v>0.35727575032970721</v>
      </c>
      <c r="BW15" s="17">
        <v>0.26807292305690972</v>
      </c>
      <c r="BX15" s="17">
        <v>0.36678906440217351</v>
      </c>
      <c r="BY15" s="17">
        <v>0.31651895435619681</v>
      </c>
    </row>
    <row r="16" spans="2:79" ht="45.95" customHeight="1">
      <c r="B16" s="19" t="s">
        <v>290</v>
      </c>
      <c r="C16" s="17">
        <v>0.35466656207273017</v>
      </c>
      <c r="D16" s="17">
        <v>0.34099281105454332</v>
      </c>
      <c r="E16" s="17">
        <v>0.40517598493968759</v>
      </c>
      <c r="F16" s="17">
        <v>0.31788809639751431</v>
      </c>
      <c r="H16" s="17">
        <v>0.28044349281416892</v>
      </c>
      <c r="I16" s="17">
        <v>0.31930067886954039</v>
      </c>
      <c r="J16" s="17">
        <v>0.35222411483979799</v>
      </c>
      <c r="K16" s="17">
        <v>0.26381209830897517</v>
      </c>
      <c r="L16" s="17">
        <v>0.36545818757975951</v>
      </c>
      <c r="M16" s="17">
        <v>0.33104772350881201</v>
      </c>
      <c r="N16" s="17">
        <v>0.31540535150171811</v>
      </c>
      <c r="O16" s="17">
        <v>0.38751844627082588</v>
      </c>
      <c r="P16" s="17">
        <v>0.36063972190122578</v>
      </c>
      <c r="Q16" s="17">
        <v>0.40385792011350591</v>
      </c>
      <c r="R16" s="17">
        <v>0.42971718132621423</v>
      </c>
      <c r="S16" s="17">
        <v>0.41004042966127968</v>
      </c>
      <c r="U16" s="17">
        <v>0.33587060068906688</v>
      </c>
      <c r="V16" s="17">
        <v>0.2969546252372357</v>
      </c>
      <c r="W16" s="17">
        <v>0.29263630815083191</v>
      </c>
      <c r="X16" s="17">
        <v>0.29948099218607538</v>
      </c>
      <c r="Y16" s="17">
        <v>0.36865723419185847</v>
      </c>
      <c r="Z16" s="17">
        <v>0.29536454287681668</v>
      </c>
      <c r="AA16" s="17">
        <v>0.40824066292093519</v>
      </c>
      <c r="AB16" s="17">
        <v>0.35218900239737588</v>
      </c>
      <c r="AC16" s="17">
        <v>0.4125464259784814</v>
      </c>
      <c r="AD16" s="17">
        <v>0.46859155284274773</v>
      </c>
      <c r="AE16" s="17">
        <v>0.26462017232111462</v>
      </c>
      <c r="AG16" s="17">
        <v>0.40204019198440072</v>
      </c>
      <c r="AH16" s="17">
        <v>0.31759634201689868</v>
      </c>
      <c r="AJ16" s="17">
        <v>0.38139352083070122</v>
      </c>
      <c r="AK16" s="17">
        <v>0.41024971730354598</v>
      </c>
      <c r="AL16" s="17">
        <v>0.44801389302907429</v>
      </c>
      <c r="AM16" s="17">
        <v>0.38040910978213732</v>
      </c>
      <c r="AN16" s="17">
        <v>0.4591077949789879</v>
      </c>
      <c r="AO16" s="17">
        <v>0.38265877105313612</v>
      </c>
      <c r="AP16" s="17">
        <v>0.38960694200213508</v>
      </c>
      <c r="AQ16" s="17">
        <v>0.45818005319949567</v>
      </c>
      <c r="AR16" s="17">
        <v>0.46283401290723042</v>
      </c>
      <c r="AS16" s="17">
        <v>0.46262205457805222</v>
      </c>
      <c r="AT16" s="17">
        <v>0.42745909267388721</v>
      </c>
      <c r="AU16" s="17">
        <v>0.42986465026026122</v>
      </c>
      <c r="AV16" s="17">
        <v>0.41951147039646508</v>
      </c>
      <c r="AX16" s="17">
        <v>0.35696129301639301</v>
      </c>
      <c r="AY16" s="17">
        <v>0.46262205457805222</v>
      </c>
      <c r="AZ16" s="17">
        <v>0.42745909267388721</v>
      </c>
      <c r="BA16" s="17">
        <v>0.42986465026026122</v>
      </c>
      <c r="BC16" s="17">
        <v>0.29768212327684251</v>
      </c>
      <c r="BD16" s="17">
        <v>0.4337883403180523</v>
      </c>
      <c r="BE16" s="17">
        <v>0.2396705903172747</v>
      </c>
      <c r="BF16" s="17">
        <v>0.33030689798953727</v>
      </c>
      <c r="BG16" s="17">
        <v>0.33764029841586352</v>
      </c>
      <c r="BH16" s="17">
        <v>0.35765294440826612</v>
      </c>
      <c r="BI16" s="17">
        <v>0.44995578026163507</v>
      </c>
      <c r="BJ16" s="17">
        <v>0.40568268017620268</v>
      </c>
      <c r="BK16" s="17">
        <v>0.3667432296981753</v>
      </c>
      <c r="BL16" s="17">
        <v>0.44547044230528249</v>
      </c>
      <c r="BM16" s="17">
        <v>0.37627913918177081</v>
      </c>
      <c r="BN16" s="17">
        <v>0.37596119460143512</v>
      </c>
      <c r="BP16" s="17">
        <v>0.38870295281861522</v>
      </c>
      <c r="BQ16" s="17">
        <v>0.33997977900709359</v>
      </c>
      <c r="BR16" s="17">
        <v>0.42229277527932813</v>
      </c>
      <c r="BS16" s="17">
        <v>0.32681986366554971</v>
      </c>
      <c r="BT16" s="17">
        <v>0.45621284804040552</v>
      </c>
      <c r="BU16" s="17">
        <v>0.50630605902736359</v>
      </c>
      <c r="BV16" s="17">
        <v>0.2436654884234323</v>
      </c>
      <c r="BW16" s="17">
        <v>0.3213226046621786</v>
      </c>
      <c r="BX16" s="17">
        <v>0.33783177138342863</v>
      </c>
      <c r="BY16" s="17">
        <v>0.32003725670696842</v>
      </c>
    </row>
    <row r="17" spans="2:77" ht="74.099999999999994" customHeight="1">
      <c r="B17" s="19" t="s">
        <v>291</v>
      </c>
      <c r="C17" s="17">
        <v>0.2101272321966301</v>
      </c>
      <c r="D17" s="17">
        <v>0.21435595161740151</v>
      </c>
      <c r="E17" s="17">
        <v>0.19929294088708541</v>
      </c>
      <c r="F17" s="17">
        <v>0.20835574097680201</v>
      </c>
      <c r="H17" s="17">
        <v>0.18927186435096699</v>
      </c>
      <c r="I17" s="17">
        <v>0.20383313607668099</v>
      </c>
      <c r="J17" s="17">
        <v>0.1463019687944293</v>
      </c>
      <c r="K17" s="17">
        <v>0.21897676652006251</v>
      </c>
      <c r="L17" s="17">
        <v>0.2283082505840773</v>
      </c>
      <c r="M17" s="17">
        <v>0.26234700842281511</v>
      </c>
      <c r="N17" s="17">
        <v>0.2292348439117472</v>
      </c>
      <c r="O17" s="17">
        <v>0.1968362024668826</v>
      </c>
      <c r="P17" s="17">
        <v>0.25299035173712731</v>
      </c>
      <c r="Q17" s="17">
        <v>0.17343632697328359</v>
      </c>
      <c r="R17" s="17">
        <v>0.2631090487811214</v>
      </c>
      <c r="S17" s="17">
        <v>0.1800325887220543</v>
      </c>
      <c r="U17" s="17">
        <v>0.14689131533860231</v>
      </c>
      <c r="V17" s="17">
        <v>0.18520799615874689</v>
      </c>
      <c r="W17" s="17">
        <v>0.24657522794340769</v>
      </c>
      <c r="X17" s="17">
        <v>0.24508736415151741</v>
      </c>
      <c r="Y17" s="17">
        <v>0.17782982477015791</v>
      </c>
      <c r="Z17" s="17">
        <v>0.2711187729517916</v>
      </c>
      <c r="AA17" s="17">
        <v>0.27238189563198351</v>
      </c>
      <c r="AB17" s="17">
        <v>0.1909133473158309</v>
      </c>
      <c r="AC17" s="17">
        <v>0.17759619759173281</v>
      </c>
      <c r="AD17" s="17">
        <v>0.1942833216904887</v>
      </c>
      <c r="AE17" s="17">
        <v>0</v>
      </c>
      <c r="AG17" s="17">
        <v>0.20865596206101589</v>
      </c>
      <c r="AH17" s="17">
        <v>0.21127851209201681</v>
      </c>
      <c r="AJ17" s="17">
        <v>0.22667144929791611</v>
      </c>
      <c r="AK17" s="17">
        <v>0.21429215983999969</v>
      </c>
      <c r="AL17" s="17">
        <v>0.24017319176639601</v>
      </c>
      <c r="AM17" s="17">
        <v>0.21903749000066819</v>
      </c>
      <c r="AN17" s="17">
        <v>0.23699404927966269</v>
      </c>
      <c r="AO17" s="17">
        <v>0.26227766699882821</v>
      </c>
      <c r="AP17" s="17">
        <v>0.21948702497292269</v>
      </c>
      <c r="AQ17" s="17">
        <v>0.26150705439403032</v>
      </c>
      <c r="AR17" s="17">
        <v>0.225173924088519</v>
      </c>
      <c r="AS17" s="17">
        <v>0.25835761572466259</v>
      </c>
      <c r="AT17" s="17">
        <v>0.19229697105304441</v>
      </c>
      <c r="AU17" s="17">
        <v>0.21175193931101541</v>
      </c>
      <c r="AV17" s="17">
        <v>0.32572608055925151</v>
      </c>
      <c r="AX17" s="17">
        <v>0.2191874603794646</v>
      </c>
      <c r="AY17" s="17">
        <v>0.25835761572466259</v>
      </c>
      <c r="AZ17" s="17">
        <v>0.19229697105304441</v>
      </c>
      <c r="BA17" s="17">
        <v>0.21175193931101541</v>
      </c>
      <c r="BC17" s="17">
        <v>0.29997377562780708</v>
      </c>
      <c r="BD17" s="17">
        <v>0.23286472877203801</v>
      </c>
      <c r="BE17" s="17">
        <v>0.24739341412359381</v>
      </c>
      <c r="BF17" s="17">
        <v>0.2730699763613289</v>
      </c>
      <c r="BG17" s="17">
        <v>0.202762635602558</v>
      </c>
      <c r="BH17" s="17">
        <v>0.2356581347327982</v>
      </c>
      <c r="BI17" s="17">
        <v>0.26179207080903261</v>
      </c>
      <c r="BJ17" s="17">
        <v>0.19112494936203811</v>
      </c>
      <c r="BK17" s="17">
        <v>0.17656959544166309</v>
      </c>
      <c r="BL17" s="17">
        <v>0.17060359935837399</v>
      </c>
      <c r="BM17" s="17">
        <v>0.2221521723433876</v>
      </c>
      <c r="BN17" s="17">
        <v>0.18034669496688061</v>
      </c>
      <c r="BP17" s="17">
        <v>0.1828037798171443</v>
      </c>
      <c r="BQ17" s="17">
        <v>0.21895854133856571</v>
      </c>
      <c r="BR17" s="17">
        <v>0.1864269911938618</v>
      </c>
      <c r="BS17" s="17">
        <v>0.28790724836625881</v>
      </c>
      <c r="BT17" s="17">
        <v>0.22334212538686191</v>
      </c>
      <c r="BU17" s="17">
        <v>0.17751719481330949</v>
      </c>
      <c r="BV17" s="17">
        <v>0.17260354356024099</v>
      </c>
      <c r="BW17" s="17">
        <v>0.1947417463540414</v>
      </c>
      <c r="BX17" s="17">
        <v>0.25643960252997611</v>
      </c>
      <c r="BY17" s="17">
        <v>0.18978428431056249</v>
      </c>
    </row>
    <row r="18" spans="2:77" ht="74.099999999999994" customHeight="1">
      <c r="B18" s="19" t="s">
        <v>292</v>
      </c>
      <c r="C18" s="17">
        <v>0.1620395629374819</v>
      </c>
      <c r="D18" s="17">
        <v>0.16438190666629421</v>
      </c>
      <c r="E18" s="17">
        <v>0.1324436423554583</v>
      </c>
      <c r="F18" s="17">
        <v>0.27246334735394812</v>
      </c>
      <c r="H18" s="17">
        <v>0.1170588892170521</v>
      </c>
      <c r="I18" s="17">
        <v>0.185539528381825</v>
      </c>
      <c r="J18" s="17">
        <v>0.1309543999155415</v>
      </c>
      <c r="K18" s="17">
        <v>0.16027768857476371</v>
      </c>
      <c r="L18" s="17">
        <v>0.14779528821573801</v>
      </c>
      <c r="M18" s="17">
        <v>0.18981464586509769</v>
      </c>
      <c r="N18" s="17">
        <v>0.1844073324702222</v>
      </c>
      <c r="O18" s="17">
        <v>0.18094259792633111</v>
      </c>
      <c r="P18" s="17">
        <v>0.2288056403039295</v>
      </c>
      <c r="Q18" s="17">
        <v>0.15845140798738161</v>
      </c>
      <c r="R18" s="17">
        <v>0.11410783402713889</v>
      </c>
      <c r="S18" s="17">
        <v>0.1767786039638316</v>
      </c>
      <c r="U18" s="17">
        <v>0.13860567252343861</v>
      </c>
      <c r="V18" s="17">
        <v>0.122875432702809</v>
      </c>
      <c r="W18" s="17">
        <v>0.1421855655022172</v>
      </c>
      <c r="X18" s="17">
        <v>0.16204101987364369</v>
      </c>
      <c r="Y18" s="17">
        <v>0.21834540388778559</v>
      </c>
      <c r="Z18" s="17">
        <v>0.2036962704733257</v>
      </c>
      <c r="AA18" s="17">
        <v>0.18841278586007301</v>
      </c>
      <c r="AB18" s="17">
        <v>0.1888691918990478</v>
      </c>
      <c r="AC18" s="17">
        <v>0.15123864011384519</v>
      </c>
      <c r="AD18" s="17">
        <v>0.1051346602947771</v>
      </c>
      <c r="AE18" s="17">
        <v>0.26445851008056698</v>
      </c>
      <c r="AG18" s="17">
        <v>0.17056224135339271</v>
      </c>
      <c r="AH18" s="17">
        <v>0.15537050327429</v>
      </c>
      <c r="AJ18" s="17">
        <v>0.15592725363122029</v>
      </c>
      <c r="AK18" s="17">
        <v>0.13294962450742681</v>
      </c>
      <c r="AL18" s="17">
        <v>0.19061925483135209</v>
      </c>
      <c r="AM18" s="17">
        <v>0.1561141057285943</v>
      </c>
      <c r="AN18" s="17">
        <v>0.1563320126475635</v>
      </c>
      <c r="AO18" s="17">
        <v>0.19132073833786711</v>
      </c>
      <c r="AP18" s="17">
        <v>0.19078154712167639</v>
      </c>
      <c r="AQ18" s="17">
        <v>0.1411525026046978</v>
      </c>
      <c r="AR18" s="17">
        <v>0.17790433705263159</v>
      </c>
      <c r="AS18" s="17">
        <v>0.2290524674904042</v>
      </c>
      <c r="AT18" s="17">
        <v>0.15080725393373259</v>
      </c>
      <c r="AU18" s="17">
        <v>0.16263909842151891</v>
      </c>
      <c r="AV18" s="17">
        <v>0.23176653279033149</v>
      </c>
      <c r="AX18" s="17">
        <v>0.16523395461959139</v>
      </c>
      <c r="AY18" s="17">
        <v>0.2290524674904042</v>
      </c>
      <c r="AZ18" s="17">
        <v>0.15080725393373259</v>
      </c>
      <c r="BA18" s="17">
        <v>0.16263909842151891</v>
      </c>
      <c r="BC18" s="17">
        <v>0.18218111654694649</v>
      </c>
      <c r="BD18" s="17">
        <v>0.13120067335933369</v>
      </c>
      <c r="BE18" s="17">
        <v>0.15211656377108609</v>
      </c>
      <c r="BF18" s="17">
        <v>0.19937147638810529</v>
      </c>
      <c r="BG18" s="17">
        <v>0.2052658829396912</v>
      </c>
      <c r="BH18" s="17">
        <v>0.16974012708552699</v>
      </c>
      <c r="BI18" s="17">
        <v>0.20231981414603539</v>
      </c>
      <c r="BJ18" s="17">
        <v>0.14721004670061949</v>
      </c>
      <c r="BK18" s="17">
        <v>0.16903151064855959</v>
      </c>
      <c r="BL18" s="17">
        <v>0.16177789104844839</v>
      </c>
      <c r="BM18" s="17">
        <v>0.1845391276498578</v>
      </c>
      <c r="BN18" s="17">
        <v>0.17570504012948149</v>
      </c>
      <c r="BP18" s="17">
        <v>0.14058310096321319</v>
      </c>
      <c r="BQ18" s="17">
        <v>0.21242505874899609</v>
      </c>
      <c r="BR18" s="17">
        <v>0.17230986351395919</v>
      </c>
      <c r="BS18" s="17">
        <v>0.16322342379859739</v>
      </c>
      <c r="BT18" s="17">
        <v>0.15129549358353939</v>
      </c>
      <c r="BU18" s="17">
        <v>9.7458540109588376E-2</v>
      </c>
      <c r="BV18" s="17">
        <v>0.21772746020029879</v>
      </c>
      <c r="BW18" s="17">
        <v>0.17919878711971679</v>
      </c>
      <c r="BX18" s="17">
        <v>0.2012188271459481</v>
      </c>
      <c r="BY18" s="17">
        <v>0.1608206302457133</v>
      </c>
    </row>
    <row r="19" spans="2:77" ht="45.95" customHeight="1">
      <c r="B19" s="19" t="s">
        <v>293</v>
      </c>
      <c r="C19" s="17">
        <v>0.30045226295128807</v>
      </c>
      <c r="D19" s="17">
        <v>0.31751088829968621</v>
      </c>
      <c r="E19" s="17">
        <v>0.2489807841038604</v>
      </c>
      <c r="F19" s="17">
        <v>0.2867145035987273</v>
      </c>
      <c r="H19" s="17">
        <v>0.24719658753576559</v>
      </c>
      <c r="I19" s="17">
        <v>0.36328245279237581</v>
      </c>
      <c r="J19" s="17">
        <v>0.29564949324013851</v>
      </c>
      <c r="K19" s="17">
        <v>0.33195237409077738</v>
      </c>
      <c r="L19" s="17">
        <v>0.31064430861770631</v>
      </c>
      <c r="M19" s="17">
        <v>0.32017876714745758</v>
      </c>
      <c r="N19" s="17">
        <v>0.3237002198853704</v>
      </c>
      <c r="O19" s="17">
        <v>0.29181410459847318</v>
      </c>
      <c r="P19" s="17">
        <v>0.29260546015504357</v>
      </c>
      <c r="Q19" s="17">
        <v>0.22264132602891101</v>
      </c>
      <c r="R19" s="17">
        <v>0.34027079413761219</v>
      </c>
      <c r="S19" s="17">
        <v>0.2992355265224379</v>
      </c>
      <c r="U19" s="17">
        <v>0.29867660461875029</v>
      </c>
      <c r="V19" s="17">
        <v>0.35408367037998328</v>
      </c>
      <c r="W19" s="17">
        <v>0.2881378977924533</v>
      </c>
      <c r="X19" s="17">
        <v>0.31763252311937251</v>
      </c>
      <c r="Y19" s="17">
        <v>0.28838730603255508</v>
      </c>
      <c r="Z19" s="17">
        <v>0.31482003209930209</v>
      </c>
      <c r="AA19" s="17">
        <v>0.35520555881145383</v>
      </c>
      <c r="AB19" s="17">
        <v>0.27866000267589502</v>
      </c>
      <c r="AC19" s="17">
        <v>0.29869192089501873</v>
      </c>
      <c r="AD19" s="17">
        <v>0.20776383899413109</v>
      </c>
      <c r="AE19" s="17">
        <v>0.17381170101776139</v>
      </c>
      <c r="AG19" s="17">
        <v>0.29107348446828479</v>
      </c>
      <c r="AH19" s="17">
        <v>0.307791227325943</v>
      </c>
      <c r="AJ19" s="17">
        <v>0.29734701807105618</v>
      </c>
      <c r="AK19" s="17">
        <v>0.34184213976957578</v>
      </c>
      <c r="AL19" s="17">
        <v>0.33967717604503989</v>
      </c>
      <c r="AM19" s="17">
        <v>0.30658605622571472</v>
      </c>
      <c r="AN19" s="17">
        <v>0.33998075873544248</v>
      </c>
      <c r="AO19" s="17">
        <v>0.31290083381877493</v>
      </c>
      <c r="AP19" s="17">
        <v>0.26568913963583718</v>
      </c>
      <c r="AQ19" s="17">
        <v>0.27764367327105932</v>
      </c>
      <c r="AR19" s="17">
        <v>0.30203933414204459</v>
      </c>
      <c r="AS19" s="17">
        <v>0.30130265877970591</v>
      </c>
      <c r="AT19" s="17">
        <v>0.30286109661914201</v>
      </c>
      <c r="AU19" s="17">
        <v>0.33809703292981452</v>
      </c>
      <c r="AV19" s="17">
        <v>0.32221985215073512</v>
      </c>
      <c r="AX19" s="17">
        <v>0.30141055503679359</v>
      </c>
      <c r="AY19" s="17">
        <v>0.30130265877970591</v>
      </c>
      <c r="AZ19" s="17">
        <v>0.30286109661914201</v>
      </c>
      <c r="BA19" s="17">
        <v>0.33809703292981452</v>
      </c>
      <c r="BC19" s="17">
        <v>0.27892398015589442</v>
      </c>
      <c r="BD19" s="17">
        <v>0.31659800831087409</v>
      </c>
      <c r="BE19" s="17">
        <v>0.25154923909089322</v>
      </c>
      <c r="BF19" s="17">
        <v>0.3153934253250984</v>
      </c>
      <c r="BG19" s="17">
        <v>0.2514826102605181</v>
      </c>
      <c r="BH19" s="17">
        <v>0.28449040589294472</v>
      </c>
      <c r="BI19" s="17">
        <v>0.28980371125030169</v>
      </c>
      <c r="BJ19" s="17">
        <v>0.33961802380061162</v>
      </c>
      <c r="BK19" s="17">
        <v>0.29751137370571751</v>
      </c>
      <c r="BL19" s="17">
        <v>0.174100777809955</v>
      </c>
      <c r="BM19" s="17">
        <v>0.30084431582939108</v>
      </c>
      <c r="BN19" s="17">
        <v>0.30682163392524292</v>
      </c>
      <c r="BP19" s="17">
        <v>0.3780481119952066</v>
      </c>
      <c r="BQ19" s="17">
        <v>0.30576676706646849</v>
      </c>
      <c r="BR19" s="17">
        <v>0.27493657986310399</v>
      </c>
      <c r="BS19" s="17">
        <v>0.27963872116020788</v>
      </c>
      <c r="BT19" s="17">
        <v>0.36287961005312508</v>
      </c>
      <c r="BU19" s="17">
        <v>0.23923796728199251</v>
      </c>
      <c r="BV19" s="17">
        <v>0.23148005526165111</v>
      </c>
      <c r="BW19" s="17">
        <v>0.30354600506777057</v>
      </c>
      <c r="BX19" s="17">
        <v>0.22648434808509851</v>
      </c>
      <c r="BY19" s="17">
        <v>0.30493757525864118</v>
      </c>
    </row>
    <row r="20" spans="2:77" ht="18.95" customHeight="1">
      <c r="B20" s="19" t="s">
        <v>55</v>
      </c>
      <c r="C20" s="17">
        <v>5.7367551348360942E-3</v>
      </c>
      <c r="D20" s="17">
        <v>3.7316225070394469E-3</v>
      </c>
      <c r="E20" s="17">
        <v>1.3438146569196291E-2</v>
      </c>
      <c r="F20" s="17">
        <v>0</v>
      </c>
      <c r="H20" s="17">
        <v>1.998928681618637E-2</v>
      </c>
      <c r="I20" s="17">
        <v>3.9208199107539912E-3</v>
      </c>
      <c r="J20" s="17">
        <v>1.881491122636969E-2</v>
      </c>
      <c r="K20" s="17">
        <v>4.9669360646148134E-3</v>
      </c>
      <c r="L20" s="17">
        <v>3.317398265779356E-3</v>
      </c>
      <c r="M20" s="17">
        <v>3.4841799919146121E-3</v>
      </c>
      <c r="N20" s="17">
        <v>0</v>
      </c>
      <c r="O20" s="17">
        <v>0</v>
      </c>
      <c r="P20" s="17">
        <v>0</v>
      </c>
      <c r="Q20" s="17">
        <v>0</v>
      </c>
      <c r="R20" s="17">
        <v>0</v>
      </c>
      <c r="S20" s="17">
        <v>5.8468905618249481E-3</v>
      </c>
      <c r="U20" s="17">
        <v>1.2776588278605019E-2</v>
      </c>
      <c r="V20" s="17">
        <v>1.366546591936873E-2</v>
      </c>
      <c r="W20" s="17">
        <v>7.4959668195199109E-3</v>
      </c>
      <c r="X20" s="17">
        <v>0</v>
      </c>
      <c r="Y20" s="17">
        <v>4.3757609122844314E-3</v>
      </c>
      <c r="Z20" s="17">
        <v>3.5587694282122931E-3</v>
      </c>
      <c r="AA20" s="17">
        <v>0</v>
      </c>
      <c r="AB20" s="17">
        <v>0</v>
      </c>
      <c r="AC20" s="17">
        <v>6.7991497589512759E-3</v>
      </c>
      <c r="AD20" s="17">
        <v>9.0717122321781578E-3</v>
      </c>
      <c r="AE20" s="17">
        <v>8.5660871336491431E-2</v>
      </c>
      <c r="AG20" s="17">
        <v>2.0617035938830341E-3</v>
      </c>
      <c r="AH20" s="17">
        <v>8.6125104779176086E-3</v>
      </c>
      <c r="AJ20" s="17">
        <v>2.5281633293262121E-3</v>
      </c>
      <c r="AK20" s="17">
        <v>0</v>
      </c>
      <c r="AL20" s="17">
        <v>0</v>
      </c>
      <c r="AM20" s="17">
        <v>1.8707595209213159E-3</v>
      </c>
      <c r="AN20" s="17">
        <v>2.1026264676922359E-3</v>
      </c>
      <c r="AO20" s="17">
        <v>0</v>
      </c>
      <c r="AP20" s="17">
        <v>0</v>
      </c>
      <c r="AQ20" s="17">
        <v>8.3769630209049439E-3</v>
      </c>
      <c r="AR20" s="17">
        <v>9.3424667128672416E-3</v>
      </c>
      <c r="AS20" s="17">
        <v>1.5327257160782041E-2</v>
      </c>
      <c r="AT20" s="17">
        <v>3.4899880359287698E-3</v>
      </c>
      <c r="AU20" s="17">
        <v>8.4683147141139097E-3</v>
      </c>
      <c r="AV20" s="17">
        <v>0</v>
      </c>
      <c r="AX20" s="17">
        <v>4.1533040372584906E-3</v>
      </c>
      <c r="AY20" s="17">
        <v>1.5327257160782041E-2</v>
      </c>
      <c r="AZ20" s="17">
        <v>3.4899880359287698E-3</v>
      </c>
      <c r="BA20" s="17">
        <v>8.4683147141139097E-3</v>
      </c>
      <c r="BC20" s="17">
        <v>0</v>
      </c>
      <c r="BD20" s="17">
        <v>0</v>
      </c>
      <c r="BE20" s="17">
        <v>0</v>
      </c>
      <c r="BF20" s="17">
        <v>0</v>
      </c>
      <c r="BG20" s="17">
        <v>0</v>
      </c>
      <c r="BH20" s="17">
        <v>0</v>
      </c>
      <c r="BI20" s="17">
        <v>0</v>
      </c>
      <c r="BJ20" s="17">
        <v>9.460303030597807E-3</v>
      </c>
      <c r="BK20" s="17">
        <v>1.7029131386722459E-2</v>
      </c>
      <c r="BL20" s="17">
        <v>1.1318341829436061E-2</v>
      </c>
      <c r="BM20" s="17">
        <v>0</v>
      </c>
      <c r="BN20" s="17">
        <v>1.0564492348074271E-2</v>
      </c>
      <c r="BP20" s="17">
        <v>9.0193489426939367E-3</v>
      </c>
      <c r="BQ20" s="17">
        <v>0</v>
      </c>
      <c r="BR20" s="17">
        <v>9.5062387124406397E-3</v>
      </c>
      <c r="BS20" s="17">
        <v>0</v>
      </c>
      <c r="BT20" s="17">
        <v>0</v>
      </c>
      <c r="BU20" s="17">
        <v>1.217736534126126E-2</v>
      </c>
      <c r="BV20" s="17">
        <v>0</v>
      </c>
      <c r="BW20" s="17">
        <v>9.8585224315156858E-3</v>
      </c>
      <c r="BX20" s="17">
        <v>1.686955651736111E-2</v>
      </c>
      <c r="BY20" s="17">
        <v>6.7540198241622038E-3</v>
      </c>
    </row>
    <row r="21" spans="2:77" ht="18.95" customHeight="1">
      <c r="B21" s="19" t="s">
        <v>83</v>
      </c>
      <c r="C21" s="17">
        <v>6.2950001286453984E-3</v>
      </c>
      <c r="D21" s="17">
        <v>5.1749139949442422E-3</v>
      </c>
      <c r="E21" s="17">
        <v>1.120235740269236E-2</v>
      </c>
      <c r="F21" s="17">
        <v>0</v>
      </c>
      <c r="H21" s="17">
        <v>9.6853111293953732E-3</v>
      </c>
      <c r="I21" s="17">
        <v>0</v>
      </c>
      <c r="J21" s="17">
        <v>2.2712121280312261E-3</v>
      </c>
      <c r="K21" s="17">
        <v>9.4692778215659974E-3</v>
      </c>
      <c r="L21" s="17">
        <v>8.1033636354156825E-3</v>
      </c>
      <c r="M21" s="17">
        <v>7.0645316019708731E-3</v>
      </c>
      <c r="N21" s="17">
        <v>0</v>
      </c>
      <c r="O21" s="17">
        <v>8.4401922899483891E-3</v>
      </c>
      <c r="P21" s="17">
        <v>2.1452309144386578E-2</v>
      </c>
      <c r="Q21" s="17">
        <v>6.6981978931703453E-3</v>
      </c>
      <c r="R21" s="17">
        <v>0</v>
      </c>
      <c r="S21" s="17">
        <v>2.5056607448775562E-3</v>
      </c>
      <c r="U21" s="17">
        <v>8.3860457921598325E-3</v>
      </c>
      <c r="V21" s="17">
        <v>7.1447252167273941E-3</v>
      </c>
      <c r="W21" s="17">
        <v>1.6364879467738389E-2</v>
      </c>
      <c r="X21" s="17">
        <v>0</v>
      </c>
      <c r="Y21" s="17">
        <v>8.369364783705183E-3</v>
      </c>
      <c r="Z21" s="17">
        <v>0</v>
      </c>
      <c r="AA21" s="17">
        <v>0</v>
      </c>
      <c r="AB21" s="17">
        <v>9.936648157327508E-3</v>
      </c>
      <c r="AC21" s="17">
        <v>6.8005650618704824E-3</v>
      </c>
      <c r="AD21" s="17">
        <v>4.4741081267078353E-3</v>
      </c>
      <c r="AE21" s="17">
        <v>0</v>
      </c>
      <c r="AG21" s="17">
        <v>6.5900824701944673E-3</v>
      </c>
      <c r="AH21" s="17">
        <v>6.0640959873286002E-3</v>
      </c>
      <c r="AJ21" s="17">
        <v>1.241382990021038E-2</v>
      </c>
      <c r="AK21" s="17">
        <v>0</v>
      </c>
      <c r="AL21" s="17">
        <v>2.0630842640289712E-3</v>
      </c>
      <c r="AM21" s="17">
        <v>4.5696788440564443E-3</v>
      </c>
      <c r="AN21" s="17">
        <v>5.8326139728240396E-3</v>
      </c>
      <c r="AO21" s="17">
        <v>0</v>
      </c>
      <c r="AP21" s="17">
        <v>2.4566710267709671E-3</v>
      </c>
      <c r="AQ21" s="17">
        <v>0</v>
      </c>
      <c r="AR21" s="17">
        <v>0</v>
      </c>
      <c r="AS21" s="17">
        <v>0</v>
      </c>
      <c r="AT21" s="17">
        <v>5.2267779318722427E-3</v>
      </c>
      <c r="AU21" s="17">
        <v>0</v>
      </c>
      <c r="AV21" s="17">
        <v>2.149239625110836E-2</v>
      </c>
      <c r="AX21" s="17">
        <v>6.9691588461421421E-3</v>
      </c>
      <c r="AY21" s="17">
        <v>0</v>
      </c>
      <c r="AZ21" s="17">
        <v>5.2267779318722427E-3</v>
      </c>
      <c r="BA21" s="17">
        <v>0</v>
      </c>
      <c r="BC21" s="17">
        <v>6.4813228385843724E-3</v>
      </c>
      <c r="BD21" s="17">
        <v>1.8606414629051809E-2</v>
      </c>
      <c r="BE21" s="17">
        <v>7.7645211204328034E-3</v>
      </c>
      <c r="BF21" s="17">
        <v>1.449969270652865E-2</v>
      </c>
      <c r="BG21" s="17">
        <v>0</v>
      </c>
      <c r="BH21" s="17">
        <v>9.0717827706014911E-3</v>
      </c>
      <c r="BI21" s="17">
        <v>1.056154415121551E-2</v>
      </c>
      <c r="BJ21" s="17">
        <v>6.0882585503729218E-3</v>
      </c>
      <c r="BK21" s="17">
        <v>8.5109291097181031E-3</v>
      </c>
      <c r="BL21" s="17">
        <v>8.0996155941352645E-3</v>
      </c>
      <c r="BM21" s="17">
        <v>1.1306931307975989E-2</v>
      </c>
      <c r="BN21" s="17">
        <v>5.7088830911642798E-3</v>
      </c>
      <c r="BP21" s="17">
        <v>3.826562812508429E-3</v>
      </c>
      <c r="BQ21" s="17">
        <v>0</v>
      </c>
      <c r="BR21" s="17">
        <v>9.0765199864924987E-3</v>
      </c>
      <c r="BS21" s="17">
        <v>3.9310154962245783E-3</v>
      </c>
      <c r="BT21" s="17">
        <v>3.50067904467167E-3</v>
      </c>
      <c r="BU21" s="17">
        <v>1.217736534126126E-2</v>
      </c>
      <c r="BV21" s="17">
        <v>0</v>
      </c>
      <c r="BW21" s="17">
        <v>0</v>
      </c>
      <c r="BX21" s="17">
        <v>0</v>
      </c>
      <c r="BY21" s="17">
        <v>1.196574371086742E-2</v>
      </c>
    </row>
    <row r="23" spans="2:77">
      <c r="B23" t="s">
        <v>418</v>
      </c>
    </row>
    <row r="24" spans="2:77">
      <c r="B24" t="s">
        <v>9</v>
      </c>
    </row>
    <row r="26" spans="2:77">
      <c r="B26"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H18"/>
  <sheetViews>
    <sheetView showGridLines="0" topLeftCell="A6" workbookViewId="0">
      <selection activeCell="D8" sqref="D7:D8"/>
    </sheetView>
  </sheetViews>
  <sheetFormatPr defaultColWidth="8.85546875" defaultRowHeight="15"/>
  <cols>
    <col min="1" max="1" width="5" customWidth="1"/>
    <col min="2" max="2" width="25" customWidth="1"/>
    <col min="3" max="8" width="20" customWidth="1"/>
  </cols>
  <sheetData>
    <row r="2" spans="2:8" ht="39.950000000000003" customHeight="1">
      <c r="D2" s="18" t="s">
        <v>448</v>
      </c>
    </row>
    <row r="6" spans="2:8" ht="50.1" customHeight="1">
      <c r="C6" s="20" t="s">
        <v>449</v>
      </c>
      <c r="D6" s="20" t="s">
        <v>450</v>
      </c>
      <c r="E6" s="20" t="s">
        <v>451</v>
      </c>
      <c r="F6" s="20" t="s">
        <v>452</v>
      </c>
      <c r="G6" s="20" t="s">
        <v>453</v>
      </c>
      <c r="H6" s="20" t="s">
        <v>454</v>
      </c>
    </row>
    <row r="7" spans="2:8" ht="32.1">
      <c r="B7" s="19" t="s">
        <v>295</v>
      </c>
      <c r="C7" s="17">
        <v>0.28216369532288849</v>
      </c>
      <c r="D7" s="17">
        <v>0.27694526308272721</v>
      </c>
      <c r="E7" s="17">
        <v>0.23149964934215811</v>
      </c>
      <c r="F7" s="17">
        <v>0.30424933178636598</v>
      </c>
      <c r="G7" s="17">
        <v>0.27144355456062808</v>
      </c>
      <c r="H7" s="17">
        <v>0.2982243494461097</v>
      </c>
    </row>
    <row r="8" spans="2:8" ht="32.1">
      <c r="B8" s="19" t="s">
        <v>296</v>
      </c>
      <c r="C8" s="17">
        <v>0.42157104325560141</v>
      </c>
      <c r="D8" s="17">
        <v>0.4658683044001744</v>
      </c>
      <c r="E8" s="17">
        <v>0.42314801387858358</v>
      </c>
      <c r="F8" s="17">
        <v>0.44159381984597962</v>
      </c>
      <c r="G8" s="17">
        <v>0.45658421106658942</v>
      </c>
      <c r="H8" s="17">
        <v>0.4757289187339534</v>
      </c>
    </row>
    <row r="9" spans="2:8" ht="32.1">
      <c r="B9" s="19" t="s">
        <v>297</v>
      </c>
      <c r="C9" s="17">
        <v>0.19945326458862611</v>
      </c>
      <c r="D9" s="17">
        <v>0.18050496840190641</v>
      </c>
      <c r="E9" s="17">
        <v>0.2358411564109105</v>
      </c>
      <c r="F9" s="17">
        <v>0.18286880511238471</v>
      </c>
      <c r="G9" s="17">
        <v>0.1997428774334277</v>
      </c>
      <c r="H9" s="17">
        <v>0.1668077407765518</v>
      </c>
    </row>
    <row r="10" spans="2:8" ht="32.1">
      <c r="B10" s="19" t="s">
        <v>298</v>
      </c>
      <c r="C10" s="17">
        <v>4.4735814797181382E-2</v>
      </c>
      <c r="D10" s="17">
        <v>3.8492687380335157E-2</v>
      </c>
      <c r="E10" s="17">
        <v>5.7955547435684582E-2</v>
      </c>
      <c r="F10" s="17">
        <v>4.7049079347721609E-2</v>
      </c>
      <c r="G10" s="17">
        <v>4.2459017062898889E-2</v>
      </c>
      <c r="H10" s="17">
        <v>2.662508474749482E-2</v>
      </c>
    </row>
    <row r="11" spans="2:8" ht="15.95">
      <c r="B11" s="19" t="s">
        <v>247</v>
      </c>
      <c r="C11" s="17">
        <v>5.2076182035702773E-2</v>
      </c>
      <c r="D11" s="17">
        <v>3.8188776734856912E-2</v>
      </c>
      <c r="E11" s="17">
        <v>5.1555632932663333E-2</v>
      </c>
      <c r="F11" s="17">
        <v>2.423896390754814E-2</v>
      </c>
      <c r="G11" s="17">
        <v>2.9770339876456109E-2</v>
      </c>
      <c r="H11" s="17">
        <v>3.2613906295890421E-2</v>
      </c>
    </row>
    <row r="14" spans="2:8">
      <c r="B14" t="s">
        <v>418</v>
      </c>
    </row>
    <row r="15" spans="2:8">
      <c r="B15" t="s">
        <v>9</v>
      </c>
    </row>
    <row r="18" spans="2:2">
      <c r="B18" t="str">
        <f>HYPERLINK("#Contents!A1", "Return to Contents")</f>
        <v>Return to Contents</v>
      </c>
    </row>
  </sheetData>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A18"/>
  <sheetViews>
    <sheetView showGridLines="0" workbookViewId="0">
      <pane xSplit="2" topLeftCell="C6" activePane="topRight" state="frozen"/>
      <selection pane="topRight" activeCell="C15" sqref="C15"/>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294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295</v>
      </c>
      <c r="C9" s="17">
        <v>0.28216369532288849</v>
      </c>
      <c r="D9" s="17">
        <v>0.31578943294185302</v>
      </c>
      <c r="E9" s="17">
        <v>0.17697804085822211</v>
      </c>
      <c r="F9" s="17">
        <v>0.24975187002914229</v>
      </c>
      <c r="H9" s="17">
        <v>0.27579800105724811</v>
      </c>
      <c r="I9" s="17">
        <v>0.19769671471843531</v>
      </c>
      <c r="J9" s="17">
        <v>0.18783195556656471</v>
      </c>
      <c r="K9" s="17">
        <v>0.27255600655449719</v>
      </c>
      <c r="L9" s="17">
        <v>0.20262115821775881</v>
      </c>
      <c r="M9" s="17">
        <v>0.24962322532810319</v>
      </c>
      <c r="N9" s="17">
        <v>0.25832835242718782</v>
      </c>
      <c r="O9" s="17">
        <v>0.2716465447099804</v>
      </c>
      <c r="P9" s="17">
        <v>0.33733752960426838</v>
      </c>
      <c r="Q9" s="17">
        <v>0.33179754977261372</v>
      </c>
      <c r="R9" s="17">
        <v>0.39270754245163092</v>
      </c>
      <c r="S9" s="17">
        <v>0.33727284117621598</v>
      </c>
      <c r="U9" s="17">
        <v>0.27858451022625691</v>
      </c>
      <c r="V9" s="17">
        <v>0.1909929317965087</v>
      </c>
      <c r="W9" s="17">
        <v>0.21567360859284521</v>
      </c>
      <c r="X9" s="17">
        <v>0.19912182048207391</v>
      </c>
      <c r="Y9" s="17">
        <v>0.26607848373509829</v>
      </c>
      <c r="Z9" s="17">
        <v>0.33314273850246012</v>
      </c>
      <c r="AA9" s="17">
        <v>0.39430079605040802</v>
      </c>
      <c r="AB9" s="17">
        <v>0.32768765656983129</v>
      </c>
      <c r="AC9" s="17">
        <v>0.34060996324579512</v>
      </c>
      <c r="AD9" s="17">
        <v>0.2113205476744161</v>
      </c>
      <c r="AE9" s="17">
        <v>3.7888075136727109E-2</v>
      </c>
      <c r="AG9" s="17">
        <v>0.33999195264369508</v>
      </c>
      <c r="AH9" s="17">
        <v>0.23699005590060471</v>
      </c>
      <c r="AJ9" s="17">
        <v>0.35979931730091169</v>
      </c>
      <c r="AK9" s="17">
        <v>0.33785077169262012</v>
      </c>
      <c r="AL9" s="17">
        <v>0.31599121295015148</v>
      </c>
      <c r="AM9" s="17">
        <v>0.3033896791761822</v>
      </c>
      <c r="AN9" s="17">
        <v>0.24605840583969901</v>
      </c>
      <c r="AO9" s="17">
        <v>0.31040640855015689</v>
      </c>
      <c r="AP9" s="17">
        <v>0.29408567377353217</v>
      </c>
      <c r="AQ9" s="17">
        <v>0.29045336668050742</v>
      </c>
      <c r="AR9" s="17">
        <v>0.29458688994546989</v>
      </c>
      <c r="AS9" s="17">
        <v>0.31902858085028862</v>
      </c>
      <c r="AT9" s="17">
        <v>0.31544027212732528</v>
      </c>
      <c r="AU9" s="17">
        <v>0.33504275136110462</v>
      </c>
      <c r="AV9" s="17">
        <v>0.26059261539969097</v>
      </c>
      <c r="AX9" s="17">
        <v>0.28837129680660067</v>
      </c>
      <c r="AY9" s="17">
        <v>0.31902858085028862</v>
      </c>
      <c r="AZ9" s="17">
        <v>0.31544027212732528</v>
      </c>
      <c r="BA9" s="17">
        <v>0.33504275136110462</v>
      </c>
      <c r="BC9" s="17">
        <v>0.32890295703330508</v>
      </c>
      <c r="BD9" s="17">
        <v>0.2474847147239104</v>
      </c>
      <c r="BE9" s="17">
        <v>0.29247320982489172</v>
      </c>
      <c r="BF9" s="17">
        <v>0.31846180917918682</v>
      </c>
      <c r="BG9" s="17">
        <v>0.28596677126021408</v>
      </c>
      <c r="BH9" s="17">
        <v>0.42636645027332509</v>
      </c>
      <c r="BI9" s="17">
        <v>0.36533013457997587</v>
      </c>
      <c r="BJ9" s="17">
        <v>0.24368906676620011</v>
      </c>
      <c r="BK9" s="17">
        <v>0.27775718562191748</v>
      </c>
      <c r="BL9" s="17">
        <v>0.240603624454517</v>
      </c>
      <c r="BM9" s="17">
        <v>0.30973739781732862</v>
      </c>
      <c r="BN9" s="17">
        <v>0.23228300744392391</v>
      </c>
      <c r="BP9" s="17">
        <v>0.2359893425335729</v>
      </c>
      <c r="BQ9" s="17">
        <v>0.30549995860393292</v>
      </c>
      <c r="BR9" s="17">
        <v>0.15061450780106991</v>
      </c>
      <c r="BS9" s="17">
        <v>0.26288432113628912</v>
      </c>
      <c r="BT9" s="17">
        <v>0.47260755049490388</v>
      </c>
      <c r="BU9" s="17">
        <v>0.2301012430081214</v>
      </c>
      <c r="BV9" s="17">
        <v>0.27161291303936702</v>
      </c>
      <c r="BW9" s="17">
        <v>0.31840843359660581</v>
      </c>
      <c r="BX9" s="17">
        <v>0.40165668762018603</v>
      </c>
      <c r="BY9" s="17">
        <v>0.32335391518975559</v>
      </c>
    </row>
    <row r="10" spans="2:79" ht="32.1" customHeight="1">
      <c r="B10" s="19" t="s">
        <v>296</v>
      </c>
      <c r="C10" s="17">
        <v>0.42157104325560141</v>
      </c>
      <c r="D10" s="17">
        <v>0.42283529487050792</v>
      </c>
      <c r="E10" s="17">
        <v>0.4173536350760122</v>
      </c>
      <c r="F10" s="17">
        <v>0.4052450082176367</v>
      </c>
      <c r="H10" s="17">
        <v>0.39757028050492688</v>
      </c>
      <c r="I10" s="17">
        <v>0.5131617395261211</v>
      </c>
      <c r="J10" s="17">
        <v>0.40206846399369311</v>
      </c>
      <c r="K10" s="17">
        <v>0.44298040702472652</v>
      </c>
      <c r="L10" s="17">
        <v>0.4853270027168729</v>
      </c>
      <c r="M10" s="17">
        <v>0.42400183215686571</v>
      </c>
      <c r="N10" s="17">
        <v>0.45610875008985741</v>
      </c>
      <c r="O10" s="17">
        <v>0.47052363960272792</v>
      </c>
      <c r="P10" s="17">
        <v>0.40326458399633502</v>
      </c>
      <c r="Q10" s="17">
        <v>0.38944319082708501</v>
      </c>
      <c r="R10" s="17">
        <v>0.33667406246825171</v>
      </c>
      <c r="S10" s="17">
        <v>0.40552518910310947</v>
      </c>
      <c r="U10" s="17">
        <v>0.45001055271644508</v>
      </c>
      <c r="V10" s="17">
        <v>0.42122689943292019</v>
      </c>
      <c r="W10" s="17">
        <v>0.48956561895271272</v>
      </c>
      <c r="X10" s="17">
        <v>0.43868996677047412</v>
      </c>
      <c r="Y10" s="17">
        <v>0.44554073816347411</v>
      </c>
      <c r="Z10" s="17">
        <v>0.40847486734073968</v>
      </c>
      <c r="AA10" s="17">
        <v>0.36428428462861739</v>
      </c>
      <c r="AB10" s="17">
        <v>0.42715721662876782</v>
      </c>
      <c r="AC10" s="17">
        <v>0.3982866322887173</v>
      </c>
      <c r="AD10" s="17">
        <v>0.37260201706715612</v>
      </c>
      <c r="AE10" s="17">
        <v>0.47606891756518011</v>
      </c>
      <c r="AG10" s="17">
        <v>0.39582688419863599</v>
      </c>
      <c r="AH10" s="17">
        <v>0.44168158111977512</v>
      </c>
      <c r="AJ10" s="17">
        <v>0.42831598811964389</v>
      </c>
      <c r="AK10" s="17">
        <v>0.4013922684609752</v>
      </c>
      <c r="AL10" s="17">
        <v>0.44103306909264012</v>
      </c>
      <c r="AM10" s="17">
        <v>0.44368820349090371</v>
      </c>
      <c r="AN10" s="17">
        <v>0.41917310002712921</v>
      </c>
      <c r="AO10" s="17">
        <v>0.38341701924430488</v>
      </c>
      <c r="AP10" s="17">
        <v>0.39879962260571222</v>
      </c>
      <c r="AQ10" s="17">
        <v>0.4268787075723845</v>
      </c>
      <c r="AR10" s="17">
        <v>0.43257983325405419</v>
      </c>
      <c r="AS10" s="17">
        <v>0.37967022159179847</v>
      </c>
      <c r="AT10" s="17">
        <v>0.43532076280708271</v>
      </c>
      <c r="AU10" s="17">
        <v>0.36800793324913511</v>
      </c>
      <c r="AV10" s="17">
        <v>0.54238178105054369</v>
      </c>
      <c r="AX10" s="17">
        <v>0.41958629287039512</v>
      </c>
      <c r="AY10" s="17">
        <v>0.37967022159179847</v>
      </c>
      <c r="AZ10" s="17">
        <v>0.43532076280708271</v>
      </c>
      <c r="BA10" s="17">
        <v>0.36800793324913511</v>
      </c>
      <c r="BC10" s="17">
        <v>0.46686942349800808</v>
      </c>
      <c r="BD10" s="17">
        <v>0.41621237458638238</v>
      </c>
      <c r="BE10" s="17">
        <v>0.4519883548401265</v>
      </c>
      <c r="BF10" s="17">
        <v>0.4741031210823774</v>
      </c>
      <c r="BG10" s="17">
        <v>0.50083597444558903</v>
      </c>
      <c r="BH10" s="17">
        <v>0.38864268447310102</v>
      </c>
      <c r="BI10" s="17">
        <v>0.38939131476831618</v>
      </c>
      <c r="BJ10" s="17">
        <v>0.42237209139412502</v>
      </c>
      <c r="BK10" s="17">
        <v>0.44834426168374641</v>
      </c>
      <c r="BL10" s="17">
        <v>0.41078768755469008</v>
      </c>
      <c r="BM10" s="17">
        <v>0.48123369414055323</v>
      </c>
      <c r="BN10" s="17">
        <v>0.37813196886100042</v>
      </c>
      <c r="BP10" s="17">
        <v>0.4480786619906485</v>
      </c>
      <c r="BQ10" s="17">
        <v>0.47844642374113389</v>
      </c>
      <c r="BR10" s="17">
        <v>0.46357106190335978</v>
      </c>
      <c r="BS10" s="17">
        <v>0.41093413299426079</v>
      </c>
      <c r="BT10" s="17">
        <v>0.384357364217429</v>
      </c>
      <c r="BU10" s="17">
        <v>0.33847382166150719</v>
      </c>
      <c r="BV10" s="17">
        <v>0.43613655698153059</v>
      </c>
      <c r="BW10" s="17">
        <v>0.42587463109714457</v>
      </c>
      <c r="BX10" s="17">
        <v>0.37024321021487361</v>
      </c>
      <c r="BY10" s="17">
        <v>0.42035867758061118</v>
      </c>
    </row>
    <row r="11" spans="2:79" ht="32.1" customHeight="1">
      <c r="B11" s="19" t="s">
        <v>297</v>
      </c>
      <c r="C11" s="17">
        <v>0.19945326458862611</v>
      </c>
      <c r="D11" s="17">
        <v>0.1846168911766638</v>
      </c>
      <c r="E11" s="17">
        <v>0.24527739753071751</v>
      </c>
      <c r="F11" s="17">
        <v>0.2226564904841197</v>
      </c>
      <c r="H11" s="17">
        <v>0.1813918231206855</v>
      </c>
      <c r="I11" s="17">
        <v>0.23273543674215039</v>
      </c>
      <c r="J11" s="17">
        <v>0.22985639881023459</v>
      </c>
      <c r="K11" s="17">
        <v>0.22739542806057311</v>
      </c>
      <c r="L11" s="17">
        <v>0.23731821486976179</v>
      </c>
      <c r="M11" s="17">
        <v>0.23665336778718221</v>
      </c>
      <c r="N11" s="17">
        <v>0.18998610683257361</v>
      </c>
      <c r="O11" s="17">
        <v>0.1838787249374238</v>
      </c>
      <c r="P11" s="17">
        <v>0.18680651656926789</v>
      </c>
      <c r="Q11" s="17">
        <v>0.1917925486502704</v>
      </c>
      <c r="R11" s="17">
        <v>0.17774263794010381</v>
      </c>
      <c r="S11" s="17">
        <v>0.15434147073298099</v>
      </c>
      <c r="U11" s="17">
        <v>0.17948214951822081</v>
      </c>
      <c r="V11" s="17">
        <v>0.22068352241174899</v>
      </c>
      <c r="W11" s="17">
        <v>0.19228482855020951</v>
      </c>
      <c r="X11" s="17">
        <v>0.27667965163171448</v>
      </c>
      <c r="Y11" s="17">
        <v>0.2018087159390391</v>
      </c>
      <c r="Z11" s="17">
        <v>0.20789987505090091</v>
      </c>
      <c r="AA11" s="17">
        <v>0.1691657319692145</v>
      </c>
      <c r="AB11" s="17">
        <v>0.19060856166490259</v>
      </c>
      <c r="AC11" s="17">
        <v>0.17696465250749979</v>
      </c>
      <c r="AD11" s="17">
        <v>0.2088984628481324</v>
      </c>
      <c r="AE11" s="17">
        <v>0.17365003877721391</v>
      </c>
      <c r="AG11" s="17">
        <v>0.1742552686060336</v>
      </c>
      <c r="AH11" s="17">
        <v>0.2191371568139627</v>
      </c>
      <c r="AJ11" s="17">
        <v>0.14697117459727671</v>
      </c>
      <c r="AK11" s="17">
        <v>0.19946651314114011</v>
      </c>
      <c r="AL11" s="17">
        <v>0.167673590480339</v>
      </c>
      <c r="AM11" s="17">
        <v>0.1717744626010507</v>
      </c>
      <c r="AN11" s="17">
        <v>0.2206095706571857</v>
      </c>
      <c r="AO11" s="17">
        <v>0.18874377675345241</v>
      </c>
      <c r="AP11" s="17">
        <v>0.1982720909899045</v>
      </c>
      <c r="AQ11" s="17">
        <v>0.18836444621542919</v>
      </c>
      <c r="AR11" s="17">
        <v>0.1741965137511462</v>
      </c>
      <c r="AS11" s="17">
        <v>0.19408087473273861</v>
      </c>
      <c r="AT11" s="17">
        <v>0.14204694767522699</v>
      </c>
      <c r="AU11" s="17">
        <v>0.1443333388411491</v>
      </c>
      <c r="AV11" s="17">
        <v>0.14951149212885759</v>
      </c>
      <c r="AX11" s="17">
        <v>0.20040545453721131</v>
      </c>
      <c r="AY11" s="17">
        <v>0.19408087473273861</v>
      </c>
      <c r="AZ11" s="17">
        <v>0.14204694767522699</v>
      </c>
      <c r="BA11" s="17">
        <v>0.1443333388411491</v>
      </c>
      <c r="BC11" s="17">
        <v>0.15572872533503851</v>
      </c>
      <c r="BD11" s="17">
        <v>0.2359018480178281</v>
      </c>
      <c r="BE11" s="17">
        <v>0.19007573634830041</v>
      </c>
      <c r="BF11" s="17">
        <v>0.14898950411264261</v>
      </c>
      <c r="BG11" s="17">
        <v>0.12783667976564639</v>
      </c>
      <c r="BH11" s="17">
        <v>0.1217702034167762</v>
      </c>
      <c r="BI11" s="17">
        <v>0.1305270025693181</v>
      </c>
      <c r="BJ11" s="17">
        <v>0.21170714573590821</v>
      </c>
      <c r="BK11" s="17">
        <v>0.20713225769524199</v>
      </c>
      <c r="BL11" s="17">
        <v>0.23310175601461861</v>
      </c>
      <c r="BM11" s="17">
        <v>0.13244130466492299</v>
      </c>
      <c r="BN11" s="17">
        <v>0.23913368048898159</v>
      </c>
      <c r="BP11" s="17">
        <v>0.21437898755961249</v>
      </c>
      <c r="BQ11" s="17">
        <v>0.1238087363979065</v>
      </c>
      <c r="BR11" s="17">
        <v>0.26520060597191741</v>
      </c>
      <c r="BS11" s="17">
        <v>0.24556733165284431</v>
      </c>
      <c r="BT11" s="17">
        <v>0.1090259780087072</v>
      </c>
      <c r="BU11" s="17">
        <v>0.20444356814863671</v>
      </c>
      <c r="BV11" s="17">
        <v>0.23160641688056829</v>
      </c>
      <c r="BW11" s="17">
        <v>0.17650348515644609</v>
      </c>
      <c r="BX11" s="17">
        <v>0.18563530954567611</v>
      </c>
      <c r="BY11" s="17">
        <v>0.160149845420616</v>
      </c>
    </row>
    <row r="12" spans="2:79" ht="32.1" customHeight="1">
      <c r="B12" s="19" t="s">
        <v>298</v>
      </c>
      <c r="C12" s="17">
        <v>4.4735814797181382E-2</v>
      </c>
      <c r="D12" s="17">
        <v>3.4229137247768993E-2</v>
      </c>
      <c r="E12" s="17">
        <v>7.4543331343714214E-2</v>
      </c>
      <c r="F12" s="17">
        <v>7.7729412382918139E-2</v>
      </c>
      <c r="H12" s="17">
        <v>8.0844773225820607E-2</v>
      </c>
      <c r="I12" s="17">
        <v>2.4752646837580179E-2</v>
      </c>
      <c r="J12" s="17">
        <v>7.1834758101615534E-2</v>
      </c>
      <c r="K12" s="17">
        <v>1.2385421501021289E-2</v>
      </c>
      <c r="L12" s="17">
        <v>6.6848558529408353E-2</v>
      </c>
      <c r="M12" s="17">
        <v>4.7792425003107007E-2</v>
      </c>
      <c r="N12" s="17">
        <v>4.4200823048451333E-2</v>
      </c>
      <c r="O12" s="17">
        <v>5.0210983415139403E-2</v>
      </c>
      <c r="P12" s="17">
        <v>2.5119496168849981E-2</v>
      </c>
      <c r="Q12" s="17">
        <v>3.5969072777331898E-2</v>
      </c>
      <c r="R12" s="17">
        <v>3.4011614026300013E-2</v>
      </c>
      <c r="S12" s="17">
        <v>3.3884867689075497E-2</v>
      </c>
      <c r="U12" s="17">
        <v>3.561519998423588E-2</v>
      </c>
      <c r="V12" s="17">
        <v>8.1758947681739011E-2</v>
      </c>
      <c r="W12" s="17">
        <v>4.7390145853177738E-2</v>
      </c>
      <c r="X12" s="17">
        <v>5.9989886248615343E-2</v>
      </c>
      <c r="Y12" s="17">
        <v>3.9699097959102057E-2</v>
      </c>
      <c r="Z12" s="17">
        <v>2.165179896415555E-2</v>
      </c>
      <c r="AA12" s="17">
        <v>4.1005328604426489E-2</v>
      </c>
      <c r="AB12" s="17">
        <v>3.1255182056104121E-2</v>
      </c>
      <c r="AC12" s="17">
        <v>2.831227649114201E-2</v>
      </c>
      <c r="AD12" s="17">
        <v>7.9058699567540761E-2</v>
      </c>
      <c r="AE12" s="17">
        <v>0</v>
      </c>
      <c r="AG12" s="17">
        <v>3.4534212910228387E-2</v>
      </c>
      <c r="AH12" s="17">
        <v>5.2704989496919243E-2</v>
      </c>
      <c r="AJ12" s="17">
        <v>3.052258655588708E-2</v>
      </c>
      <c r="AK12" s="17">
        <v>3.2825726121127351E-2</v>
      </c>
      <c r="AL12" s="17">
        <v>4.0317697421499779E-2</v>
      </c>
      <c r="AM12" s="17">
        <v>4.2270675775303891E-2</v>
      </c>
      <c r="AN12" s="17">
        <v>6.0349372166544263E-2</v>
      </c>
      <c r="AO12" s="17">
        <v>3.4557615384567877E-2</v>
      </c>
      <c r="AP12" s="17">
        <v>5.2285280918010137E-2</v>
      </c>
      <c r="AQ12" s="17">
        <v>5.7674632176867732E-2</v>
      </c>
      <c r="AR12" s="17">
        <v>3.2301730471494941E-2</v>
      </c>
      <c r="AS12" s="17">
        <v>3.8319440102957507E-2</v>
      </c>
      <c r="AT12" s="17">
        <v>3.3314077417485349E-2</v>
      </c>
      <c r="AU12" s="17">
        <v>4.7358803514516698E-2</v>
      </c>
      <c r="AV12" s="17">
        <v>2.1422700448300951E-2</v>
      </c>
      <c r="AX12" s="17">
        <v>4.5125630397923673E-2</v>
      </c>
      <c r="AY12" s="17">
        <v>3.8319440102957507E-2</v>
      </c>
      <c r="AZ12" s="17">
        <v>3.3314077417485349E-2</v>
      </c>
      <c r="BA12" s="17">
        <v>4.7358803514516698E-2</v>
      </c>
      <c r="BC12" s="17">
        <v>1.2986661781563521E-2</v>
      </c>
      <c r="BD12" s="17">
        <v>3.6533079630816492E-2</v>
      </c>
      <c r="BE12" s="17">
        <v>3.0010701136749869E-2</v>
      </c>
      <c r="BF12" s="17">
        <v>4.0891040533543983E-2</v>
      </c>
      <c r="BG12" s="17">
        <v>5.039030683139431E-2</v>
      </c>
      <c r="BH12" s="17">
        <v>4.1395228595123797E-2</v>
      </c>
      <c r="BI12" s="17">
        <v>4.5062701381061929E-2</v>
      </c>
      <c r="BJ12" s="17">
        <v>5.2143880466151482E-2</v>
      </c>
      <c r="BK12" s="17">
        <v>5.1594868737789422E-2</v>
      </c>
      <c r="BL12" s="17">
        <v>6.6089108193169085E-2</v>
      </c>
      <c r="BM12" s="17">
        <v>2.1665431897888301E-2</v>
      </c>
      <c r="BN12" s="17">
        <v>6.548491931900334E-2</v>
      </c>
      <c r="BP12" s="17">
        <v>4.0658418485961668E-2</v>
      </c>
      <c r="BQ12" s="17">
        <v>4.2314865582375523E-2</v>
      </c>
      <c r="BR12" s="17">
        <v>5.4612844801297238E-2</v>
      </c>
      <c r="BS12" s="17">
        <v>4.395218252846958E-2</v>
      </c>
      <c r="BT12" s="17">
        <v>2.1320662317141598E-2</v>
      </c>
      <c r="BU12" s="17">
        <v>0.1095962880713514</v>
      </c>
      <c r="BV12" s="17">
        <v>9.7307310626454681E-3</v>
      </c>
      <c r="BW12" s="17">
        <v>3.4723493538530249E-2</v>
      </c>
      <c r="BX12" s="17">
        <v>4.246479261926437E-2</v>
      </c>
      <c r="BY12" s="17">
        <v>4.4715853244679159E-2</v>
      </c>
    </row>
    <row r="13" spans="2:79" ht="18.95" customHeight="1">
      <c r="B13" s="19" t="s">
        <v>247</v>
      </c>
      <c r="C13" s="17">
        <v>5.2076182035702773E-2</v>
      </c>
      <c r="D13" s="17">
        <v>4.2529243763206243E-2</v>
      </c>
      <c r="E13" s="17">
        <v>8.5847595191334031E-2</v>
      </c>
      <c r="F13" s="17">
        <v>4.4617218886183058E-2</v>
      </c>
      <c r="H13" s="17">
        <v>6.4395122091318882E-2</v>
      </c>
      <c r="I13" s="17">
        <v>3.1653462175713083E-2</v>
      </c>
      <c r="J13" s="17">
        <v>0.10840842352789209</v>
      </c>
      <c r="K13" s="17">
        <v>4.4682736859181789E-2</v>
      </c>
      <c r="L13" s="17">
        <v>7.8850656661981003E-3</v>
      </c>
      <c r="M13" s="17">
        <v>4.192914972474214E-2</v>
      </c>
      <c r="N13" s="17">
        <v>5.1375967601929771E-2</v>
      </c>
      <c r="O13" s="17">
        <v>2.3740107334728529E-2</v>
      </c>
      <c r="P13" s="17">
        <v>4.7471873661278592E-2</v>
      </c>
      <c r="Q13" s="17">
        <v>5.099763797269901E-2</v>
      </c>
      <c r="R13" s="17">
        <v>5.886414311371372E-2</v>
      </c>
      <c r="S13" s="17">
        <v>6.8975631298617904E-2</v>
      </c>
      <c r="U13" s="17">
        <v>5.6307587554841339E-2</v>
      </c>
      <c r="V13" s="17">
        <v>8.5337698677082921E-2</v>
      </c>
      <c r="W13" s="17">
        <v>5.508579805105477E-2</v>
      </c>
      <c r="X13" s="17">
        <v>2.5518674867122199E-2</v>
      </c>
      <c r="Y13" s="17">
        <v>4.6872964203286467E-2</v>
      </c>
      <c r="Z13" s="17">
        <v>2.8830720141743919E-2</v>
      </c>
      <c r="AA13" s="17">
        <v>3.124385874733366E-2</v>
      </c>
      <c r="AB13" s="17">
        <v>2.329138308039418E-2</v>
      </c>
      <c r="AC13" s="17">
        <v>5.5826475466846028E-2</v>
      </c>
      <c r="AD13" s="17">
        <v>0.1281202728427546</v>
      </c>
      <c r="AE13" s="17">
        <v>0.31239296852087889</v>
      </c>
      <c r="AG13" s="17">
        <v>5.539168164140694E-2</v>
      </c>
      <c r="AH13" s="17">
        <v>4.9486216668738203E-2</v>
      </c>
      <c r="AJ13" s="17">
        <v>3.4390933426280627E-2</v>
      </c>
      <c r="AK13" s="17">
        <v>2.8464720584137349E-2</v>
      </c>
      <c r="AL13" s="17">
        <v>3.4984430055369532E-2</v>
      </c>
      <c r="AM13" s="17">
        <v>3.887697895655956E-2</v>
      </c>
      <c r="AN13" s="17">
        <v>5.3809551309442018E-2</v>
      </c>
      <c r="AO13" s="17">
        <v>8.2875180067517831E-2</v>
      </c>
      <c r="AP13" s="17">
        <v>5.655733171284099E-2</v>
      </c>
      <c r="AQ13" s="17">
        <v>3.6628847354811339E-2</v>
      </c>
      <c r="AR13" s="17">
        <v>6.6335032577834852E-2</v>
      </c>
      <c r="AS13" s="17">
        <v>6.8900882722216714E-2</v>
      </c>
      <c r="AT13" s="17">
        <v>7.3877939972879628E-2</v>
      </c>
      <c r="AU13" s="17">
        <v>0.1052571730340946</v>
      </c>
      <c r="AV13" s="17">
        <v>2.6091410972606761E-2</v>
      </c>
      <c r="AX13" s="17">
        <v>4.6511325387869222E-2</v>
      </c>
      <c r="AY13" s="17">
        <v>6.8900882722216714E-2</v>
      </c>
      <c r="AZ13" s="17">
        <v>7.3877939972879628E-2</v>
      </c>
      <c r="BA13" s="17">
        <v>0.1052571730340946</v>
      </c>
      <c r="BC13" s="17">
        <v>3.551223235208481E-2</v>
      </c>
      <c r="BD13" s="17">
        <v>6.3867983041062337E-2</v>
      </c>
      <c r="BE13" s="17">
        <v>3.5451997849931562E-2</v>
      </c>
      <c r="BF13" s="17">
        <v>1.755452509224921E-2</v>
      </c>
      <c r="BG13" s="17">
        <v>3.4970267697156152E-2</v>
      </c>
      <c r="BH13" s="17">
        <v>2.182543324167403E-2</v>
      </c>
      <c r="BI13" s="17">
        <v>6.9688846701327758E-2</v>
      </c>
      <c r="BJ13" s="17">
        <v>7.0087815637615181E-2</v>
      </c>
      <c r="BK13" s="17">
        <v>1.517142626130486E-2</v>
      </c>
      <c r="BL13" s="17">
        <v>4.9417823783005001E-2</v>
      </c>
      <c r="BM13" s="17">
        <v>5.4922171479306989E-2</v>
      </c>
      <c r="BN13" s="17">
        <v>8.4966423887090831E-2</v>
      </c>
      <c r="BP13" s="17">
        <v>6.0894589430204288E-2</v>
      </c>
      <c r="BQ13" s="17">
        <v>4.9930015674651183E-2</v>
      </c>
      <c r="BR13" s="17">
        <v>6.6000979522355785E-2</v>
      </c>
      <c r="BS13" s="17">
        <v>3.6662031688136011E-2</v>
      </c>
      <c r="BT13" s="17">
        <v>1.2688444961818359E-2</v>
      </c>
      <c r="BU13" s="17">
        <v>0.1173850791103833</v>
      </c>
      <c r="BV13" s="17">
        <v>5.091338203588875E-2</v>
      </c>
      <c r="BW13" s="17">
        <v>4.4489956611273439E-2</v>
      </c>
      <c r="BX13" s="17">
        <v>0</v>
      </c>
      <c r="BY13" s="17">
        <v>5.1421708564338239E-2</v>
      </c>
    </row>
    <row r="15" spans="2:79">
      <c r="B15" t="s">
        <v>418</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row>
    <row r="16" spans="2:79">
      <c r="B16" t="s">
        <v>9</v>
      </c>
    </row>
    <row r="18" spans="2:2">
      <c r="B18" s="26"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A18"/>
  <sheetViews>
    <sheetView showGridLines="0" workbookViewId="0">
      <pane xSplit="2" topLeftCell="AV1" activePane="topRight" state="frozen"/>
      <selection pane="topRight" activeCell="BA10"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299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295</v>
      </c>
      <c r="C9" s="17">
        <v>0.27694526308272721</v>
      </c>
      <c r="D9" s="17">
        <v>0.29915441839537382</v>
      </c>
      <c r="E9" s="17">
        <v>0.2178829767306561</v>
      </c>
      <c r="F9" s="17">
        <v>0.2197275167472898</v>
      </c>
      <c r="H9" s="17">
        <v>0.25529877462056372</v>
      </c>
      <c r="I9" s="17">
        <v>0.2583577449838072</v>
      </c>
      <c r="J9" s="17">
        <v>0.22483314786583539</v>
      </c>
      <c r="K9" s="17">
        <v>0.24060913273287371</v>
      </c>
      <c r="L9" s="17">
        <v>0.2147949654805523</v>
      </c>
      <c r="M9" s="17">
        <v>0.21198148194995409</v>
      </c>
      <c r="N9" s="17">
        <v>0.24525853216986179</v>
      </c>
      <c r="O9" s="17">
        <v>0.22694303319653589</v>
      </c>
      <c r="P9" s="17">
        <v>0.33868211176926921</v>
      </c>
      <c r="Q9" s="17">
        <v>0.35622772343064862</v>
      </c>
      <c r="R9" s="17">
        <v>0.41446382035316398</v>
      </c>
      <c r="S9" s="17">
        <v>0.30025037995091691</v>
      </c>
      <c r="U9" s="17">
        <v>0.25401132780333879</v>
      </c>
      <c r="V9" s="17">
        <v>0.20446781079754969</v>
      </c>
      <c r="W9" s="17">
        <v>0.22298234436708131</v>
      </c>
      <c r="X9" s="17">
        <v>0.2341151771684718</v>
      </c>
      <c r="Y9" s="17">
        <v>0.3222339606495101</v>
      </c>
      <c r="Z9" s="17">
        <v>0.30521922848696742</v>
      </c>
      <c r="AA9" s="17">
        <v>0.32229310105739623</v>
      </c>
      <c r="AB9" s="17">
        <v>0.32882611184351318</v>
      </c>
      <c r="AC9" s="17">
        <v>0.31469104945095561</v>
      </c>
      <c r="AD9" s="17">
        <v>0.2394530838173734</v>
      </c>
      <c r="AE9" s="17">
        <v>3.7888075136727109E-2</v>
      </c>
      <c r="AG9" s="17">
        <v>0.33116957491596138</v>
      </c>
      <c r="AH9" s="17">
        <v>0.23458691399592771</v>
      </c>
      <c r="AJ9" s="17">
        <v>0.38008264515391937</v>
      </c>
      <c r="AK9" s="17">
        <v>0.29865216035057018</v>
      </c>
      <c r="AL9" s="17">
        <v>0.30122792679550531</v>
      </c>
      <c r="AM9" s="17">
        <v>0.2903470949953556</v>
      </c>
      <c r="AN9" s="17">
        <v>0.2529360265457577</v>
      </c>
      <c r="AO9" s="17">
        <v>0.28723831245134868</v>
      </c>
      <c r="AP9" s="17">
        <v>0.26960482050000611</v>
      </c>
      <c r="AQ9" s="17">
        <v>0.28489873478631378</v>
      </c>
      <c r="AR9" s="17">
        <v>0.27050025877803568</v>
      </c>
      <c r="AS9" s="17">
        <v>0.31099360956665728</v>
      </c>
      <c r="AT9" s="17">
        <v>0.30813944608102972</v>
      </c>
      <c r="AU9" s="17">
        <v>0.2597327108501214</v>
      </c>
      <c r="AV9" s="17">
        <v>0.3407022288249178</v>
      </c>
      <c r="AX9" s="17">
        <v>0.28497672131437152</v>
      </c>
      <c r="AY9" s="17">
        <v>0.31099360956665728</v>
      </c>
      <c r="AZ9" s="17">
        <v>0.30813944608102972</v>
      </c>
      <c r="BA9" s="17">
        <v>0.2597327108501214</v>
      </c>
      <c r="BC9" s="17">
        <v>0.35245686767174672</v>
      </c>
      <c r="BD9" s="17">
        <v>0.3235969874773813</v>
      </c>
      <c r="BE9" s="17">
        <v>0.34924867997256043</v>
      </c>
      <c r="BF9" s="17">
        <v>0.29510123008277422</v>
      </c>
      <c r="BG9" s="17">
        <v>0.31288699764856459</v>
      </c>
      <c r="BH9" s="17">
        <v>0.41509624882971552</v>
      </c>
      <c r="BI9" s="17">
        <v>0.34413770060158488</v>
      </c>
      <c r="BJ9" s="17">
        <v>0.27772013559755121</v>
      </c>
      <c r="BK9" s="17">
        <v>0.21302181639890949</v>
      </c>
      <c r="BL9" s="17">
        <v>0.31568489199050281</v>
      </c>
      <c r="BM9" s="17">
        <v>0.30489205126473889</v>
      </c>
      <c r="BN9" s="17">
        <v>0.22600875061844461</v>
      </c>
      <c r="BP9" s="17">
        <v>0.27116197899908479</v>
      </c>
      <c r="BQ9" s="17">
        <v>0.28037806376318652</v>
      </c>
      <c r="BR9" s="17">
        <v>0.1919053005062151</v>
      </c>
      <c r="BS9" s="17">
        <v>0.29532454051115481</v>
      </c>
      <c r="BT9" s="17">
        <v>0.46129100211508051</v>
      </c>
      <c r="BU9" s="17">
        <v>0.22745036559632009</v>
      </c>
      <c r="BV9" s="17">
        <v>0.25922598404785491</v>
      </c>
      <c r="BW9" s="17">
        <v>0.2473057438498312</v>
      </c>
      <c r="BX9" s="17">
        <v>0.33629928787596258</v>
      </c>
      <c r="BY9" s="17">
        <v>0.28162357435248858</v>
      </c>
    </row>
    <row r="10" spans="2:79" ht="32.1" customHeight="1">
      <c r="B10" s="19" t="s">
        <v>296</v>
      </c>
      <c r="C10" s="17">
        <v>0.4658683044001744</v>
      </c>
      <c r="D10" s="17">
        <v>0.47929925660536099</v>
      </c>
      <c r="E10" s="17">
        <v>0.44158679567964809</v>
      </c>
      <c r="F10" s="17">
        <v>0.35126496568844512</v>
      </c>
      <c r="H10" s="17">
        <v>0.41603607422219929</v>
      </c>
      <c r="I10" s="17">
        <v>0.46286863579884607</v>
      </c>
      <c r="J10" s="17">
        <v>0.47360585367784991</v>
      </c>
      <c r="K10" s="17">
        <v>0.48175715525357421</v>
      </c>
      <c r="L10" s="17">
        <v>0.56174932369281905</v>
      </c>
      <c r="M10" s="17">
        <v>0.53254319063806665</v>
      </c>
      <c r="N10" s="17">
        <v>0.44666297832539459</v>
      </c>
      <c r="O10" s="17">
        <v>0.49707463144226532</v>
      </c>
      <c r="P10" s="17">
        <v>0.482699278332402</v>
      </c>
      <c r="Q10" s="17">
        <v>0.3715995899565675</v>
      </c>
      <c r="R10" s="17">
        <v>0.37120253718908791</v>
      </c>
      <c r="S10" s="17">
        <v>0.48087508468062129</v>
      </c>
      <c r="U10" s="17">
        <v>0.48563945484530407</v>
      </c>
      <c r="V10" s="17">
        <v>0.39413701625301922</v>
      </c>
      <c r="W10" s="17">
        <v>0.49543322562264491</v>
      </c>
      <c r="X10" s="17">
        <v>0.49294776203207452</v>
      </c>
      <c r="Y10" s="17">
        <v>0.46036343781652989</v>
      </c>
      <c r="Z10" s="17">
        <v>0.50072282376006005</v>
      </c>
      <c r="AA10" s="17">
        <v>0.41885438433912853</v>
      </c>
      <c r="AB10" s="17">
        <v>0.48849048580793553</v>
      </c>
      <c r="AC10" s="17">
        <v>0.44282675032234348</v>
      </c>
      <c r="AD10" s="17">
        <v>0.4705125610050479</v>
      </c>
      <c r="AE10" s="17">
        <v>0.38522429947649101</v>
      </c>
      <c r="AG10" s="17">
        <v>0.44173863618884968</v>
      </c>
      <c r="AH10" s="17">
        <v>0.48471765213532608</v>
      </c>
      <c r="AJ10" s="17">
        <v>0.43128687189592368</v>
      </c>
      <c r="AK10" s="17">
        <v>0.47249644887516662</v>
      </c>
      <c r="AL10" s="17">
        <v>0.47504180185007733</v>
      </c>
      <c r="AM10" s="17">
        <v>0.46855869696831598</v>
      </c>
      <c r="AN10" s="17">
        <v>0.49328040596969008</v>
      </c>
      <c r="AO10" s="17">
        <v>0.46076623670732308</v>
      </c>
      <c r="AP10" s="17">
        <v>0.46886622616585483</v>
      </c>
      <c r="AQ10" s="17">
        <v>0.44660123618797681</v>
      </c>
      <c r="AR10" s="17">
        <v>0.51217821728430368</v>
      </c>
      <c r="AS10" s="17">
        <v>0.47558331947781968</v>
      </c>
      <c r="AT10" s="17">
        <v>0.49253632186728952</v>
      </c>
      <c r="AU10" s="17">
        <v>0.48004278623068469</v>
      </c>
      <c r="AV10" s="17">
        <v>0.47879618393067669</v>
      </c>
      <c r="AX10" s="17">
        <v>0.46029693980690439</v>
      </c>
      <c r="AY10" s="17">
        <v>0.47558331947781968</v>
      </c>
      <c r="AZ10" s="17">
        <v>0.49253632186728952</v>
      </c>
      <c r="BA10" s="17">
        <v>0.48004278623068469</v>
      </c>
      <c r="BC10" s="17">
        <v>0.44678984406377442</v>
      </c>
      <c r="BD10" s="17">
        <v>0.46310043188846117</v>
      </c>
      <c r="BE10" s="17">
        <v>0.43650199277130292</v>
      </c>
      <c r="BF10" s="17">
        <v>0.52785333378239818</v>
      </c>
      <c r="BG10" s="17">
        <v>0.31929108401607881</v>
      </c>
      <c r="BH10" s="17">
        <v>0.43755924650141198</v>
      </c>
      <c r="BI10" s="17">
        <v>0.46980983327890807</v>
      </c>
      <c r="BJ10" s="17">
        <v>0.44850946164542821</v>
      </c>
      <c r="BK10" s="17">
        <v>0.55491432224590587</v>
      </c>
      <c r="BL10" s="17">
        <v>0.44535714458278458</v>
      </c>
      <c r="BM10" s="17">
        <v>0.50218888895884073</v>
      </c>
      <c r="BN10" s="17">
        <v>0.43813189825667792</v>
      </c>
      <c r="BP10" s="17">
        <v>0.48707837802870207</v>
      </c>
      <c r="BQ10" s="17">
        <v>0.49503482012087419</v>
      </c>
      <c r="BR10" s="17">
        <v>0.49012978259143369</v>
      </c>
      <c r="BS10" s="17">
        <v>0.44685316660836127</v>
      </c>
      <c r="BT10" s="17">
        <v>0.41111480084993912</v>
      </c>
      <c r="BU10" s="17">
        <v>0.35326244703507148</v>
      </c>
      <c r="BV10" s="17">
        <v>0.50667806192757359</v>
      </c>
      <c r="BW10" s="17">
        <v>0.50166358548471524</v>
      </c>
      <c r="BX10" s="17">
        <v>0.46842166501331128</v>
      </c>
      <c r="BY10" s="17">
        <v>0.47416025414756202</v>
      </c>
    </row>
    <row r="11" spans="2:79" ht="32.1" customHeight="1">
      <c r="B11" s="19" t="s">
        <v>297</v>
      </c>
      <c r="C11" s="17">
        <v>0.18050496840190641</v>
      </c>
      <c r="D11" s="17">
        <v>0.159397990316273</v>
      </c>
      <c r="E11" s="17">
        <v>0.22346494924333929</v>
      </c>
      <c r="F11" s="17">
        <v>0.32667450101483148</v>
      </c>
      <c r="H11" s="17">
        <v>0.2066377905359788</v>
      </c>
      <c r="I11" s="17">
        <v>0.20119375981415069</v>
      </c>
      <c r="J11" s="17">
        <v>0.24648877792218779</v>
      </c>
      <c r="K11" s="17">
        <v>0.20113484159175851</v>
      </c>
      <c r="L11" s="17">
        <v>0.172643140833493</v>
      </c>
      <c r="M11" s="17">
        <v>0.1664789906266031</v>
      </c>
      <c r="N11" s="17">
        <v>0.28610219680225529</v>
      </c>
      <c r="O11" s="17">
        <v>0.17811379327512111</v>
      </c>
      <c r="P11" s="17">
        <v>0.15199710021112769</v>
      </c>
      <c r="Q11" s="17">
        <v>0.16341675697202079</v>
      </c>
      <c r="R11" s="17">
        <v>0.1494323421751716</v>
      </c>
      <c r="S11" s="17">
        <v>0.1278842895464441</v>
      </c>
      <c r="U11" s="17">
        <v>0.1785057854946665</v>
      </c>
      <c r="V11" s="17">
        <v>0.30540192668533689</v>
      </c>
      <c r="W11" s="17">
        <v>0.23375697036678511</v>
      </c>
      <c r="X11" s="17">
        <v>0.18326444819988039</v>
      </c>
      <c r="Y11" s="17">
        <v>0.1435897933480493</v>
      </c>
      <c r="Z11" s="17">
        <v>0.1370178340732118</v>
      </c>
      <c r="AA11" s="17">
        <v>0.20634082893315239</v>
      </c>
      <c r="AB11" s="17">
        <v>0.1223739038230669</v>
      </c>
      <c r="AC11" s="17">
        <v>0.1569908734778164</v>
      </c>
      <c r="AD11" s="17">
        <v>0.15256380017602239</v>
      </c>
      <c r="AE11" s="17">
        <v>0.35530312816925619</v>
      </c>
      <c r="AG11" s="17">
        <v>0.1478553529758462</v>
      </c>
      <c r="AH11" s="17">
        <v>0.20600983441145859</v>
      </c>
      <c r="AJ11" s="17">
        <v>0.12866262912821441</v>
      </c>
      <c r="AK11" s="17">
        <v>0.16227323528352569</v>
      </c>
      <c r="AL11" s="17">
        <v>0.1371923999334021</v>
      </c>
      <c r="AM11" s="17">
        <v>0.16287450197349021</v>
      </c>
      <c r="AN11" s="17">
        <v>0.15651472259874041</v>
      </c>
      <c r="AO11" s="17">
        <v>0.1386096989866836</v>
      </c>
      <c r="AP11" s="17">
        <v>0.1628012616717886</v>
      </c>
      <c r="AQ11" s="17">
        <v>0.18715693442047429</v>
      </c>
      <c r="AR11" s="17">
        <v>0.1492797874430698</v>
      </c>
      <c r="AS11" s="17">
        <v>0.15606461086198289</v>
      </c>
      <c r="AT11" s="17">
        <v>0.1059988628498196</v>
      </c>
      <c r="AU11" s="17">
        <v>0.13631424633138581</v>
      </c>
      <c r="AV11" s="17">
        <v>0.1544101762717989</v>
      </c>
      <c r="AX11" s="17">
        <v>0.18177112960714911</v>
      </c>
      <c r="AY11" s="17">
        <v>0.15606461086198289</v>
      </c>
      <c r="AZ11" s="17">
        <v>0.1059988628498196</v>
      </c>
      <c r="BA11" s="17">
        <v>0.13631424633138581</v>
      </c>
      <c r="BC11" s="17">
        <v>0.1542674235250264</v>
      </c>
      <c r="BD11" s="17">
        <v>0.11681851347089039</v>
      </c>
      <c r="BE11" s="17">
        <v>0.15760752757040819</v>
      </c>
      <c r="BF11" s="17">
        <v>0.1508457832557529</v>
      </c>
      <c r="BG11" s="17">
        <v>0.19762077179073609</v>
      </c>
      <c r="BH11" s="17">
        <v>0.10403143743671139</v>
      </c>
      <c r="BI11" s="17">
        <v>0.13691524244185241</v>
      </c>
      <c r="BJ11" s="17">
        <v>0.1989951174244039</v>
      </c>
      <c r="BK11" s="17">
        <v>0.17688978177135409</v>
      </c>
      <c r="BL11" s="17">
        <v>0.13150043544691961</v>
      </c>
      <c r="BM11" s="17">
        <v>0.14570734947892569</v>
      </c>
      <c r="BN11" s="17">
        <v>0.2102957365749796</v>
      </c>
      <c r="BP11" s="17">
        <v>0.17008464312553839</v>
      </c>
      <c r="BQ11" s="17">
        <v>0.1783333586234527</v>
      </c>
      <c r="BR11" s="17">
        <v>0.22458402450031181</v>
      </c>
      <c r="BS11" s="17">
        <v>0.1862913267231629</v>
      </c>
      <c r="BT11" s="17">
        <v>9.4718025825303531E-2</v>
      </c>
      <c r="BU11" s="17">
        <v>0.29359932974673059</v>
      </c>
      <c r="BV11" s="17">
        <v>0.1513341808718798</v>
      </c>
      <c r="BW11" s="17">
        <v>0.17584925373730589</v>
      </c>
      <c r="BX11" s="17">
        <v>0.1266428610220372</v>
      </c>
      <c r="BY11" s="17">
        <v>0.1673858372936223</v>
      </c>
    </row>
    <row r="12" spans="2:79" ht="32.1" customHeight="1">
      <c r="B12" s="19" t="s">
        <v>298</v>
      </c>
      <c r="C12" s="17">
        <v>3.8492687380335157E-2</v>
      </c>
      <c r="D12" s="17">
        <v>3.1029729679844811E-2</v>
      </c>
      <c r="E12" s="17">
        <v>5.5078125069092668E-2</v>
      </c>
      <c r="F12" s="17">
        <v>6.2648440482361484E-2</v>
      </c>
      <c r="H12" s="17">
        <v>5.9993599128984949E-2</v>
      </c>
      <c r="I12" s="17">
        <v>2.470828622660386E-2</v>
      </c>
      <c r="J12" s="17">
        <v>1.241490091325026E-2</v>
      </c>
      <c r="K12" s="17">
        <v>4.0803185261135598E-2</v>
      </c>
      <c r="L12" s="17">
        <v>4.7512500568169483E-2</v>
      </c>
      <c r="M12" s="17">
        <v>6.0754136362704193E-2</v>
      </c>
      <c r="N12" s="17">
        <v>2.197629270248826E-2</v>
      </c>
      <c r="O12" s="17">
        <v>2.6114362158967432E-2</v>
      </c>
      <c r="P12" s="17">
        <v>2.428953286187012E-2</v>
      </c>
      <c r="Q12" s="17">
        <v>5.7491116212570963E-2</v>
      </c>
      <c r="R12" s="17">
        <v>2.6112303329103258E-2</v>
      </c>
      <c r="S12" s="17">
        <v>3.4843614590682762E-2</v>
      </c>
      <c r="U12" s="17">
        <v>2.6876318747986731E-2</v>
      </c>
      <c r="V12" s="17">
        <v>4.0874550797399593E-2</v>
      </c>
      <c r="W12" s="17">
        <v>3.081871400812939E-2</v>
      </c>
      <c r="X12" s="17">
        <v>5.531655622391992E-2</v>
      </c>
      <c r="Y12" s="17">
        <v>3.1309556718841877E-2</v>
      </c>
      <c r="Z12" s="17">
        <v>5.3499517510086088E-2</v>
      </c>
      <c r="AA12" s="17">
        <v>3.124248327917745E-2</v>
      </c>
      <c r="AB12" s="17">
        <v>3.3948512428169562E-2</v>
      </c>
      <c r="AC12" s="17">
        <v>4.2675985745340192E-2</v>
      </c>
      <c r="AD12" s="17">
        <v>4.6841171365278537E-2</v>
      </c>
      <c r="AE12" s="17">
        <v>0</v>
      </c>
      <c r="AG12" s="17">
        <v>3.4682950986080333E-2</v>
      </c>
      <c r="AH12" s="17">
        <v>4.1468735183631103E-2</v>
      </c>
      <c r="AJ12" s="17">
        <v>2.3453837273406119E-2</v>
      </c>
      <c r="AK12" s="17">
        <v>2.5952814661077499E-2</v>
      </c>
      <c r="AL12" s="17">
        <v>4.3903543029231787E-2</v>
      </c>
      <c r="AM12" s="17">
        <v>3.6977369165528413E-2</v>
      </c>
      <c r="AN12" s="17">
        <v>4.4460015464243982E-2</v>
      </c>
      <c r="AO12" s="17">
        <v>3.4906447519613568E-2</v>
      </c>
      <c r="AP12" s="17">
        <v>5.2432385169302508E-2</v>
      </c>
      <c r="AQ12" s="17">
        <v>3.3549507050350418E-2</v>
      </c>
      <c r="AR12" s="17">
        <v>1.3659672608452409E-2</v>
      </c>
      <c r="AS12" s="17">
        <v>3.3550788033214611E-3</v>
      </c>
      <c r="AT12" s="17">
        <v>4.3251476892475833E-2</v>
      </c>
      <c r="AU12" s="17">
        <v>2.5300029584958379E-2</v>
      </c>
      <c r="AV12" s="17">
        <v>4.6731689200723266E-3</v>
      </c>
      <c r="AX12" s="17">
        <v>3.6916126022167262E-2</v>
      </c>
      <c r="AY12" s="17">
        <v>3.3550788033214611E-3</v>
      </c>
      <c r="AZ12" s="17">
        <v>4.3251476892475833E-2</v>
      </c>
      <c r="BA12" s="17">
        <v>2.5300029584958379E-2</v>
      </c>
      <c r="BC12" s="17">
        <v>1.9175408821308391E-2</v>
      </c>
      <c r="BD12" s="17">
        <v>6.9208591422283416E-2</v>
      </c>
      <c r="BE12" s="17">
        <v>3.7422721192248667E-2</v>
      </c>
      <c r="BF12" s="17">
        <v>1.7760003802639049E-2</v>
      </c>
      <c r="BG12" s="17">
        <v>0.1069181261247658</v>
      </c>
      <c r="BH12" s="17">
        <v>1.5930818279360961E-2</v>
      </c>
      <c r="BI12" s="17">
        <v>2.0047511212861389E-2</v>
      </c>
      <c r="BJ12" s="17">
        <v>3.6641218691432782E-2</v>
      </c>
      <c r="BK12" s="17">
        <v>4.6690749818085603E-2</v>
      </c>
      <c r="BL12" s="17">
        <v>6.9386448880576435E-2</v>
      </c>
      <c r="BM12" s="17">
        <v>1.492646167113118E-2</v>
      </c>
      <c r="BN12" s="17">
        <v>5.5886250031493397E-2</v>
      </c>
      <c r="BP12" s="17">
        <v>1.9103761612523331E-2</v>
      </c>
      <c r="BQ12" s="17">
        <v>2.3145673487713219E-2</v>
      </c>
      <c r="BR12" s="17">
        <v>4.4004078511181002E-2</v>
      </c>
      <c r="BS12" s="17">
        <v>4.4943306438837392E-2</v>
      </c>
      <c r="BT12" s="17">
        <v>2.478728522862933E-2</v>
      </c>
      <c r="BU12" s="17">
        <v>6.0926444085804582E-2</v>
      </c>
      <c r="BV12" s="17">
        <v>5.4006350336906858E-2</v>
      </c>
      <c r="BW12" s="17">
        <v>2.2461009919775218E-2</v>
      </c>
      <c r="BX12" s="17">
        <v>5.8582832300869622E-2</v>
      </c>
      <c r="BY12" s="17">
        <v>4.1160125013016823E-2</v>
      </c>
    </row>
    <row r="13" spans="2:79" ht="18.95" customHeight="1">
      <c r="B13" s="19" t="s">
        <v>247</v>
      </c>
      <c r="C13" s="17">
        <v>3.8188776734856912E-2</v>
      </c>
      <c r="D13" s="17">
        <v>3.111860500314741E-2</v>
      </c>
      <c r="E13" s="17">
        <v>6.1987153277263847E-2</v>
      </c>
      <c r="F13" s="17">
        <v>3.9684576067072097E-2</v>
      </c>
      <c r="H13" s="17">
        <v>6.2033761492273208E-2</v>
      </c>
      <c r="I13" s="17">
        <v>5.2871573176591982E-2</v>
      </c>
      <c r="J13" s="17">
        <v>4.2657319620876558E-2</v>
      </c>
      <c r="K13" s="17">
        <v>3.5695685160657999E-2</v>
      </c>
      <c r="L13" s="17">
        <v>3.300069424966075E-3</v>
      </c>
      <c r="M13" s="17">
        <v>2.8242200422671969E-2</v>
      </c>
      <c r="N13" s="17">
        <v>0</v>
      </c>
      <c r="O13" s="17">
        <v>7.1754179927110306E-2</v>
      </c>
      <c r="P13" s="17">
        <v>2.3319768253311939E-3</v>
      </c>
      <c r="Q13" s="17">
        <v>5.1264813428192058E-2</v>
      </c>
      <c r="R13" s="17">
        <v>3.8788996953473313E-2</v>
      </c>
      <c r="S13" s="17">
        <v>5.6146631231334967E-2</v>
      </c>
      <c r="U13" s="17">
        <v>5.4967113108703933E-2</v>
      </c>
      <c r="V13" s="17">
        <v>5.5118695466694408E-2</v>
      </c>
      <c r="W13" s="17">
        <v>1.7008745635359309E-2</v>
      </c>
      <c r="X13" s="17">
        <v>3.435605637565331E-2</v>
      </c>
      <c r="Y13" s="17">
        <v>4.2503251467068862E-2</v>
      </c>
      <c r="Z13" s="17">
        <v>3.5405961696749191E-3</v>
      </c>
      <c r="AA13" s="17">
        <v>2.1269202391145509E-2</v>
      </c>
      <c r="AB13" s="17">
        <v>2.636098609731511E-2</v>
      </c>
      <c r="AC13" s="17">
        <v>4.2815341003544623E-2</v>
      </c>
      <c r="AD13" s="17">
        <v>9.0629383636277636E-2</v>
      </c>
      <c r="AE13" s="17">
        <v>0.22158449721752571</v>
      </c>
      <c r="AG13" s="17">
        <v>4.4553484933262368E-2</v>
      </c>
      <c r="AH13" s="17">
        <v>3.321686427365652E-2</v>
      </c>
      <c r="AJ13" s="17">
        <v>3.6514016548536407E-2</v>
      </c>
      <c r="AK13" s="17">
        <v>4.062534082966026E-2</v>
      </c>
      <c r="AL13" s="17">
        <v>4.2634328391783417E-2</v>
      </c>
      <c r="AM13" s="17">
        <v>4.1242336897309988E-2</v>
      </c>
      <c r="AN13" s="17">
        <v>5.2808829421567748E-2</v>
      </c>
      <c r="AO13" s="17">
        <v>7.8479304335031044E-2</v>
      </c>
      <c r="AP13" s="17">
        <v>4.6295306493048027E-2</v>
      </c>
      <c r="AQ13" s="17">
        <v>4.77935875548849E-2</v>
      </c>
      <c r="AR13" s="17">
        <v>5.4382063886138567E-2</v>
      </c>
      <c r="AS13" s="17">
        <v>5.4003381290218602E-2</v>
      </c>
      <c r="AT13" s="17">
        <v>5.0073892309385408E-2</v>
      </c>
      <c r="AU13" s="17">
        <v>9.8610227002849826E-2</v>
      </c>
      <c r="AV13" s="17">
        <v>2.1418242052534439E-2</v>
      </c>
      <c r="AX13" s="17">
        <v>3.6039083249407793E-2</v>
      </c>
      <c r="AY13" s="17">
        <v>5.4003381290218602E-2</v>
      </c>
      <c r="AZ13" s="17">
        <v>5.0073892309385408E-2</v>
      </c>
      <c r="BA13" s="17">
        <v>9.8610227002849826E-2</v>
      </c>
      <c r="BC13" s="17">
        <v>2.7310455918144148E-2</v>
      </c>
      <c r="BD13" s="17">
        <v>2.727547574098349E-2</v>
      </c>
      <c r="BE13" s="17">
        <v>1.9219078493479869E-2</v>
      </c>
      <c r="BF13" s="17">
        <v>8.4396490764356048E-3</v>
      </c>
      <c r="BG13" s="17">
        <v>6.3283020419854549E-2</v>
      </c>
      <c r="BH13" s="17">
        <v>2.7382248952800271E-2</v>
      </c>
      <c r="BI13" s="17">
        <v>2.90897124647931E-2</v>
      </c>
      <c r="BJ13" s="17">
        <v>3.8134066641183822E-2</v>
      </c>
      <c r="BK13" s="17">
        <v>8.4833297657450867E-3</v>
      </c>
      <c r="BL13" s="17">
        <v>3.8071079099216282E-2</v>
      </c>
      <c r="BM13" s="17">
        <v>3.2285248626363512E-2</v>
      </c>
      <c r="BN13" s="17">
        <v>6.9677364518404436E-2</v>
      </c>
      <c r="BP13" s="17">
        <v>5.2571238234151232E-2</v>
      </c>
      <c r="BQ13" s="17">
        <v>2.3108084004773301E-2</v>
      </c>
      <c r="BR13" s="17">
        <v>4.9376813890858358E-2</v>
      </c>
      <c r="BS13" s="17">
        <v>2.658765971848354E-2</v>
      </c>
      <c r="BT13" s="17">
        <v>8.0888859810476915E-3</v>
      </c>
      <c r="BU13" s="17">
        <v>6.476141353607312E-2</v>
      </c>
      <c r="BV13" s="17">
        <v>2.875542281578496E-2</v>
      </c>
      <c r="BW13" s="17">
        <v>5.2720407008372647E-2</v>
      </c>
      <c r="BX13" s="17">
        <v>1.0053353787819351E-2</v>
      </c>
      <c r="BY13" s="17">
        <v>3.5670209193310397E-2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A18"/>
  <sheetViews>
    <sheetView showGridLines="0" workbookViewId="0">
      <pane xSplit="2" topLeftCell="AV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300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295</v>
      </c>
      <c r="C9" s="17">
        <v>0.23149964934215811</v>
      </c>
      <c r="D9" s="17">
        <v>0.26235150999150769</v>
      </c>
      <c r="E9" s="17">
        <v>0.13991161949241041</v>
      </c>
      <c r="F9" s="17">
        <v>0.1721305614580726</v>
      </c>
      <c r="H9" s="17">
        <v>0.19387824867964809</v>
      </c>
      <c r="I9" s="17">
        <v>0.19377047211917739</v>
      </c>
      <c r="J9" s="17">
        <v>0.16306639413894311</v>
      </c>
      <c r="K9" s="17">
        <v>0.21887818467063819</v>
      </c>
      <c r="L9" s="17">
        <v>0.23637840693038409</v>
      </c>
      <c r="M9" s="17">
        <v>0.17257997636199501</v>
      </c>
      <c r="N9" s="17">
        <v>0.15661601826973359</v>
      </c>
      <c r="O9" s="17">
        <v>0.17889649991960671</v>
      </c>
      <c r="P9" s="17">
        <v>0.293233381840734</v>
      </c>
      <c r="Q9" s="17">
        <v>0.26584735363733408</v>
      </c>
      <c r="R9" s="17">
        <v>0.32857364692555852</v>
      </c>
      <c r="S9" s="17">
        <v>0.28362552991790879</v>
      </c>
      <c r="U9" s="17">
        <v>0.17849761616211801</v>
      </c>
      <c r="V9" s="17">
        <v>0.13710865013459919</v>
      </c>
      <c r="W9" s="17">
        <v>0.22142725031477661</v>
      </c>
      <c r="X9" s="17">
        <v>0.1780057815984333</v>
      </c>
      <c r="Y9" s="17">
        <v>0.27010082392255602</v>
      </c>
      <c r="Z9" s="17">
        <v>0.25343318352283029</v>
      </c>
      <c r="AA9" s="17">
        <v>0.25729019996737962</v>
      </c>
      <c r="AB9" s="17">
        <v>0.29562872966013692</v>
      </c>
      <c r="AC9" s="17">
        <v>0.31138459481629399</v>
      </c>
      <c r="AD9" s="17">
        <v>0.1793173484224285</v>
      </c>
      <c r="AE9" s="17">
        <v>0</v>
      </c>
      <c r="AG9" s="17">
        <v>0.27957698837244022</v>
      </c>
      <c r="AH9" s="17">
        <v>0.19394312458491941</v>
      </c>
      <c r="AJ9" s="17">
        <v>0.31998581302005907</v>
      </c>
      <c r="AK9" s="17">
        <v>0.2542799653480225</v>
      </c>
      <c r="AL9" s="17">
        <v>0.21414498016471381</v>
      </c>
      <c r="AM9" s="17">
        <v>0.25127118520582392</v>
      </c>
      <c r="AN9" s="17">
        <v>0.15239539579549599</v>
      </c>
      <c r="AO9" s="17">
        <v>0.22261534280971659</v>
      </c>
      <c r="AP9" s="17">
        <v>0.23369634097082481</v>
      </c>
      <c r="AQ9" s="17">
        <v>0.1993435091086892</v>
      </c>
      <c r="AR9" s="17">
        <v>0.25314651762939933</v>
      </c>
      <c r="AS9" s="17">
        <v>0.23647261305690739</v>
      </c>
      <c r="AT9" s="17">
        <v>0.2627133760790018</v>
      </c>
      <c r="AU9" s="17">
        <v>0.25538024085007188</v>
      </c>
      <c r="AV9" s="17">
        <v>0.29303011740100621</v>
      </c>
      <c r="AX9" s="17">
        <v>0.23530654963905839</v>
      </c>
      <c r="AY9" s="17">
        <v>0.23647261305690739</v>
      </c>
      <c r="AZ9" s="17">
        <v>0.2627133760790018</v>
      </c>
      <c r="BA9" s="17">
        <v>0.25538024085007188</v>
      </c>
      <c r="BC9" s="17">
        <v>0.31311949133081218</v>
      </c>
      <c r="BD9" s="17">
        <v>0.23052945791620821</v>
      </c>
      <c r="BE9" s="17">
        <v>0.29014412195680861</v>
      </c>
      <c r="BF9" s="17">
        <v>0.32344349795362859</v>
      </c>
      <c r="BG9" s="17">
        <v>0.18041652731768129</v>
      </c>
      <c r="BH9" s="17">
        <v>0.37280280287912509</v>
      </c>
      <c r="BI9" s="17">
        <v>0.33033335163538963</v>
      </c>
      <c r="BJ9" s="17">
        <v>0.21097778607396461</v>
      </c>
      <c r="BK9" s="17">
        <v>0.19769938258681491</v>
      </c>
      <c r="BL9" s="17">
        <v>0.20329291779628469</v>
      </c>
      <c r="BM9" s="17">
        <v>0.26731251134404072</v>
      </c>
      <c r="BN9" s="17">
        <v>0.17372441782157541</v>
      </c>
      <c r="BP9" s="17">
        <v>0.18957175435299989</v>
      </c>
      <c r="BQ9" s="17">
        <v>0.28657205713672718</v>
      </c>
      <c r="BR9" s="17">
        <v>0.15929733504260221</v>
      </c>
      <c r="BS9" s="17">
        <v>0.24148713661481719</v>
      </c>
      <c r="BT9" s="17">
        <v>0.45440132769532071</v>
      </c>
      <c r="BU9" s="17">
        <v>9.4847280077285379E-2</v>
      </c>
      <c r="BV9" s="17">
        <v>0.2194547624314766</v>
      </c>
      <c r="BW9" s="17">
        <v>0.20338519526085469</v>
      </c>
      <c r="BX9" s="17">
        <v>0.20977232030153631</v>
      </c>
      <c r="BY9" s="17">
        <v>0.26756118498025783</v>
      </c>
    </row>
    <row r="10" spans="2:79" ht="32.1" customHeight="1">
      <c r="B10" s="19" t="s">
        <v>296</v>
      </c>
      <c r="C10" s="17">
        <v>0.42314801387858358</v>
      </c>
      <c r="D10" s="17">
        <v>0.42511525918773369</v>
      </c>
      <c r="E10" s="17">
        <v>0.41739793159584948</v>
      </c>
      <c r="F10" s="17">
        <v>0.42034403964416628</v>
      </c>
      <c r="H10" s="17">
        <v>0.45884901282961721</v>
      </c>
      <c r="I10" s="17">
        <v>0.44688504061864193</v>
      </c>
      <c r="J10" s="17">
        <v>0.39133102290745347</v>
      </c>
      <c r="K10" s="17">
        <v>0.46594725002932269</v>
      </c>
      <c r="L10" s="17">
        <v>0.41982467915353849</v>
      </c>
      <c r="M10" s="17">
        <v>0.49652684734507302</v>
      </c>
      <c r="N10" s="17">
        <v>0.48533670076095242</v>
      </c>
      <c r="O10" s="17">
        <v>0.38809198935704192</v>
      </c>
      <c r="P10" s="17">
        <v>0.47634617270259799</v>
      </c>
      <c r="Q10" s="17">
        <v>0.39714207710792299</v>
      </c>
      <c r="R10" s="17">
        <v>0.33478318411870261</v>
      </c>
      <c r="S10" s="17">
        <v>0.36796441674740932</v>
      </c>
      <c r="U10" s="17">
        <v>0.44150524915372719</v>
      </c>
      <c r="V10" s="17">
        <v>0.42785570314140081</v>
      </c>
      <c r="W10" s="17">
        <v>0.42164890444894698</v>
      </c>
      <c r="X10" s="17">
        <v>0.42673115487812041</v>
      </c>
      <c r="Y10" s="17">
        <v>0.41542720126173821</v>
      </c>
      <c r="Z10" s="17">
        <v>0.46434232812630172</v>
      </c>
      <c r="AA10" s="17">
        <v>0.44247273318778563</v>
      </c>
      <c r="AB10" s="17">
        <v>0.45529111675397838</v>
      </c>
      <c r="AC10" s="17">
        <v>0.3318839689422286</v>
      </c>
      <c r="AD10" s="17">
        <v>0.40945030082619011</v>
      </c>
      <c r="AE10" s="17">
        <v>0.30238273200263022</v>
      </c>
      <c r="AG10" s="17">
        <v>0.38727186271374592</v>
      </c>
      <c r="AH10" s="17">
        <v>0.45117334944401483</v>
      </c>
      <c r="AJ10" s="17">
        <v>0.43620161526098122</v>
      </c>
      <c r="AK10" s="17">
        <v>0.40651180997946151</v>
      </c>
      <c r="AL10" s="17">
        <v>0.48027671092661578</v>
      </c>
      <c r="AM10" s="17">
        <v>0.43115471921342602</v>
      </c>
      <c r="AN10" s="17">
        <v>0.44963425049554018</v>
      </c>
      <c r="AO10" s="17">
        <v>0.43612175555568722</v>
      </c>
      <c r="AP10" s="17">
        <v>0.37401287560652863</v>
      </c>
      <c r="AQ10" s="17">
        <v>0.48638691470152728</v>
      </c>
      <c r="AR10" s="17">
        <v>0.3714746915491311</v>
      </c>
      <c r="AS10" s="17">
        <v>0.44953195474764579</v>
      </c>
      <c r="AT10" s="17">
        <v>0.43662919760451763</v>
      </c>
      <c r="AU10" s="17">
        <v>0.40069885410124761</v>
      </c>
      <c r="AV10" s="17">
        <v>0.43135205309377378</v>
      </c>
      <c r="AX10" s="17">
        <v>0.42365709175307398</v>
      </c>
      <c r="AY10" s="17">
        <v>0.44953195474764579</v>
      </c>
      <c r="AZ10" s="17">
        <v>0.43662919760451763</v>
      </c>
      <c r="BA10" s="17">
        <v>0.40069885410124761</v>
      </c>
      <c r="BC10" s="17">
        <v>0.4238511452164907</v>
      </c>
      <c r="BD10" s="17">
        <v>0.48265141216543872</v>
      </c>
      <c r="BE10" s="17">
        <v>0.43030045931678212</v>
      </c>
      <c r="BF10" s="17">
        <v>0.36436686256342138</v>
      </c>
      <c r="BG10" s="17">
        <v>0.43771997272102192</v>
      </c>
      <c r="BH10" s="17">
        <v>0.41230171915360309</v>
      </c>
      <c r="BI10" s="17">
        <v>0.44452918655972129</v>
      </c>
      <c r="BJ10" s="17">
        <v>0.38819918621196059</v>
      </c>
      <c r="BK10" s="17">
        <v>0.50882418908396754</v>
      </c>
      <c r="BL10" s="17">
        <v>0.47987846766014203</v>
      </c>
      <c r="BM10" s="17">
        <v>0.45439508114384419</v>
      </c>
      <c r="BN10" s="17">
        <v>0.38263172308935911</v>
      </c>
      <c r="BP10" s="17">
        <v>0.43356183895697381</v>
      </c>
      <c r="BQ10" s="17">
        <v>0.38669217385495608</v>
      </c>
      <c r="BR10" s="17">
        <v>0.43687960187736108</v>
      </c>
      <c r="BS10" s="17">
        <v>0.42883229332241091</v>
      </c>
      <c r="BT10" s="17">
        <v>0.42036086620069291</v>
      </c>
      <c r="BU10" s="17">
        <v>0.36417111390049017</v>
      </c>
      <c r="BV10" s="17">
        <v>0.40352046683082349</v>
      </c>
      <c r="BW10" s="17">
        <v>0.5022901862685577</v>
      </c>
      <c r="BX10" s="17">
        <v>0.48813341406133581</v>
      </c>
      <c r="BY10" s="17">
        <v>0.40500793297639542</v>
      </c>
    </row>
    <row r="11" spans="2:79" ht="32.1" customHeight="1">
      <c r="B11" s="19" t="s">
        <v>297</v>
      </c>
      <c r="C11" s="17">
        <v>0.2358411564109105</v>
      </c>
      <c r="D11" s="17">
        <v>0.21974930088441769</v>
      </c>
      <c r="E11" s="17">
        <v>0.27670962990089443</v>
      </c>
      <c r="F11" s="17">
        <v>0.2927770554150872</v>
      </c>
      <c r="H11" s="17">
        <v>0.23368479572267431</v>
      </c>
      <c r="I11" s="17">
        <v>0.29370053005597951</v>
      </c>
      <c r="J11" s="17">
        <v>0.25133844158182278</v>
      </c>
      <c r="K11" s="17">
        <v>0.2005821831487285</v>
      </c>
      <c r="L11" s="17">
        <v>0.23727990746016131</v>
      </c>
      <c r="M11" s="17">
        <v>0.22422823837443079</v>
      </c>
      <c r="N11" s="17">
        <v>0.25084992374570603</v>
      </c>
      <c r="O11" s="17">
        <v>0.37817363515288871</v>
      </c>
      <c r="P11" s="17">
        <v>0.18704793453372401</v>
      </c>
      <c r="Q11" s="17">
        <v>0.24172627532969049</v>
      </c>
      <c r="R11" s="17">
        <v>0.18544410799486041</v>
      </c>
      <c r="S11" s="17">
        <v>0.2327511640526306</v>
      </c>
      <c r="U11" s="17">
        <v>0.25283846108158609</v>
      </c>
      <c r="V11" s="17">
        <v>0.27894031685755938</v>
      </c>
      <c r="W11" s="17">
        <v>0.23727360777415071</v>
      </c>
      <c r="X11" s="17">
        <v>0.28362497927073682</v>
      </c>
      <c r="Y11" s="17">
        <v>0.23712774660422939</v>
      </c>
      <c r="Z11" s="17">
        <v>0.21978423468093641</v>
      </c>
      <c r="AA11" s="17">
        <v>0.20480881485072669</v>
      </c>
      <c r="AB11" s="17">
        <v>0.17813631085057041</v>
      </c>
      <c r="AC11" s="17">
        <v>0.24056305704918929</v>
      </c>
      <c r="AD11" s="17">
        <v>0.24903346957586919</v>
      </c>
      <c r="AE11" s="17">
        <v>0.3473362243397638</v>
      </c>
      <c r="AG11" s="17">
        <v>0.23293507184138529</v>
      </c>
      <c r="AH11" s="17">
        <v>0.2381112994613247</v>
      </c>
      <c r="AJ11" s="17">
        <v>0.16893676555320339</v>
      </c>
      <c r="AK11" s="17">
        <v>0.24641197599666129</v>
      </c>
      <c r="AL11" s="17">
        <v>0.19471207226195891</v>
      </c>
      <c r="AM11" s="17">
        <v>0.21207640051637369</v>
      </c>
      <c r="AN11" s="17">
        <v>0.26706593138637852</v>
      </c>
      <c r="AO11" s="17">
        <v>0.2246314623695071</v>
      </c>
      <c r="AP11" s="17">
        <v>0.28012932802515189</v>
      </c>
      <c r="AQ11" s="17">
        <v>0.20595818450357259</v>
      </c>
      <c r="AR11" s="17">
        <v>0.22628569555804889</v>
      </c>
      <c r="AS11" s="17">
        <v>0.2231497996005512</v>
      </c>
      <c r="AT11" s="17">
        <v>0.21720230520942291</v>
      </c>
      <c r="AU11" s="17">
        <v>0.22349214669746881</v>
      </c>
      <c r="AV11" s="17">
        <v>0.1783720312442687</v>
      </c>
      <c r="AX11" s="17">
        <v>0.23023894240022921</v>
      </c>
      <c r="AY11" s="17">
        <v>0.2231497996005512</v>
      </c>
      <c r="AZ11" s="17">
        <v>0.21720230520942291</v>
      </c>
      <c r="BA11" s="17">
        <v>0.22349214669746881</v>
      </c>
      <c r="BC11" s="17">
        <v>0.18860810797869559</v>
      </c>
      <c r="BD11" s="17">
        <v>0.1863586395772116</v>
      </c>
      <c r="BE11" s="17">
        <v>0.20546869915087149</v>
      </c>
      <c r="BF11" s="17">
        <v>0.30116184969416188</v>
      </c>
      <c r="BG11" s="17">
        <v>0.20560389604149559</v>
      </c>
      <c r="BH11" s="17">
        <v>0.1647524362683529</v>
      </c>
      <c r="BI11" s="17">
        <v>0.15398782123507601</v>
      </c>
      <c r="BJ11" s="17">
        <v>0.26879840077644529</v>
      </c>
      <c r="BK11" s="17">
        <v>0.2100246455055442</v>
      </c>
      <c r="BL11" s="17">
        <v>0.23264564032036941</v>
      </c>
      <c r="BM11" s="17">
        <v>0.21137555993968291</v>
      </c>
      <c r="BN11" s="17">
        <v>0.28359367860694762</v>
      </c>
      <c r="BP11" s="17">
        <v>0.24093835422498461</v>
      </c>
      <c r="BQ11" s="17">
        <v>0.1879527494683875</v>
      </c>
      <c r="BR11" s="17">
        <v>0.25499660627019949</v>
      </c>
      <c r="BS11" s="17">
        <v>0.25505880435176109</v>
      </c>
      <c r="BT11" s="17">
        <v>0.1190073878572359</v>
      </c>
      <c r="BU11" s="17">
        <v>0.32617760418175112</v>
      </c>
      <c r="BV11" s="17">
        <v>0.24382668508721711</v>
      </c>
      <c r="BW11" s="17">
        <v>0.22225005724229249</v>
      </c>
      <c r="BX11" s="17">
        <v>0.2354508269758156</v>
      </c>
      <c r="BY11" s="17">
        <v>0.2200242946020092</v>
      </c>
    </row>
    <row r="12" spans="2:79" ht="32.1" customHeight="1">
      <c r="B12" s="19" t="s">
        <v>298</v>
      </c>
      <c r="C12" s="17">
        <v>5.7955547435684582E-2</v>
      </c>
      <c r="D12" s="17">
        <v>4.7094752998958683E-2</v>
      </c>
      <c r="E12" s="17">
        <v>9.2602060620717228E-2</v>
      </c>
      <c r="F12" s="17">
        <v>7.130962495315453E-2</v>
      </c>
      <c r="H12" s="17">
        <v>5.5990520199265828E-2</v>
      </c>
      <c r="I12" s="17">
        <v>3.8805615569269897E-2</v>
      </c>
      <c r="J12" s="17">
        <v>8.2604467826552203E-2</v>
      </c>
      <c r="K12" s="17">
        <v>6.0475571087986478E-2</v>
      </c>
      <c r="L12" s="17">
        <v>6.2319619011490128E-2</v>
      </c>
      <c r="M12" s="17">
        <v>7.8788806629483413E-2</v>
      </c>
      <c r="N12" s="17">
        <v>7.0774873086033099E-2</v>
      </c>
      <c r="O12" s="17">
        <v>4.8207560554789419E-2</v>
      </c>
      <c r="P12" s="17">
        <v>3.0402892167660671E-2</v>
      </c>
      <c r="Q12" s="17">
        <v>3.1601955921045068E-2</v>
      </c>
      <c r="R12" s="17">
        <v>6.0362337731785037E-2</v>
      </c>
      <c r="S12" s="17">
        <v>6.2557647063923943E-2</v>
      </c>
      <c r="U12" s="17">
        <v>5.6189598791936003E-2</v>
      </c>
      <c r="V12" s="17">
        <v>7.350860851128789E-2</v>
      </c>
      <c r="W12" s="17">
        <v>7.3634572860737296E-2</v>
      </c>
      <c r="X12" s="17">
        <v>7.5198187764393701E-2</v>
      </c>
      <c r="Y12" s="17">
        <v>5.0142210073306603E-2</v>
      </c>
      <c r="Z12" s="17">
        <v>4.1001218975405311E-2</v>
      </c>
      <c r="AA12" s="17">
        <v>4.9625478273547692E-2</v>
      </c>
      <c r="AB12" s="17">
        <v>4.9560988124017651E-2</v>
      </c>
      <c r="AC12" s="17">
        <v>5.3058231768251307E-2</v>
      </c>
      <c r="AD12" s="17">
        <v>6.2228923707992101E-2</v>
      </c>
      <c r="AE12" s="17">
        <v>3.7888075136727109E-2</v>
      </c>
      <c r="AG12" s="17">
        <v>4.9533107496525883E-2</v>
      </c>
      <c r="AH12" s="17">
        <v>6.4534896053380184E-2</v>
      </c>
      <c r="AJ12" s="17">
        <v>4.1259050029214192E-2</v>
      </c>
      <c r="AK12" s="17">
        <v>3.5466039754483647E-2</v>
      </c>
      <c r="AL12" s="17">
        <v>7.5866680779340029E-2</v>
      </c>
      <c r="AM12" s="17">
        <v>5.7060307051358332E-2</v>
      </c>
      <c r="AN12" s="17">
        <v>7.1568417857474684E-2</v>
      </c>
      <c r="AO12" s="17">
        <v>4.9573193808625217E-2</v>
      </c>
      <c r="AP12" s="17">
        <v>6.5805106901326446E-2</v>
      </c>
      <c r="AQ12" s="17">
        <v>5.6857387941575542E-2</v>
      </c>
      <c r="AR12" s="17">
        <v>7.561744742792903E-2</v>
      </c>
      <c r="AS12" s="17">
        <v>4.2033754681918237E-2</v>
      </c>
      <c r="AT12" s="17">
        <v>4.2085292687022602E-2</v>
      </c>
      <c r="AU12" s="17">
        <v>3.5850227780087958E-2</v>
      </c>
      <c r="AV12" s="17">
        <v>1.6819555440524939E-2</v>
      </c>
      <c r="AX12" s="17">
        <v>5.9963305131451837E-2</v>
      </c>
      <c r="AY12" s="17">
        <v>4.2033754681918237E-2</v>
      </c>
      <c r="AZ12" s="17">
        <v>4.2085292687022602E-2</v>
      </c>
      <c r="BA12" s="17">
        <v>3.5850227780087958E-2</v>
      </c>
      <c r="BC12" s="17">
        <v>2.9648048230436781E-2</v>
      </c>
      <c r="BD12" s="17">
        <v>5.4918474784749448E-2</v>
      </c>
      <c r="BE12" s="17">
        <v>3.7726906384285649E-2</v>
      </c>
      <c r="BF12" s="17">
        <v>2.5881407123525368E-3</v>
      </c>
      <c r="BG12" s="17">
        <v>0.1069122529100995</v>
      </c>
      <c r="BH12" s="17">
        <v>3.3278582137478772E-2</v>
      </c>
      <c r="BI12" s="17">
        <v>3.7122394522483677E-2</v>
      </c>
      <c r="BJ12" s="17">
        <v>6.7882442571448903E-2</v>
      </c>
      <c r="BK12" s="17">
        <v>6.166905749556794E-2</v>
      </c>
      <c r="BL12" s="17">
        <v>5.9132521811223547E-2</v>
      </c>
      <c r="BM12" s="17">
        <v>2.9075228048638772E-2</v>
      </c>
      <c r="BN12" s="17">
        <v>7.6565155603984247E-2</v>
      </c>
      <c r="BP12" s="17">
        <v>7.2647149322991642E-2</v>
      </c>
      <c r="BQ12" s="17">
        <v>7.9137090953973713E-2</v>
      </c>
      <c r="BR12" s="17">
        <v>7.1923480301833612E-2</v>
      </c>
      <c r="BS12" s="17">
        <v>4.4115838040953058E-2</v>
      </c>
      <c r="BT12" s="17">
        <v>6.2304182467505693E-3</v>
      </c>
      <c r="BU12" s="17">
        <v>0.11347087490111819</v>
      </c>
      <c r="BV12" s="17">
        <v>7.5727539184859194E-2</v>
      </c>
      <c r="BW12" s="17">
        <v>3.9822756689040339E-2</v>
      </c>
      <c r="BX12" s="17">
        <v>2.6922910305180452E-2</v>
      </c>
      <c r="BY12" s="17">
        <v>5.2787912237698027E-2</v>
      </c>
    </row>
    <row r="13" spans="2:79" ht="18.95" customHeight="1">
      <c r="B13" s="19" t="s">
        <v>247</v>
      </c>
      <c r="C13" s="17">
        <v>5.1555632932663333E-2</v>
      </c>
      <c r="D13" s="17">
        <v>4.568917693738217E-2</v>
      </c>
      <c r="E13" s="17">
        <v>7.3378758390128543E-2</v>
      </c>
      <c r="F13" s="17">
        <v>4.3438718529519221E-2</v>
      </c>
      <c r="H13" s="17">
        <v>5.7597422568794632E-2</v>
      </c>
      <c r="I13" s="17">
        <v>2.6838341636931481E-2</v>
      </c>
      <c r="J13" s="17">
        <v>0.1116596735452282</v>
      </c>
      <c r="K13" s="17">
        <v>5.4116811063324159E-2</v>
      </c>
      <c r="L13" s="17">
        <v>4.4197387444425813E-2</v>
      </c>
      <c r="M13" s="17">
        <v>2.7876131289017881E-2</v>
      </c>
      <c r="N13" s="17">
        <v>3.6422484137574901E-2</v>
      </c>
      <c r="O13" s="17">
        <v>6.630315015673279E-3</v>
      </c>
      <c r="P13" s="17">
        <v>1.296961875528346E-2</v>
      </c>
      <c r="Q13" s="17">
        <v>6.3682338004007064E-2</v>
      </c>
      <c r="R13" s="17">
        <v>9.0836723229093377E-2</v>
      </c>
      <c r="S13" s="17">
        <v>5.3101242218127183E-2</v>
      </c>
      <c r="U13" s="17">
        <v>7.0969074810632859E-2</v>
      </c>
      <c r="V13" s="17">
        <v>8.2586721355152645E-2</v>
      </c>
      <c r="W13" s="17">
        <v>4.6015664601388361E-2</v>
      </c>
      <c r="X13" s="17">
        <v>3.6439896488315762E-2</v>
      </c>
      <c r="Y13" s="17">
        <v>2.7202018138169901E-2</v>
      </c>
      <c r="Z13" s="17">
        <v>2.1439034694526592E-2</v>
      </c>
      <c r="AA13" s="17">
        <v>4.580277372056047E-2</v>
      </c>
      <c r="AB13" s="17">
        <v>2.1382854611296642E-2</v>
      </c>
      <c r="AC13" s="17">
        <v>6.3110147424037019E-2</v>
      </c>
      <c r="AD13" s="17">
        <v>9.9969957467520187E-2</v>
      </c>
      <c r="AE13" s="17">
        <v>0.31239296852087889</v>
      </c>
      <c r="AG13" s="17">
        <v>5.0682969575902848E-2</v>
      </c>
      <c r="AH13" s="17">
        <v>5.2237330456360871E-2</v>
      </c>
      <c r="AJ13" s="17">
        <v>3.3616756136542289E-2</v>
      </c>
      <c r="AK13" s="17">
        <v>5.733020892137116E-2</v>
      </c>
      <c r="AL13" s="17">
        <v>3.4999555867371621E-2</v>
      </c>
      <c r="AM13" s="17">
        <v>4.8437388013018057E-2</v>
      </c>
      <c r="AN13" s="17">
        <v>5.9336004465110732E-2</v>
      </c>
      <c r="AO13" s="17">
        <v>6.7058245456463828E-2</v>
      </c>
      <c r="AP13" s="17">
        <v>4.6356348496168272E-2</v>
      </c>
      <c r="AQ13" s="17">
        <v>5.145400374463549E-2</v>
      </c>
      <c r="AR13" s="17">
        <v>7.3475647835491764E-2</v>
      </c>
      <c r="AS13" s="17">
        <v>4.8811877912977107E-2</v>
      </c>
      <c r="AT13" s="17">
        <v>4.1369828420035171E-2</v>
      </c>
      <c r="AU13" s="17">
        <v>8.4578530571123731E-2</v>
      </c>
      <c r="AV13" s="17">
        <v>8.0426242820426569E-2</v>
      </c>
      <c r="AX13" s="17">
        <v>5.0834111076186607E-2</v>
      </c>
      <c r="AY13" s="17">
        <v>4.8811877912977107E-2</v>
      </c>
      <c r="AZ13" s="17">
        <v>4.1369828420035171E-2</v>
      </c>
      <c r="BA13" s="17">
        <v>8.4578530571123731E-2</v>
      </c>
      <c r="BC13" s="17">
        <v>4.4773207243564719E-2</v>
      </c>
      <c r="BD13" s="17">
        <v>4.5542015556391743E-2</v>
      </c>
      <c r="BE13" s="17">
        <v>3.6359813191251977E-2</v>
      </c>
      <c r="BF13" s="17">
        <v>8.4396490764356048E-3</v>
      </c>
      <c r="BG13" s="17">
        <v>6.934735100970163E-2</v>
      </c>
      <c r="BH13" s="17">
        <v>1.686445956144032E-2</v>
      </c>
      <c r="BI13" s="17">
        <v>3.40272460473292E-2</v>
      </c>
      <c r="BJ13" s="17">
        <v>6.4142184366180466E-2</v>
      </c>
      <c r="BK13" s="17">
        <v>2.178272532810566E-2</v>
      </c>
      <c r="BL13" s="17">
        <v>2.5050452411980149E-2</v>
      </c>
      <c r="BM13" s="17">
        <v>3.7841619523793391E-2</v>
      </c>
      <c r="BN13" s="17">
        <v>8.3485024878133765E-2</v>
      </c>
      <c r="BP13" s="17">
        <v>6.3280903142049941E-2</v>
      </c>
      <c r="BQ13" s="17">
        <v>5.96459285859555E-2</v>
      </c>
      <c r="BR13" s="17">
        <v>7.6902976508003429E-2</v>
      </c>
      <c r="BS13" s="17">
        <v>3.0505927670057598E-2</v>
      </c>
      <c r="BT13" s="17">
        <v>0</v>
      </c>
      <c r="BU13" s="17">
        <v>0.1013331269393552</v>
      </c>
      <c r="BV13" s="17">
        <v>5.7470546465623717E-2</v>
      </c>
      <c r="BW13" s="17">
        <v>3.2251804539254962E-2</v>
      </c>
      <c r="BX13" s="17">
        <v>3.9720528356132087E-2</v>
      </c>
      <c r="BY13" s="17">
        <v>5.4618675203639833E-2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A18"/>
  <sheetViews>
    <sheetView showGridLines="0" workbookViewId="0">
      <pane xSplit="2" topLeftCell="C1" activePane="topRight" state="frozen"/>
      <selection pane="topRight" activeCell="V4" sqref="V4"/>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301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295</v>
      </c>
      <c r="C9" s="17">
        <v>0.30424933178636598</v>
      </c>
      <c r="D9" s="17">
        <v>0.32548737197647448</v>
      </c>
      <c r="E9" s="17">
        <v>0.2462043580322294</v>
      </c>
      <c r="F9" s="17">
        <v>0.25013454332115709</v>
      </c>
      <c r="H9" s="17">
        <v>0.23666711079625641</v>
      </c>
      <c r="I9" s="17">
        <v>0.28330358455477089</v>
      </c>
      <c r="J9" s="17">
        <v>0.26123878228555608</v>
      </c>
      <c r="K9" s="17">
        <v>0.21827794952859489</v>
      </c>
      <c r="L9" s="17">
        <v>0.32757249553140771</v>
      </c>
      <c r="M9" s="17">
        <v>0.2603122157146483</v>
      </c>
      <c r="N9" s="17">
        <v>0.33938829312161722</v>
      </c>
      <c r="O9" s="17">
        <v>0.25614456828059268</v>
      </c>
      <c r="P9" s="17">
        <v>0.418082778060619</v>
      </c>
      <c r="Q9" s="17">
        <v>0.3163255710672313</v>
      </c>
      <c r="R9" s="17">
        <v>0.37651514349404669</v>
      </c>
      <c r="S9" s="17">
        <v>0.33865419962347221</v>
      </c>
      <c r="U9" s="17">
        <v>0.23262219021816141</v>
      </c>
      <c r="V9" s="17">
        <v>0.34155410691559601</v>
      </c>
      <c r="W9" s="17">
        <v>0.25695616457748721</v>
      </c>
      <c r="X9" s="17">
        <v>0.20937357878055679</v>
      </c>
      <c r="Y9" s="17">
        <v>0.30175785988902609</v>
      </c>
      <c r="Z9" s="17">
        <v>0.34128713795199839</v>
      </c>
      <c r="AA9" s="17">
        <v>0.35459716758772641</v>
      </c>
      <c r="AB9" s="17">
        <v>0.36745923007829773</v>
      </c>
      <c r="AC9" s="17">
        <v>0.36813493919194518</v>
      </c>
      <c r="AD9" s="17">
        <v>0.26158804919121592</v>
      </c>
      <c r="AE9" s="17">
        <v>0.12869654644008019</v>
      </c>
      <c r="AG9" s="17">
        <v>0.34642395369853091</v>
      </c>
      <c r="AH9" s="17">
        <v>0.27130382640026818</v>
      </c>
      <c r="AJ9" s="17">
        <v>0.36545081334386897</v>
      </c>
      <c r="AK9" s="17">
        <v>0.30387263978473911</v>
      </c>
      <c r="AL9" s="17">
        <v>0.31095741800037702</v>
      </c>
      <c r="AM9" s="17">
        <v>0.32162898569501491</v>
      </c>
      <c r="AN9" s="17">
        <v>0.26735789265370918</v>
      </c>
      <c r="AO9" s="17">
        <v>0.28761887762969202</v>
      </c>
      <c r="AP9" s="17">
        <v>0.3189189969123708</v>
      </c>
      <c r="AQ9" s="17">
        <v>0.33675082955802038</v>
      </c>
      <c r="AR9" s="17">
        <v>0.30919870872736088</v>
      </c>
      <c r="AS9" s="17">
        <v>0.3826640936674171</v>
      </c>
      <c r="AT9" s="17">
        <v>0.35378208972365671</v>
      </c>
      <c r="AU9" s="17">
        <v>0.30447078918885212</v>
      </c>
      <c r="AV9" s="17">
        <v>0.2956648580619366</v>
      </c>
      <c r="AX9" s="17">
        <v>0.30652644762076392</v>
      </c>
      <c r="AY9" s="17">
        <v>0.3826640936674171</v>
      </c>
      <c r="AZ9" s="17">
        <v>0.35378208972365671</v>
      </c>
      <c r="BA9" s="17">
        <v>0.30447078918885212</v>
      </c>
      <c r="BC9" s="17">
        <v>0.3746373330428906</v>
      </c>
      <c r="BD9" s="17">
        <v>0.39473710026356079</v>
      </c>
      <c r="BE9" s="17">
        <v>0.34458193475576709</v>
      </c>
      <c r="BF9" s="17">
        <v>0.29154014477022111</v>
      </c>
      <c r="BG9" s="17">
        <v>0.31573334588783808</v>
      </c>
      <c r="BH9" s="17">
        <v>0.40867530643115058</v>
      </c>
      <c r="BI9" s="17">
        <v>0.39205475554602132</v>
      </c>
      <c r="BJ9" s="17">
        <v>0.28483331036691828</v>
      </c>
      <c r="BK9" s="17">
        <v>0.2452395242297917</v>
      </c>
      <c r="BL9" s="17">
        <v>0.25097985683361862</v>
      </c>
      <c r="BM9" s="17">
        <v>0.30389250356520409</v>
      </c>
      <c r="BN9" s="17">
        <v>0.26315337341550271</v>
      </c>
      <c r="BP9" s="17">
        <v>0.2617485116485615</v>
      </c>
      <c r="BQ9" s="17">
        <v>0.35494189126675479</v>
      </c>
      <c r="BR9" s="17">
        <v>0.26115700358500449</v>
      </c>
      <c r="BS9" s="17">
        <v>0.35390498083621902</v>
      </c>
      <c r="BT9" s="17">
        <v>0.44768587750790168</v>
      </c>
      <c r="BU9" s="17">
        <v>0.19740411643460609</v>
      </c>
      <c r="BV9" s="17">
        <v>0.34275545623445081</v>
      </c>
      <c r="BW9" s="17">
        <v>0.28474887089836892</v>
      </c>
      <c r="BX9" s="17">
        <v>0.30400374249212853</v>
      </c>
      <c r="BY9" s="17">
        <v>0.29418782092709639</v>
      </c>
    </row>
    <row r="10" spans="2:79" ht="32.1" customHeight="1">
      <c r="B10" s="19" t="s">
        <v>296</v>
      </c>
      <c r="C10" s="17">
        <v>0.44159381984597962</v>
      </c>
      <c r="D10" s="17">
        <v>0.43244344085385789</v>
      </c>
      <c r="E10" s="17">
        <v>0.50015874748636935</v>
      </c>
      <c r="F10" s="17">
        <v>0.28036650176644029</v>
      </c>
      <c r="H10" s="17">
        <v>0.44480598692449069</v>
      </c>
      <c r="I10" s="17">
        <v>0.39273724936494092</v>
      </c>
      <c r="J10" s="17">
        <v>0.41477521477917551</v>
      </c>
      <c r="K10" s="17">
        <v>0.51945763494801955</v>
      </c>
      <c r="L10" s="17">
        <v>0.410021018213165</v>
      </c>
      <c r="M10" s="17">
        <v>0.48592019032741729</v>
      </c>
      <c r="N10" s="17">
        <v>0.44444033728828342</v>
      </c>
      <c r="O10" s="17">
        <v>0.45159532541332748</v>
      </c>
      <c r="P10" s="17">
        <v>0.40676531708653701</v>
      </c>
      <c r="Q10" s="17">
        <v>0.45743635854655501</v>
      </c>
      <c r="R10" s="17">
        <v>0.43720959950849198</v>
      </c>
      <c r="S10" s="17">
        <v>0.4304506153911663</v>
      </c>
      <c r="U10" s="17">
        <v>0.44250599097790422</v>
      </c>
      <c r="V10" s="17">
        <v>0.36270010846996981</v>
      </c>
      <c r="W10" s="17">
        <v>0.48528047084892512</v>
      </c>
      <c r="X10" s="17">
        <v>0.53434850077237317</v>
      </c>
      <c r="Y10" s="17">
        <v>0.47068744363326009</v>
      </c>
      <c r="Z10" s="17">
        <v>0.40208489517437729</v>
      </c>
      <c r="AA10" s="17">
        <v>0.38503584134479119</v>
      </c>
      <c r="AB10" s="17">
        <v>0.44819375756576052</v>
      </c>
      <c r="AC10" s="17">
        <v>0.40778404142115993</v>
      </c>
      <c r="AD10" s="17">
        <v>0.48329910045410651</v>
      </c>
      <c r="AE10" s="17">
        <v>0.48329599700613413</v>
      </c>
      <c r="AG10" s="17">
        <v>0.43497495257870072</v>
      </c>
      <c r="AH10" s="17">
        <v>0.446764273481774</v>
      </c>
      <c r="AJ10" s="17">
        <v>0.40807151059616131</v>
      </c>
      <c r="AK10" s="17">
        <v>0.4235059497540456</v>
      </c>
      <c r="AL10" s="17">
        <v>0.38397367508372893</v>
      </c>
      <c r="AM10" s="17">
        <v>0.39923791373529582</v>
      </c>
      <c r="AN10" s="17">
        <v>0.44335556746821059</v>
      </c>
      <c r="AO10" s="17">
        <v>0.44052221785698081</v>
      </c>
      <c r="AP10" s="17">
        <v>0.39938392816958479</v>
      </c>
      <c r="AQ10" s="17">
        <v>0.42562101555027537</v>
      </c>
      <c r="AR10" s="17">
        <v>0.40683785190861221</v>
      </c>
      <c r="AS10" s="17">
        <v>0.32836903983121812</v>
      </c>
      <c r="AT10" s="17">
        <v>0.41301016595908691</v>
      </c>
      <c r="AU10" s="17">
        <v>0.37452854688626508</v>
      </c>
      <c r="AV10" s="17">
        <v>0.42846436075198902</v>
      </c>
      <c r="AX10" s="17">
        <v>0.4421910296660031</v>
      </c>
      <c r="AY10" s="17">
        <v>0.32836903983121812</v>
      </c>
      <c r="AZ10" s="17">
        <v>0.41301016595908691</v>
      </c>
      <c r="BA10" s="17">
        <v>0.37452854688626508</v>
      </c>
      <c r="BC10" s="17">
        <v>0.42268834427071478</v>
      </c>
      <c r="BD10" s="17">
        <v>0.36418441558630771</v>
      </c>
      <c r="BE10" s="17">
        <v>0.38451287423844138</v>
      </c>
      <c r="BF10" s="17">
        <v>0.48813365795686708</v>
      </c>
      <c r="BG10" s="17">
        <v>0.38803740451045787</v>
      </c>
      <c r="BH10" s="17">
        <v>0.40841702354655751</v>
      </c>
      <c r="BI10" s="17">
        <v>0.43405373883747261</v>
      </c>
      <c r="BJ10" s="17">
        <v>0.44187649095133502</v>
      </c>
      <c r="BK10" s="17">
        <v>0.53168195057493961</v>
      </c>
      <c r="BL10" s="17">
        <v>0.42569953489309342</v>
      </c>
      <c r="BM10" s="17">
        <v>0.43883283749477492</v>
      </c>
      <c r="BN10" s="17">
        <v>0.44205254574531799</v>
      </c>
      <c r="BP10" s="17">
        <v>0.46216806658908499</v>
      </c>
      <c r="BQ10" s="17">
        <v>0.41024972299697687</v>
      </c>
      <c r="BR10" s="17">
        <v>0.47284839703838982</v>
      </c>
      <c r="BS10" s="17">
        <v>0.40555180727473311</v>
      </c>
      <c r="BT10" s="17">
        <v>0.38769941220330462</v>
      </c>
      <c r="BU10" s="17">
        <v>0.51279190588943335</v>
      </c>
      <c r="BV10" s="17">
        <v>0.38337736812459949</v>
      </c>
      <c r="BW10" s="17">
        <v>0.48627373667441243</v>
      </c>
      <c r="BX10" s="17">
        <v>0.50008158700900052</v>
      </c>
      <c r="BY10" s="17">
        <v>0.44100950703866182</v>
      </c>
    </row>
    <row r="11" spans="2:79" ht="32.1" customHeight="1">
      <c r="B11" s="19" t="s">
        <v>297</v>
      </c>
      <c r="C11" s="17">
        <v>0.18286880511238471</v>
      </c>
      <c r="D11" s="17">
        <v>0.1725159973410495</v>
      </c>
      <c r="E11" s="17">
        <v>0.18838363127863611</v>
      </c>
      <c r="F11" s="17">
        <v>0.34691932633969202</v>
      </c>
      <c r="H11" s="17">
        <v>0.20352924724438151</v>
      </c>
      <c r="I11" s="17">
        <v>0.2336609352132086</v>
      </c>
      <c r="J11" s="17">
        <v>0.2072010770192507</v>
      </c>
      <c r="K11" s="17">
        <v>0.1541479345629824</v>
      </c>
      <c r="L11" s="17">
        <v>0.1960166741090055</v>
      </c>
      <c r="M11" s="17">
        <v>0.17199055577145009</v>
      </c>
      <c r="N11" s="17">
        <v>0.17372076060406849</v>
      </c>
      <c r="O11" s="17">
        <v>0.26811800335028652</v>
      </c>
      <c r="P11" s="17">
        <v>0.14890141532311979</v>
      </c>
      <c r="Q11" s="17">
        <v>0.15261307476826391</v>
      </c>
      <c r="R11" s="17">
        <v>0.14711899905101281</v>
      </c>
      <c r="S11" s="17">
        <v>0.18024671114191909</v>
      </c>
      <c r="U11" s="17">
        <v>0.18685892155505121</v>
      </c>
      <c r="V11" s="17">
        <v>0.20089607034677831</v>
      </c>
      <c r="W11" s="17">
        <v>0.18287628138025139</v>
      </c>
      <c r="X11" s="17">
        <v>0.21809404483333619</v>
      </c>
      <c r="Y11" s="17">
        <v>0.16238552358318761</v>
      </c>
      <c r="Z11" s="17">
        <v>0.20104032872494859</v>
      </c>
      <c r="AA11" s="17">
        <v>0.20458956099073389</v>
      </c>
      <c r="AB11" s="17">
        <v>0.12842917432967929</v>
      </c>
      <c r="AC11" s="17">
        <v>0.17043557885259561</v>
      </c>
      <c r="AD11" s="17">
        <v>0.1829921453621115</v>
      </c>
      <c r="AE11" s="17">
        <v>0.26445851008056698</v>
      </c>
      <c r="AG11" s="17">
        <v>0.1727562729417759</v>
      </c>
      <c r="AH11" s="17">
        <v>0.1907684013147582</v>
      </c>
      <c r="AJ11" s="17">
        <v>0.1675515580921674</v>
      </c>
      <c r="AK11" s="17">
        <v>0.22847970015526339</v>
      </c>
      <c r="AL11" s="17">
        <v>0.27224496141145138</v>
      </c>
      <c r="AM11" s="17">
        <v>0.21734090164869249</v>
      </c>
      <c r="AN11" s="17">
        <v>0.21376625390965601</v>
      </c>
      <c r="AO11" s="17">
        <v>0.19035185542549629</v>
      </c>
      <c r="AP11" s="17">
        <v>0.2316179899259129</v>
      </c>
      <c r="AQ11" s="17">
        <v>0.19057769898189961</v>
      </c>
      <c r="AR11" s="17">
        <v>0.22448139775146719</v>
      </c>
      <c r="AS11" s="17">
        <v>0.22511281419628629</v>
      </c>
      <c r="AT11" s="17">
        <v>0.18266167578153061</v>
      </c>
      <c r="AU11" s="17">
        <v>0.25089169198984063</v>
      </c>
      <c r="AV11" s="17">
        <v>0.22153594933825491</v>
      </c>
      <c r="AX11" s="17">
        <v>0.18166790412517919</v>
      </c>
      <c r="AY11" s="17">
        <v>0.22511281419628629</v>
      </c>
      <c r="AZ11" s="17">
        <v>0.18266167578153061</v>
      </c>
      <c r="BA11" s="17">
        <v>0.25089169198984063</v>
      </c>
      <c r="BC11" s="17">
        <v>0.16126769397493829</v>
      </c>
      <c r="BD11" s="17">
        <v>0.1747918013606011</v>
      </c>
      <c r="BE11" s="17">
        <v>0.19819893432972541</v>
      </c>
      <c r="BF11" s="17">
        <v>0.18014073005276859</v>
      </c>
      <c r="BG11" s="17">
        <v>0.24584481598497601</v>
      </c>
      <c r="BH11" s="17">
        <v>0.12618202816495799</v>
      </c>
      <c r="BI11" s="17">
        <v>0.13166742210975349</v>
      </c>
      <c r="BJ11" s="17">
        <v>0.20817001040578351</v>
      </c>
      <c r="BK11" s="17">
        <v>0.1906688048955078</v>
      </c>
      <c r="BL11" s="17">
        <v>0.24262186617570419</v>
      </c>
      <c r="BM11" s="17">
        <v>0.19772156240908331</v>
      </c>
      <c r="BN11" s="17">
        <v>0.1980679933752563</v>
      </c>
      <c r="BP11" s="17">
        <v>0.2008735744597957</v>
      </c>
      <c r="BQ11" s="17">
        <v>0.1657091779669545</v>
      </c>
      <c r="BR11" s="17">
        <v>0.1912511781435238</v>
      </c>
      <c r="BS11" s="17">
        <v>0.17783990554524279</v>
      </c>
      <c r="BT11" s="17">
        <v>0.1231176737681882</v>
      </c>
      <c r="BU11" s="17">
        <v>0.25327188165217668</v>
      </c>
      <c r="BV11" s="17">
        <v>0.2186160567320414</v>
      </c>
      <c r="BW11" s="17">
        <v>0.15207584410588221</v>
      </c>
      <c r="BX11" s="17">
        <v>0.13266591162963509</v>
      </c>
      <c r="BY11" s="17">
        <v>0.17391009941782029</v>
      </c>
    </row>
    <row r="12" spans="2:79" ht="32.1" customHeight="1">
      <c r="B12" s="19" t="s">
        <v>298</v>
      </c>
      <c r="C12" s="17">
        <v>4.7049079347721609E-2</v>
      </c>
      <c r="D12" s="17">
        <v>4.6130070326997619E-2</v>
      </c>
      <c r="E12" s="17">
        <v>4.2487932079525038E-2</v>
      </c>
      <c r="F12" s="17">
        <v>7.0782944033448966E-2</v>
      </c>
      <c r="H12" s="17">
        <v>5.6111753742545907E-2</v>
      </c>
      <c r="I12" s="17">
        <v>5.435065358219214E-2</v>
      </c>
      <c r="J12" s="17">
        <v>7.4517221333818301E-2</v>
      </c>
      <c r="K12" s="17">
        <v>8.3804351335930255E-2</v>
      </c>
      <c r="L12" s="17">
        <v>5.4140361373305683E-2</v>
      </c>
      <c r="M12" s="17">
        <v>6.6269281477563322E-2</v>
      </c>
      <c r="N12" s="17">
        <v>3.5191963354383272E-2</v>
      </c>
      <c r="O12" s="17">
        <v>2.4142102955793249E-2</v>
      </c>
      <c r="P12" s="17">
        <v>1.086152875099837E-2</v>
      </c>
      <c r="Q12" s="17">
        <v>4.634350237714395E-2</v>
      </c>
      <c r="R12" s="17">
        <v>2.978210638897566E-2</v>
      </c>
      <c r="S12" s="17">
        <v>2.734466623768763E-2</v>
      </c>
      <c r="U12" s="17">
        <v>7.5173872548088938E-2</v>
      </c>
      <c r="V12" s="17">
        <v>6.4005745569037625E-2</v>
      </c>
      <c r="W12" s="17">
        <v>4.1088248817773093E-2</v>
      </c>
      <c r="X12" s="17">
        <v>2.9589323268268491E-2</v>
      </c>
      <c r="Y12" s="17">
        <v>5.2424047198536682E-2</v>
      </c>
      <c r="Z12" s="17">
        <v>5.204704197900098E-2</v>
      </c>
      <c r="AA12" s="17">
        <v>4.4466951005798602E-2</v>
      </c>
      <c r="AB12" s="17">
        <v>4.5849561596973148E-2</v>
      </c>
      <c r="AC12" s="17">
        <v>1.9922087460083941E-2</v>
      </c>
      <c r="AD12" s="17">
        <v>5.0019456092624349E-2</v>
      </c>
      <c r="AE12" s="17">
        <v>3.7888075136727109E-2</v>
      </c>
      <c r="AG12" s="17">
        <v>2.8227260641287461E-2</v>
      </c>
      <c r="AH12" s="17">
        <v>6.1752099824358531E-2</v>
      </c>
      <c r="AJ12" s="17">
        <v>3.9624631950694343E-2</v>
      </c>
      <c r="AK12" s="17">
        <v>3.2864331066508753E-2</v>
      </c>
      <c r="AL12" s="17">
        <v>1.8468366821617649E-2</v>
      </c>
      <c r="AM12" s="17">
        <v>3.8806239506839722E-2</v>
      </c>
      <c r="AN12" s="17">
        <v>5.1107825184118147E-2</v>
      </c>
      <c r="AO12" s="17">
        <v>4.5401054607134603E-2</v>
      </c>
      <c r="AP12" s="17">
        <v>3.5223855958591788E-2</v>
      </c>
      <c r="AQ12" s="17">
        <v>3.4159310476535171E-2</v>
      </c>
      <c r="AR12" s="17">
        <v>3.7872455215591537E-2</v>
      </c>
      <c r="AS12" s="17">
        <v>2.831532429655868E-2</v>
      </c>
      <c r="AT12" s="17">
        <v>3.3946851852892361E-2</v>
      </c>
      <c r="AU12" s="17">
        <v>2.5574011695850839E-2</v>
      </c>
      <c r="AV12" s="17">
        <v>5.4334831847819801E-2</v>
      </c>
      <c r="AX12" s="17">
        <v>4.8929365305075717E-2</v>
      </c>
      <c r="AY12" s="17">
        <v>2.831532429655868E-2</v>
      </c>
      <c r="AZ12" s="17">
        <v>3.3946851852892361E-2</v>
      </c>
      <c r="BA12" s="17">
        <v>2.5574011695850839E-2</v>
      </c>
      <c r="BC12" s="17">
        <v>2.84439830342876E-2</v>
      </c>
      <c r="BD12" s="17">
        <v>4.8020142974121917E-2</v>
      </c>
      <c r="BE12" s="17">
        <v>5.5917212148639359E-2</v>
      </c>
      <c r="BF12" s="17">
        <v>3.7597326507790622E-2</v>
      </c>
      <c r="BG12" s="17">
        <v>5.0384433616727953E-2</v>
      </c>
      <c r="BH12" s="17">
        <v>4.4989986694884541E-2</v>
      </c>
      <c r="BI12" s="17">
        <v>2.5511615620585369E-2</v>
      </c>
      <c r="BJ12" s="17">
        <v>3.9372341601977071E-2</v>
      </c>
      <c r="BK12" s="17">
        <v>3.2409720299760962E-2</v>
      </c>
      <c r="BL12" s="17">
        <v>6.7256530385183658E-2</v>
      </c>
      <c r="BM12" s="17">
        <v>3.5805668588835583E-2</v>
      </c>
      <c r="BN12" s="17">
        <v>5.0198298103034063E-2</v>
      </c>
      <c r="BP12" s="17">
        <v>4.9819183382694608E-2</v>
      </c>
      <c r="BQ12" s="17">
        <v>3.6537844581182199E-2</v>
      </c>
      <c r="BR12" s="17">
        <v>5.632177558193574E-2</v>
      </c>
      <c r="BS12" s="17">
        <v>3.8774454876108463E-2</v>
      </c>
      <c r="BT12" s="17">
        <v>2.9918823539280909E-2</v>
      </c>
      <c r="BU12" s="17">
        <v>2.435473068252253E-2</v>
      </c>
      <c r="BV12" s="17">
        <v>5.5251118908908513E-2</v>
      </c>
      <c r="BW12" s="17">
        <v>4.217805478280659E-2</v>
      </c>
      <c r="BX12" s="17">
        <v>6.3248758869236102E-2</v>
      </c>
      <c r="BY12" s="17">
        <v>5.7211125774628162E-2</v>
      </c>
    </row>
    <row r="13" spans="2:79" ht="18.95" customHeight="1">
      <c r="B13" s="19" t="s">
        <v>247</v>
      </c>
      <c r="C13" s="17">
        <v>2.423896390754814E-2</v>
      </c>
      <c r="D13" s="17">
        <v>2.3423119501620581E-2</v>
      </c>
      <c r="E13" s="17">
        <v>2.276533112324015E-2</v>
      </c>
      <c r="F13" s="17">
        <v>5.1796684539261548E-2</v>
      </c>
      <c r="H13" s="17">
        <v>5.8885901292325432E-2</v>
      </c>
      <c r="I13" s="17">
        <v>3.5947577284887421E-2</v>
      </c>
      <c r="J13" s="17">
        <v>4.226770458219925E-2</v>
      </c>
      <c r="K13" s="17">
        <v>2.4312129624472881E-2</v>
      </c>
      <c r="L13" s="17">
        <v>1.224945077311611E-2</v>
      </c>
      <c r="M13" s="17">
        <v>1.5507756708920991E-2</v>
      </c>
      <c r="N13" s="17">
        <v>7.2586456316477369E-3</v>
      </c>
      <c r="O13" s="17">
        <v>0</v>
      </c>
      <c r="P13" s="17">
        <v>1.5388960778725711E-2</v>
      </c>
      <c r="Q13" s="17">
        <v>2.728149324080572E-2</v>
      </c>
      <c r="R13" s="17">
        <v>9.3741515574729192E-3</v>
      </c>
      <c r="S13" s="17">
        <v>2.3303807605754651E-2</v>
      </c>
      <c r="U13" s="17">
        <v>6.2839024700794471E-2</v>
      </c>
      <c r="V13" s="17">
        <v>3.0843968698618249E-2</v>
      </c>
      <c r="W13" s="17">
        <v>3.379883437556315E-2</v>
      </c>
      <c r="X13" s="17">
        <v>8.5945523454651687E-3</v>
      </c>
      <c r="Y13" s="17">
        <v>1.2745125695989609E-2</v>
      </c>
      <c r="Z13" s="17">
        <v>3.5405961696749191E-3</v>
      </c>
      <c r="AA13" s="17">
        <v>1.131047907095002E-2</v>
      </c>
      <c r="AB13" s="17">
        <v>1.0068276429289379E-2</v>
      </c>
      <c r="AC13" s="17">
        <v>3.3723353074215721E-2</v>
      </c>
      <c r="AD13" s="17">
        <v>2.2101248899941629E-2</v>
      </c>
      <c r="AE13" s="17">
        <v>8.5660871336491431E-2</v>
      </c>
      <c r="AG13" s="17">
        <v>1.761756013970512E-2</v>
      </c>
      <c r="AH13" s="17">
        <v>2.9411398978841041E-2</v>
      </c>
      <c r="AJ13" s="17">
        <v>1.930148601710812E-2</v>
      </c>
      <c r="AK13" s="17">
        <v>1.127737923944315E-2</v>
      </c>
      <c r="AL13" s="17">
        <v>1.4355578682824929E-2</v>
      </c>
      <c r="AM13" s="17">
        <v>2.2985959414156949E-2</v>
      </c>
      <c r="AN13" s="17">
        <v>2.4412460784306169E-2</v>
      </c>
      <c r="AO13" s="17">
        <v>3.6105994480696263E-2</v>
      </c>
      <c r="AP13" s="17">
        <v>1.485522903353978E-2</v>
      </c>
      <c r="AQ13" s="17">
        <v>1.289114543326959E-2</v>
      </c>
      <c r="AR13" s="17">
        <v>2.1609586396968371E-2</v>
      </c>
      <c r="AS13" s="17">
        <v>3.553872800851976E-2</v>
      </c>
      <c r="AT13" s="17">
        <v>1.659921668283364E-2</v>
      </c>
      <c r="AU13" s="17">
        <v>4.4534960239191269E-2</v>
      </c>
      <c r="AV13" s="17">
        <v>0</v>
      </c>
      <c r="AX13" s="17">
        <v>2.0685253282978159E-2</v>
      </c>
      <c r="AY13" s="17">
        <v>3.553872800851976E-2</v>
      </c>
      <c r="AZ13" s="17">
        <v>1.659921668283364E-2</v>
      </c>
      <c r="BA13" s="17">
        <v>4.4534960239191269E-2</v>
      </c>
      <c r="BC13" s="17">
        <v>1.296264567716874E-2</v>
      </c>
      <c r="BD13" s="17">
        <v>1.8266539815408239E-2</v>
      </c>
      <c r="BE13" s="17">
        <v>1.6789044527426852E-2</v>
      </c>
      <c r="BF13" s="17">
        <v>2.5881407123525368E-3</v>
      </c>
      <c r="BG13" s="17">
        <v>0</v>
      </c>
      <c r="BH13" s="17">
        <v>1.1735655162449361E-2</v>
      </c>
      <c r="BI13" s="17">
        <v>1.6712467886167141E-2</v>
      </c>
      <c r="BJ13" s="17">
        <v>2.5747846673986049E-2</v>
      </c>
      <c r="BK13" s="17">
        <v>0</v>
      </c>
      <c r="BL13" s="17">
        <v>1.3442211712399959E-2</v>
      </c>
      <c r="BM13" s="17">
        <v>2.3747427942102099E-2</v>
      </c>
      <c r="BN13" s="17">
        <v>4.652778936088893E-2</v>
      </c>
      <c r="BP13" s="17">
        <v>2.539066391986311E-2</v>
      </c>
      <c r="BQ13" s="17">
        <v>3.2561363188131277E-2</v>
      </c>
      <c r="BR13" s="17">
        <v>1.8421645651146311E-2</v>
      </c>
      <c r="BS13" s="17">
        <v>2.392885146769656E-2</v>
      </c>
      <c r="BT13" s="17">
        <v>1.157821298132472E-2</v>
      </c>
      <c r="BU13" s="17">
        <v>1.217736534126126E-2</v>
      </c>
      <c r="BV13" s="17">
        <v>0</v>
      </c>
      <c r="BW13" s="17">
        <v>3.4723493538530249E-2</v>
      </c>
      <c r="BX13" s="17">
        <v>0</v>
      </c>
      <c r="BY13" s="17">
        <v>3.3681446841793403E-2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A18"/>
  <sheetViews>
    <sheetView showGridLines="0" workbookViewId="0">
      <pane xSplit="2" topLeftCell="AU1" activePane="topRight" state="frozen"/>
      <selection pane="topRight" activeCell="AX9" sqref="AX9:AX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302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295</v>
      </c>
      <c r="C9" s="17">
        <v>0.27144355456062808</v>
      </c>
      <c r="D9" s="17">
        <v>0.28548330781433018</v>
      </c>
      <c r="E9" s="17">
        <v>0.2341631852909811</v>
      </c>
      <c r="F9" s="17">
        <v>0.2291121021878659</v>
      </c>
      <c r="H9" s="17">
        <v>0.28991634117501558</v>
      </c>
      <c r="I9" s="17">
        <v>0.2726320164306838</v>
      </c>
      <c r="J9" s="17">
        <v>0.2303698770601216</v>
      </c>
      <c r="K9" s="17">
        <v>0.25873559547909331</v>
      </c>
      <c r="L9" s="17">
        <v>0.26973978421506523</v>
      </c>
      <c r="M9" s="17">
        <v>0.19721065045927699</v>
      </c>
      <c r="N9" s="17">
        <v>0.27498482371175192</v>
      </c>
      <c r="O9" s="17">
        <v>0.2610816103425358</v>
      </c>
      <c r="P9" s="17">
        <v>0.31804517561066531</v>
      </c>
      <c r="Q9" s="17">
        <v>0.28798702792646902</v>
      </c>
      <c r="R9" s="17">
        <v>0.28346579223201912</v>
      </c>
      <c r="S9" s="17">
        <v>0.29278664392960407</v>
      </c>
      <c r="U9" s="17">
        <v>0.23477943103397</v>
      </c>
      <c r="V9" s="17">
        <v>0.24989769176832219</v>
      </c>
      <c r="W9" s="17">
        <v>0.25793157746644702</v>
      </c>
      <c r="X9" s="17">
        <v>0.2358610860864345</v>
      </c>
      <c r="Y9" s="17">
        <v>0.27395098687971298</v>
      </c>
      <c r="Z9" s="17">
        <v>0.2869774265784128</v>
      </c>
      <c r="AA9" s="17">
        <v>0.3463559107520861</v>
      </c>
      <c r="AB9" s="17">
        <v>0.30340475673484668</v>
      </c>
      <c r="AC9" s="17">
        <v>0.28205852200744858</v>
      </c>
      <c r="AD9" s="17">
        <v>0.2231413179866861</v>
      </c>
      <c r="AE9" s="17">
        <v>3.7888075136727109E-2</v>
      </c>
      <c r="AG9" s="17">
        <v>0.29103296585258548</v>
      </c>
      <c r="AH9" s="17">
        <v>0.25614091458500998</v>
      </c>
      <c r="AJ9" s="17">
        <v>0.28685259375568478</v>
      </c>
      <c r="AK9" s="17">
        <v>0.26226967522315042</v>
      </c>
      <c r="AL9" s="17">
        <v>0.22529754913106589</v>
      </c>
      <c r="AM9" s="17">
        <v>0.2323621990789623</v>
      </c>
      <c r="AN9" s="17">
        <v>0.2238018440668102</v>
      </c>
      <c r="AO9" s="17">
        <v>0.20162390699595531</v>
      </c>
      <c r="AP9" s="17">
        <v>0.233845952707737</v>
      </c>
      <c r="AQ9" s="17">
        <v>0.25127764504120709</v>
      </c>
      <c r="AR9" s="17">
        <v>0.25311207894061383</v>
      </c>
      <c r="AS9" s="17">
        <v>0.21973974557199491</v>
      </c>
      <c r="AT9" s="17">
        <v>0.24472662814476101</v>
      </c>
      <c r="AU9" s="17">
        <v>0.15002164676253091</v>
      </c>
      <c r="AV9" s="17">
        <v>0.20907838153786651</v>
      </c>
      <c r="AX9" s="17">
        <v>0.2766146482475072</v>
      </c>
      <c r="AY9" s="17">
        <v>0.21973974557199499</v>
      </c>
      <c r="AZ9" s="17">
        <v>0.24472662814476101</v>
      </c>
      <c r="BA9" s="17">
        <v>0.15002164676253091</v>
      </c>
      <c r="BC9" s="17">
        <v>0.28164483860555839</v>
      </c>
      <c r="BD9" s="17">
        <v>0.31385589593118512</v>
      </c>
      <c r="BE9" s="17">
        <v>0.33176449728059432</v>
      </c>
      <c r="BF9" s="17">
        <v>0.28464727342696489</v>
      </c>
      <c r="BG9" s="17">
        <v>0.31810441386030419</v>
      </c>
      <c r="BH9" s="17">
        <v>0.31126080498510322</v>
      </c>
      <c r="BI9" s="17">
        <v>0.33105142071508298</v>
      </c>
      <c r="BJ9" s="17">
        <v>0.25502366600936432</v>
      </c>
      <c r="BK9" s="17">
        <v>0.25782713430160281</v>
      </c>
      <c r="BL9" s="17">
        <v>0.26391495829227568</v>
      </c>
      <c r="BM9" s="17">
        <v>0.28353713238118861</v>
      </c>
      <c r="BN9" s="17">
        <v>0.22885009763781641</v>
      </c>
      <c r="BP9" s="17">
        <v>0.26197288140060287</v>
      </c>
      <c r="BQ9" s="17">
        <v>0.23508829316140969</v>
      </c>
      <c r="BR9" s="17">
        <v>0.21141501688001829</v>
      </c>
      <c r="BS9" s="17">
        <v>0.28914196990907409</v>
      </c>
      <c r="BT9" s="17">
        <v>0.35493646387484512</v>
      </c>
      <c r="BU9" s="17">
        <v>0.2204955203196648</v>
      </c>
      <c r="BV9" s="17">
        <v>0.37742124194390531</v>
      </c>
      <c r="BW9" s="17">
        <v>0.21824235556737329</v>
      </c>
      <c r="BX9" s="17">
        <v>0.2994389172305737</v>
      </c>
      <c r="BY9" s="17">
        <v>0.27331680155134341</v>
      </c>
    </row>
    <row r="10" spans="2:79" ht="32.1" customHeight="1">
      <c r="B10" s="19" t="s">
        <v>296</v>
      </c>
      <c r="C10" s="17">
        <v>0.45658421106658942</v>
      </c>
      <c r="D10" s="17">
        <v>0.45230029680342893</v>
      </c>
      <c r="E10" s="17">
        <v>0.47449101206131528</v>
      </c>
      <c r="F10" s="17">
        <v>0.43531246887513442</v>
      </c>
      <c r="H10" s="17">
        <v>0.36872699971895739</v>
      </c>
      <c r="I10" s="17">
        <v>0.39965404834716728</v>
      </c>
      <c r="J10" s="17">
        <v>0.46473752665898299</v>
      </c>
      <c r="K10" s="17">
        <v>0.43398515263386611</v>
      </c>
      <c r="L10" s="17">
        <v>0.47462512949820063</v>
      </c>
      <c r="M10" s="17">
        <v>0.53133279656315857</v>
      </c>
      <c r="N10" s="17">
        <v>0.51805221327032724</v>
      </c>
      <c r="O10" s="17">
        <v>0.42923336839352388</v>
      </c>
      <c r="P10" s="17">
        <v>0.48122928545331201</v>
      </c>
      <c r="Q10" s="17">
        <v>0.44386743452574901</v>
      </c>
      <c r="R10" s="17">
        <v>0.50781635544419224</v>
      </c>
      <c r="S10" s="17">
        <v>0.44702932221809699</v>
      </c>
      <c r="U10" s="17">
        <v>0.41478876478351362</v>
      </c>
      <c r="V10" s="17">
        <v>0.3441616511958136</v>
      </c>
      <c r="W10" s="17">
        <v>0.44552204336798967</v>
      </c>
      <c r="X10" s="17">
        <v>0.52011437801863103</v>
      </c>
      <c r="Y10" s="17">
        <v>0.46872897597366842</v>
      </c>
      <c r="Z10" s="17">
        <v>0.49990553198589371</v>
      </c>
      <c r="AA10" s="17">
        <v>0.43551036054656572</v>
      </c>
      <c r="AB10" s="17">
        <v>0.515971880844866</v>
      </c>
      <c r="AC10" s="17">
        <v>0.44877008920532901</v>
      </c>
      <c r="AD10" s="17">
        <v>0.46097953647731438</v>
      </c>
      <c r="AE10" s="17">
        <v>0.70263935250901999</v>
      </c>
      <c r="AG10" s="17">
        <v>0.46191445960471111</v>
      </c>
      <c r="AH10" s="17">
        <v>0.45242038637866072</v>
      </c>
      <c r="AJ10" s="17">
        <v>0.48875009069395919</v>
      </c>
      <c r="AK10" s="17">
        <v>0.47212557229859259</v>
      </c>
      <c r="AL10" s="17">
        <v>0.417802509163338</v>
      </c>
      <c r="AM10" s="17">
        <v>0.46262470591523441</v>
      </c>
      <c r="AN10" s="17">
        <v>0.45333549493572312</v>
      </c>
      <c r="AO10" s="17">
        <v>0.50596234353588843</v>
      </c>
      <c r="AP10" s="17">
        <v>0.49613643699403043</v>
      </c>
      <c r="AQ10" s="17">
        <v>0.48865351228064863</v>
      </c>
      <c r="AR10" s="17">
        <v>0.47332592138916268</v>
      </c>
      <c r="AS10" s="17">
        <v>0.53626242140972979</v>
      </c>
      <c r="AT10" s="17">
        <v>0.48440567398012552</v>
      </c>
      <c r="AU10" s="17">
        <v>0.52780201029346019</v>
      </c>
      <c r="AV10" s="17">
        <v>0.5144360723663024</v>
      </c>
      <c r="AX10" s="17">
        <v>0.45338989553787018</v>
      </c>
      <c r="AY10" s="17">
        <v>0.53626242140972979</v>
      </c>
      <c r="AZ10" s="17">
        <v>0.48440567398012552</v>
      </c>
      <c r="BA10" s="17">
        <v>0.52780201029346019</v>
      </c>
      <c r="BC10" s="17">
        <v>0.52632560937006356</v>
      </c>
      <c r="BD10" s="17">
        <v>0.39355879240941011</v>
      </c>
      <c r="BE10" s="17">
        <v>0.38771410528797151</v>
      </c>
      <c r="BF10" s="17">
        <v>0.42834971532625282</v>
      </c>
      <c r="BG10" s="17">
        <v>0.44152955255565712</v>
      </c>
      <c r="BH10" s="17">
        <v>0.46367815368863058</v>
      </c>
      <c r="BI10" s="17">
        <v>0.45403005975608363</v>
      </c>
      <c r="BJ10" s="17">
        <v>0.42410240008526418</v>
      </c>
      <c r="BK10" s="17">
        <v>0.4648953027353821</v>
      </c>
      <c r="BL10" s="17">
        <v>0.406548073510269</v>
      </c>
      <c r="BM10" s="17">
        <v>0.45097045282037418</v>
      </c>
      <c r="BN10" s="17">
        <v>0.47516066992510669</v>
      </c>
      <c r="BP10" s="17">
        <v>0.44327383030879042</v>
      </c>
      <c r="BQ10" s="17">
        <v>0.53859923008038857</v>
      </c>
      <c r="BR10" s="17">
        <v>0.49195967913133359</v>
      </c>
      <c r="BS10" s="17">
        <v>0.44537733279045821</v>
      </c>
      <c r="BT10" s="17">
        <v>0.46313811780498287</v>
      </c>
      <c r="BU10" s="17">
        <v>0.50195710210463251</v>
      </c>
      <c r="BV10" s="17">
        <v>0.42306799140908541</v>
      </c>
      <c r="BW10" s="17">
        <v>0.52324622666073151</v>
      </c>
      <c r="BX10" s="17">
        <v>0.43015371671902047</v>
      </c>
      <c r="BY10" s="17">
        <v>0.42847892656504638</v>
      </c>
    </row>
    <row r="11" spans="2:79" ht="32.1" customHeight="1">
      <c r="B11" s="19" t="s">
        <v>297</v>
      </c>
      <c r="C11" s="17">
        <v>0.1997428774334277</v>
      </c>
      <c r="D11" s="17">
        <v>0.19431263593723441</v>
      </c>
      <c r="E11" s="17">
        <v>0.20609338575596831</v>
      </c>
      <c r="F11" s="17">
        <v>0.27365427462896491</v>
      </c>
      <c r="H11" s="17">
        <v>0.22301916780573811</v>
      </c>
      <c r="I11" s="17">
        <v>0.25766028688307091</v>
      </c>
      <c r="J11" s="17">
        <v>0.21481202940852959</v>
      </c>
      <c r="K11" s="17">
        <v>0.22981442713493219</v>
      </c>
      <c r="L11" s="17">
        <v>0.1909986749595865</v>
      </c>
      <c r="M11" s="17">
        <v>0.21258675841070171</v>
      </c>
      <c r="N11" s="17">
        <v>0.16865063216409601</v>
      </c>
      <c r="O11" s="17">
        <v>0.29932158242334322</v>
      </c>
      <c r="P11" s="17">
        <v>0.17450982858927899</v>
      </c>
      <c r="Q11" s="17">
        <v>0.19912429164432821</v>
      </c>
      <c r="R11" s="17">
        <v>0.1236642680390149</v>
      </c>
      <c r="S11" s="17">
        <v>0.17153079464981891</v>
      </c>
      <c r="U11" s="17">
        <v>0.22402061010766261</v>
      </c>
      <c r="V11" s="17">
        <v>0.34784698780564599</v>
      </c>
      <c r="W11" s="17">
        <v>0.20934736182915389</v>
      </c>
      <c r="X11" s="17">
        <v>0.19235634641760169</v>
      </c>
      <c r="Y11" s="17">
        <v>0.19188264192047999</v>
      </c>
      <c r="Z11" s="17">
        <v>0.17064753438073829</v>
      </c>
      <c r="AA11" s="17">
        <v>0.17575487306354701</v>
      </c>
      <c r="AB11" s="17">
        <v>0.14196235366035179</v>
      </c>
      <c r="AC11" s="17">
        <v>0.19312519773587239</v>
      </c>
      <c r="AD11" s="17">
        <v>0.19089384827204511</v>
      </c>
      <c r="AE11" s="17">
        <v>0</v>
      </c>
      <c r="AG11" s="17">
        <v>0.18135529177397461</v>
      </c>
      <c r="AH11" s="17">
        <v>0.21410668853391579</v>
      </c>
      <c r="AJ11" s="17">
        <v>0.16981717843225469</v>
      </c>
      <c r="AK11" s="17">
        <v>0.2206833737722059</v>
      </c>
      <c r="AL11" s="17">
        <v>0.28497010530476202</v>
      </c>
      <c r="AM11" s="17">
        <v>0.2408245904169741</v>
      </c>
      <c r="AN11" s="17">
        <v>0.22778168957881331</v>
      </c>
      <c r="AO11" s="17">
        <v>0.20295182333489731</v>
      </c>
      <c r="AP11" s="17">
        <v>0.2302458906651125</v>
      </c>
      <c r="AQ11" s="17">
        <v>0.20512342810606549</v>
      </c>
      <c r="AR11" s="17">
        <v>0.2037391745530672</v>
      </c>
      <c r="AS11" s="17">
        <v>0.19686924591315669</v>
      </c>
      <c r="AT11" s="17">
        <v>0.22375885075831481</v>
      </c>
      <c r="AU11" s="17">
        <v>0.22227882731745791</v>
      </c>
      <c r="AV11" s="17">
        <v>0.2606119315410122</v>
      </c>
      <c r="AX11" s="17">
        <v>0.19856389115077139</v>
      </c>
      <c r="AY11" s="17">
        <v>0.19686924591315669</v>
      </c>
      <c r="AZ11" s="17">
        <v>0.22375885075831481</v>
      </c>
      <c r="BA11" s="17">
        <v>0.22227882731745791</v>
      </c>
      <c r="BC11" s="17">
        <v>0.16537445826205591</v>
      </c>
      <c r="BD11" s="17">
        <v>0.25096029161162492</v>
      </c>
      <c r="BE11" s="17">
        <v>0.21147527519990419</v>
      </c>
      <c r="BF11" s="17">
        <v>0.23992434392877901</v>
      </c>
      <c r="BG11" s="17">
        <v>0.12679626569948149</v>
      </c>
      <c r="BH11" s="17">
        <v>0.16551632516010939</v>
      </c>
      <c r="BI11" s="17">
        <v>0.1453816570016695</v>
      </c>
      <c r="BJ11" s="17">
        <v>0.22440201733367901</v>
      </c>
      <c r="BK11" s="17">
        <v>0.2233434601385117</v>
      </c>
      <c r="BL11" s="17">
        <v>0.21370881750082649</v>
      </c>
      <c r="BM11" s="17">
        <v>0.19663222657885071</v>
      </c>
      <c r="BN11" s="17">
        <v>0.22043615223068341</v>
      </c>
      <c r="BP11" s="17">
        <v>0.1944539366587274</v>
      </c>
      <c r="BQ11" s="17">
        <v>0.1417015403349208</v>
      </c>
      <c r="BR11" s="17">
        <v>0.2460821457869756</v>
      </c>
      <c r="BS11" s="17">
        <v>0.2232216942017182</v>
      </c>
      <c r="BT11" s="17">
        <v>0.1354781786365003</v>
      </c>
      <c r="BU11" s="17">
        <v>0.167911472124853</v>
      </c>
      <c r="BV11" s="17">
        <v>0.16500617760133979</v>
      </c>
      <c r="BW11" s="17">
        <v>0.15962958585253359</v>
      </c>
      <c r="BX11" s="17">
        <v>0.20250486606303719</v>
      </c>
      <c r="BY11" s="17">
        <v>0.21616729635542051</v>
      </c>
    </row>
    <row r="12" spans="2:79" ht="32.1" customHeight="1">
      <c r="B12" s="19" t="s">
        <v>298</v>
      </c>
      <c r="C12" s="17">
        <v>4.2459017062898889E-2</v>
      </c>
      <c r="D12" s="17">
        <v>3.8056751628260298E-2</v>
      </c>
      <c r="E12" s="17">
        <v>5.4939387413792971E-2</v>
      </c>
      <c r="F12" s="17">
        <v>3.2645562876419412E-2</v>
      </c>
      <c r="H12" s="17">
        <v>3.8455677886790857E-2</v>
      </c>
      <c r="I12" s="17">
        <v>2.042639752092117E-2</v>
      </c>
      <c r="J12" s="17">
        <v>5.6220635166848609E-2</v>
      </c>
      <c r="K12" s="17">
        <v>5.0830559055768818E-2</v>
      </c>
      <c r="L12" s="17">
        <v>5.6207298362153872E-2</v>
      </c>
      <c r="M12" s="17">
        <v>3.95341525305829E-2</v>
      </c>
      <c r="N12" s="17">
        <v>3.061749302111768E-2</v>
      </c>
      <c r="O12" s="17">
        <v>3.7331238249238038E-3</v>
      </c>
      <c r="P12" s="17">
        <v>1.8294554080150779E-2</v>
      </c>
      <c r="Q12" s="17">
        <v>4.173975266264799E-2</v>
      </c>
      <c r="R12" s="17">
        <v>5.3036251149027193E-2</v>
      </c>
      <c r="S12" s="17">
        <v>5.6884788642331541E-2</v>
      </c>
      <c r="U12" s="17">
        <v>5.4493555515849709E-2</v>
      </c>
      <c r="V12" s="17">
        <v>2.3720478592787149E-2</v>
      </c>
      <c r="W12" s="17">
        <v>4.9968080375974083E-2</v>
      </c>
      <c r="X12" s="17">
        <v>2.799477022322713E-2</v>
      </c>
      <c r="Y12" s="17">
        <v>4.8182397452058483E-2</v>
      </c>
      <c r="Z12" s="17">
        <v>3.8928910885280381E-2</v>
      </c>
      <c r="AA12" s="17">
        <v>3.0872498571904831E-2</v>
      </c>
      <c r="AB12" s="17">
        <v>2.5136009226909221E-2</v>
      </c>
      <c r="AC12" s="17">
        <v>4.7327982367749703E-2</v>
      </c>
      <c r="AD12" s="17">
        <v>7.9854176517404146E-2</v>
      </c>
      <c r="AE12" s="17">
        <v>3.7888075136727109E-2</v>
      </c>
      <c r="AG12" s="17">
        <v>4.1331839376099931E-2</v>
      </c>
      <c r="AH12" s="17">
        <v>4.3339533280183883E-2</v>
      </c>
      <c r="AJ12" s="17">
        <v>3.9644445906109653E-2</v>
      </c>
      <c r="AK12" s="17">
        <v>2.9802983377179432E-2</v>
      </c>
      <c r="AL12" s="17">
        <v>6.2502932536280684E-2</v>
      </c>
      <c r="AM12" s="17">
        <v>4.5752905741804531E-2</v>
      </c>
      <c r="AN12" s="17">
        <v>5.3363002957357908E-2</v>
      </c>
      <c r="AO12" s="17">
        <v>3.700094055251759E-2</v>
      </c>
      <c r="AP12" s="17">
        <v>3.0743847077038831E-2</v>
      </c>
      <c r="AQ12" s="17">
        <v>4.5683016637857669E-2</v>
      </c>
      <c r="AR12" s="17">
        <v>3.6263452537901517E-2</v>
      </c>
      <c r="AS12" s="17">
        <v>3.1798139440733598E-2</v>
      </c>
      <c r="AT12" s="17">
        <v>2.9058222503978139E-2</v>
      </c>
      <c r="AU12" s="17">
        <v>4.7185889182262533E-2</v>
      </c>
      <c r="AV12" s="17">
        <v>1.1200445634746699E-2</v>
      </c>
      <c r="AX12" s="17">
        <v>4.386327635721364E-2</v>
      </c>
      <c r="AY12" s="17">
        <v>3.1798139440733598E-2</v>
      </c>
      <c r="AZ12" s="17">
        <v>2.9058222503978139E-2</v>
      </c>
      <c r="BA12" s="17">
        <v>4.7185889182262533E-2</v>
      </c>
      <c r="BC12" s="17">
        <v>1.570694258299762E-2</v>
      </c>
      <c r="BD12" s="17">
        <v>1.434954430679633E-2</v>
      </c>
      <c r="BE12" s="17">
        <v>4.982704373805022E-2</v>
      </c>
      <c r="BF12" s="17">
        <v>3.863901824156768E-2</v>
      </c>
      <c r="BG12" s="17">
        <v>0.1068145667580742</v>
      </c>
      <c r="BH12" s="17">
        <v>4.1783367117277433E-2</v>
      </c>
      <c r="BI12" s="17">
        <v>3.3969786564496479E-2</v>
      </c>
      <c r="BJ12" s="17">
        <v>4.7152094070059963E-2</v>
      </c>
      <c r="BK12" s="17">
        <v>4.1427024849031747E-2</v>
      </c>
      <c r="BL12" s="17">
        <v>7.9530917137688076E-2</v>
      </c>
      <c r="BM12" s="17">
        <v>3.8612512730566741E-2</v>
      </c>
      <c r="BN12" s="17">
        <v>3.057666807041888E-2</v>
      </c>
      <c r="BP12" s="17">
        <v>5.0017984488501498E-2</v>
      </c>
      <c r="BQ12" s="17">
        <v>4.9930015674651183E-2</v>
      </c>
      <c r="BR12" s="17">
        <v>3.3100098540887288E-2</v>
      </c>
      <c r="BS12" s="17">
        <v>2.9257487087890648E-2</v>
      </c>
      <c r="BT12" s="17">
        <v>3.8358353702624123E-2</v>
      </c>
      <c r="BU12" s="17">
        <v>9.7458540109588376E-2</v>
      </c>
      <c r="BV12" s="17">
        <v>3.450458904566972E-2</v>
      </c>
      <c r="BW12" s="17">
        <v>5.2012245667585742E-2</v>
      </c>
      <c r="BX12" s="17">
        <v>6.7902499987368761E-2</v>
      </c>
      <c r="BY12" s="17">
        <v>3.5783497173336412E-2</v>
      </c>
    </row>
    <row r="13" spans="2:79" ht="18.95" customHeight="1">
      <c r="B13" s="19" t="s">
        <v>247</v>
      </c>
      <c r="C13" s="17">
        <v>2.9770339876456109E-2</v>
      </c>
      <c r="D13" s="17">
        <v>2.984700781674627E-2</v>
      </c>
      <c r="E13" s="17">
        <v>3.0313029477942479E-2</v>
      </c>
      <c r="F13" s="17">
        <v>2.9275591431615289E-2</v>
      </c>
      <c r="H13" s="17">
        <v>7.9881813413497968E-2</v>
      </c>
      <c r="I13" s="17">
        <v>4.9627250818156783E-2</v>
      </c>
      <c r="J13" s="17">
        <v>3.385993170551721E-2</v>
      </c>
      <c r="K13" s="17">
        <v>2.6634265696339449E-2</v>
      </c>
      <c r="L13" s="17">
        <v>8.4291129649936725E-3</v>
      </c>
      <c r="M13" s="17">
        <v>1.9335642036279702E-2</v>
      </c>
      <c r="N13" s="17">
        <v>7.6948378327071354E-3</v>
      </c>
      <c r="O13" s="17">
        <v>6.630315015673279E-3</v>
      </c>
      <c r="P13" s="17">
        <v>7.9211562665928593E-3</v>
      </c>
      <c r="Q13" s="17">
        <v>2.728149324080572E-2</v>
      </c>
      <c r="R13" s="17">
        <v>3.2017333135746819E-2</v>
      </c>
      <c r="S13" s="17">
        <v>3.1768450560148272E-2</v>
      </c>
      <c r="U13" s="17">
        <v>7.1917638559004043E-2</v>
      </c>
      <c r="V13" s="17">
        <v>3.4373190637430821E-2</v>
      </c>
      <c r="W13" s="17">
        <v>3.7230936960435397E-2</v>
      </c>
      <c r="X13" s="17">
        <v>2.367341925410562E-2</v>
      </c>
      <c r="Y13" s="17">
        <v>1.725499777408027E-2</v>
      </c>
      <c r="Z13" s="17">
        <v>3.5405961696749191E-3</v>
      </c>
      <c r="AA13" s="17">
        <v>1.1506357065896471E-2</v>
      </c>
      <c r="AB13" s="17">
        <v>1.352499953302636E-2</v>
      </c>
      <c r="AC13" s="17">
        <v>2.871820868360048E-2</v>
      </c>
      <c r="AD13" s="17">
        <v>4.513112074655027E-2</v>
      </c>
      <c r="AE13" s="17">
        <v>0.22158449721752571</v>
      </c>
      <c r="AG13" s="17">
        <v>2.4365443392628892E-2</v>
      </c>
      <c r="AH13" s="17">
        <v>3.3992477222229631E-2</v>
      </c>
      <c r="AJ13" s="17">
        <v>1.4935691211991569E-2</v>
      </c>
      <c r="AK13" s="17">
        <v>1.511839532887168E-2</v>
      </c>
      <c r="AL13" s="17">
        <v>9.4269038645534379E-3</v>
      </c>
      <c r="AM13" s="17">
        <v>1.8435598847024771E-2</v>
      </c>
      <c r="AN13" s="17">
        <v>4.1717968461295683E-2</v>
      </c>
      <c r="AO13" s="17">
        <v>5.2460985580741401E-2</v>
      </c>
      <c r="AP13" s="17">
        <v>9.0278725560811891E-3</v>
      </c>
      <c r="AQ13" s="17">
        <v>9.2623979342213152E-3</v>
      </c>
      <c r="AR13" s="17">
        <v>3.3559372579254863E-2</v>
      </c>
      <c r="AS13" s="17">
        <v>1.5330447664385009E-2</v>
      </c>
      <c r="AT13" s="17">
        <v>1.8050624612820729E-2</v>
      </c>
      <c r="AU13" s="17">
        <v>5.2711626444288583E-2</v>
      </c>
      <c r="AV13" s="17">
        <v>4.6731689200723266E-3</v>
      </c>
      <c r="AX13" s="17">
        <v>2.7568288706637519E-2</v>
      </c>
      <c r="AY13" s="17">
        <v>1.5330447664385009E-2</v>
      </c>
      <c r="AZ13" s="17">
        <v>1.8050624612820729E-2</v>
      </c>
      <c r="BA13" s="17">
        <v>5.2711626444288583E-2</v>
      </c>
      <c r="BC13" s="17">
        <v>1.094815117932455E-2</v>
      </c>
      <c r="BD13" s="17">
        <v>2.727547574098349E-2</v>
      </c>
      <c r="BE13" s="17">
        <v>1.9219078493479869E-2</v>
      </c>
      <c r="BF13" s="17">
        <v>8.4396490764356048E-3</v>
      </c>
      <c r="BG13" s="17">
        <v>6.7552011264830356E-3</v>
      </c>
      <c r="BH13" s="17">
        <v>1.7761349048879379E-2</v>
      </c>
      <c r="BI13" s="17">
        <v>3.5567075962667442E-2</v>
      </c>
      <c r="BJ13" s="17">
        <v>4.931982250163252E-2</v>
      </c>
      <c r="BK13" s="17">
        <v>1.25070779754717E-2</v>
      </c>
      <c r="BL13" s="17">
        <v>3.6297233558940559E-2</v>
      </c>
      <c r="BM13" s="17">
        <v>3.024767548901967E-2</v>
      </c>
      <c r="BN13" s="17">
        <v>4.4976412135974683E-2</v>
      </c>
      <c r="BP13" s="17">
        <v>5.028136714337772E-2</v>
      </c>
      <c r="BQ13" s="17">
        <v>3.4680920748629912E-2</v>
      </c>
      <c r="BR13" s="17">
        <v>1.7443059660785219E-2</v>
      </c>
      <c r="BS13" s="17">
        <v>1.300151601085872E-2</v>
      </c>
      <c r="BT13" s="17">
        <v>8.0888859810476915E-3</v>
      </c>
      <c r="BU13" s="17">
        <v>1.217736534126126E-2</v>
      </c>
      <c r="BV13" s="17">
        <v>0</v>
      </c>
      <c r="BW13" s="17">
        <v>4.686958625177623E-2</v>
      </c>
      <c r="BX13" s="17">
        <v>0</v>
      </c>
      <c r="BY13" s="17">
        <v>4.6253478354853481E-2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A18"/>
  <sheetViews>
    <sheetView showGridLines="0" workbookViewId="0">
      <pane xSplit="2" topLeftCell="AU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303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295</v>
      </c>
      <c r="C9" s="17">
        <v>0.2982243494461097</v>
      </c>
      <c r="D9" s="17">
        <v>0.32207497139527952</v>
      </c>
      <c r="E9" s="17">
        <v>0.24324551415393419</v>
      </c>
      <c r="F9" s="17">
        <v>0.1617824681048694</v>
      </c>
      <c r="H9" s="17">
        <v>0.23148585731160259</v>
      </c>
      <c r="I9" s="17">
        <v>0.2623334726736295</v>
      </c>
      <c r="J9" s="17">
        <v>0.28402542222599281</v>
      </c>
      <c r="K9" s="17">
        <v>0.26580304565586083</v>
      </c>
      <c r="L9" s="17">
        <v>0.22972301239689291</v>
      </c>
      <c r="M9" s="17">
        <v>0.2457847125042153</v>
      </c>
      <c r="N9" s="17">
        <v>0.38075700243170052</v>
      </c>
      <c r="O9" s="17">
        <v>0.26830766383182908</v>
      </c>
      <c r="P9" s="17">
        <v>0.32354379237183511</v>
      </c>
      <c r="Q9" s="17">
        <v>0.34530799061831807</v>
      </c>
      <c r="R9" s="17">
        <v>0.44396878699297482</v>
      </c>
      <c r="S9" s="17">
        <v>0.31977017198946289</v>
      </c>
      <c r="U9" s="17">
        <v>0.23975898233566861</v>
      </c>
      <c r="V9" s="17">
        <v>0.20885718021296279</v>
      </c>
      <c r="W9" s="17">
        <v>0.25130192986247463</v>
      </c>
      <c r="X9" s="17">
        <v>0.2334474199244056</v>
      </c>
      <c r="Y9" s="17">
        <v>0.32530750321084823</v>
      </c>
      <c r="Z9" s="17">
        <v>0.34087189367898568</v>
      </c>
      <c r="AA9" s="17">
        <v>0.38505445004624428</v>
      </c>
      <c r="AB9" s="17">
        <v>0.38551648657170101</v>
      </c>
      <c r="AC9" s="17">
        <v>0.32038741705545259</v>
      </c>
      <c r="AD9" s="17">
        <v>0.25879866059567219</v>
      </c>
      <c r="AE9" s="17">
        <v>0</v>
      </c>
      <c r="AG9" s="17">
        <v>0.34345173881533281</v>
      </c>
      <c r="AH9" s="17">
        <v>0.26289411689142039</v>
      </c>
      <c r="AJ9" s="17">
        <v>0.34831843605125062</v>
      </c>
      <c r="AK9" s="17">
        <v>0.35477507125067897</v>
      </c>
      <c r="AL9" s="17">
        <v>0.31007487154690189</v>
      </c>
      <c r="AM9" s="17">
        <v>0.29835177604788288</v>
      </c>
      <c r="AN9" s="17">
        <v>0.290547974043804</v>
      </c>
      <c r="AO9" s="17">
        <v>0.28236279705803918</v>
      </c>
      <c r="AP9" s="17">
        <v>0.31286929555079329</v>
      </c>
      <c r="AQ9" s="17">
        <v>0.36750398677398788</v>
      </c>
      <c r="AR9" s="17">
        <v>0.30089366172620668</v>
      </c>
      <c r="AS9" s="17">
        <v>0.3474387138804032</v>
      </c>
      <c r="AT9" s="17">
        <v>0.33915995912727592</v>
      </c>
      <c r="AU9" s="17">
        <v>0.3656670303858427</v>
      </c>
      <c r="AV9" s="17">
        <v>0.39213933682892521</v>
      </c>
      <c r="AX9" s="17">
        <v>0.30195624064565829</v>
      </c>
      <c r="AY9" s="17">
        <v>0.3474387138804032</v>
      </c>
      <c r="AZ9" s="17">
        <v>0.33915995912727592</v>
      </c>
      <c r="BA9" s="17">
        <v>0.3656670303858427</v>
      </c>
      <c r="BC9" s="17">
        <v>0.36273011768418972</v>
      </c>
      <c r="BD9" s="17">
        <v>0.30712887755517682</v>
      </c>
      <c r="BE9" s="17">
        <v>0.32842826833285282</v>
      </c>
      <c r="BF9" s="17">
        <v>0.40369434238130641</v>
      </c>
      <c r="BG9" s="17">
        <v>0.31915748443364023</v>
      </c>
      <c r="BH9" s="17">
        <v>0.41596047159804178</v>
      </c>
      <c r="BI9" s="17">
        <v>0.36228291481628511</v>
      </c>
      <c r="BJ9" s="17">
        <v>0.29351864976762498</v>
      </c>
      <c r="BK9" s="17">
        <v>0.20899393542373579</v>
      </c>
      <c r="BL9" s="17">
        <v>0.35170113518695179</v>
      </c>
      <c r="BM9" s="17">
        <v>0.321933330309006</v>
      </c>
      <c r="BN9" s="17">
        <v>0.26725327590352232</v>
      </c>
      <c r="BP9" s="17">
        <v>0.29381075204967749</v>
      </c>
      <c r="BQ9" s="17">
        <v>0.31849395206652459</v>
      </c>
      <c r="BR9" s="17">
        <v>0.2168909273104305</v>
      </c>
      <c r="BS9" s="17">
        <v>0.32099279909846862</v>
      </c>
      <c r="BT9" s="17">
        <v>0.42793777502313279</v>
      </c>
      <c r="BU9" s="17">
        <v>0.28529655123523628</v>
      </c>
      <c r="BV9" s="17">
        <v>0.23368442703092659</v>
      </c>
      <c r="BW9" s="17">
        <v>0.26437944893162602</v>
      </c>
      <c r="BX9" s="17">
        <v>0.42657466504775632</v>
      </c>
      <c r="BY9" s="17">
        <v>0.30594630890643382</v>
      </c>
    </row>
    <row r="10" spans="2:79" ht="32.1" customHeight="1">
      <c r="B10" s="19" t="s">
        <v>296</v>
      </c>
      <c r="C10" s="17">
        <v>0.4757289187339534</v>
      </c>
      <c r="D10" s="17">
        <v>0.46779649040085203</v>
      </c>
      <c r="E10" s="17">
        <v>0.49185713989440888</v>
      </c>
      <c r="F10" s="17">
        <v>0.53034769256357506</v>
      </c>
      <c r="H10" s="17">
        <v>0.42145079185770867</v>
      </c>
      <c r="I10" s="17">
        <v>0.46997452535788209</v>
      </c>
      <c r="J10" s="17">
        <v>0.391959284334295</v>
      </c>
      <c r="K10" s="17">
        <v>0.51894499384678339</v>
      </c>
      <c r="L10" s="17">
        <v>0.55046759476601559</v>
      </c>
      <c r="M10" s="17">
        <v>0.51140688767108056</v>
      </c>
      <c r="N10" s="17">
        <v>0.42135734181234291</v>
      </c>
      <c r="O10" s="17">
        <v>0.51322169555984198</v>
      </c>
      <c r="P10" s="17">
        <v>0.50523088375609959</v>
      </c>
      <c r="Q10" s="17">
        <v>0.45788708220161339</v>
      </c>
      <c r="R10" s="17">
        <v>0.39253418775057081</v>
      </c>
      <c r="S10" s="17">
        <v>0.5138295160990175</v>
      </c>
      <c r="U10" s="17">
        <v>0.42689669686280401</v>
      </c>
      <c r="V10" s="17">
        <v>0.47411461112108888</v>
      </c>
      <c r="W10" s="17">
        <v>0.52334194141696466</v>
      </c>
      <c r="X10" s="17">
        <v>0.55615755891675311</v>
      </c>
      <c r="Y10" s="17">
        <v>0.47346751113582791</v>
      </c>
      <c r="Z10" s="17">
        <v>0.4398888813638106</v>
      </c>
      <c r="AA10" s="17">
        <v>0.42177068470856782</v>
      </c>
      <c r="AB10" s="17">
        <v>0.43086690563375257</v>
      </c>
      <c r="AC10" s="17">
        <v>0.52740395040920141</v>
      </c>
      <c r="AD10" s="17">
        <v>0.50452914314324682</v>
      </c>
      <c r="AE10" s="17">
        <v>0.56684124208319719</v>
      </c>
      <c r="AG10" s="17">
        <v>0.47882929937521401</v>
      </c>
      <c r="AH10" s="17">
        <v>0.47330699762394701</v>
      </c>
      <c r="AJ10" s="17">
        <v>0.47879706055053228</v>
      </c>
      <c r="AK10" s="17">
        <v>0.41391542830826328</v>
      </c>
      <c r="AL10" s="17">
        <v>0.45978719274393431</v>
      </c>
      <c r="AM10" s="17">
        <v>0.48970102184847841</v>
      </c>
      <c r="AN10" s="17">
        <v>0.45738620562491528</v>
      </c>
      <c r="AO10" s="17">
        <v>0.49659369879415233</v>
      </c>
      <c r="AP10" s="17">
        <v>0.46295362459593842</v>
      </c>
      <c r="AQ10" s="17">
        <v>0.42578246743436737</v>
      </c>
      <c r="AR10" s="17">
        <v>0.48931645586992739</v>
      </c>
      <c r="AS10" s="17">
        <v>0.45987238547057141</v>
      </c>
      <c r="AT10" s="17">
        <v>0.46773993776110612</v>
      </c>
      <c r="AU10" s="17">
        <v>0.4462914173825242</v>
      </c>
      <c r="AV10" s="17">
        <v>0.48458253559056469</v>
      </c>
      <c r="AX10" s="17">
        <v>0.4707410142560769</v>
      </c>
      <c r="AY10" s="17">
        <v>0.45987238547057141</v>
      </c>
      <c r="AZ10" s="17">
        <v>0.46773993776110612</v>
      </c>
      <c r="BA10" s="17">
        <v>0.4462914173825242</v>
      </c>
      <c r="BC10" s="17">
        <v>0.49775647133821038</v>
      </c>
      <c r="BD10" s="17">
        <v>0.57758140169037708</v>
      </c>
      <c r="BE10" s="17">
        <v>0.46946000633500418</v>
      </c>
      <c r="BF10" s="17">
        <v>0.39776093407989949</v>
      </c>
      <c r="BG10" s="17">
        <v>0.47207738957632778</v>
      </c>
      <c r="BH10" s="17">
        <v>0.40383098139356188</v>
      </c>
      <c r="BI10" s="17">
        <v>0.43971348469368859</v>
      </c>
      <c r="BJ10" s="17">
        <v>0.47921808748532652</v>
      </c>
      <c r="BK10" s="17">
        <v>0.55058963744013023</v>
      </c>
      <c r="BL10" s="17">
        <v>0.43329967985920481</v>
      </c>
      <c r="BM10" s="17">
        <v>0.52667400799107722</v>
      </c>
      <c r="BN10" s="17">
        <v>0.42681470117115772</v>
      </c>
      <c r="BP10" s="17">
        <v>0.51375435577548456</v>
      </c>
      <c r="BQ10" s="17">
        <v>0.44901685257582469</v>
      </c>
      <c r="BR10" s="17">
        <v>0.51571339820160289</v>
      </c>
      <c r="BS10" s="17">
        <v>0.46548260911508588</v>
      </c>
      <c r="BT10" s="17">
        <v>0.45230660136582779</v>
      </c>
      <c r="BU10" s="17">
        <v>0.47376740197184147</v>
      </c>
      <c r="BV10" s="17">
        <v>0.57095303193968827</v>
      </c>
      <c r="BW10" s="17">
        <v>0.43731256246960348</v>
      </c>
      <c r="BX10" s="17">
        <v>0.32837240569756632</v>
      </c>
      <c r="BY10" s="17">
        <v>0.45498040798211969</v>
      </c>
    </row>
    <row r="11" spans="2:79" ht="32.1" customHeight="1">
      <c r="B11" s="19" t="s">
        <v>297</v>
      </c>
      <c r="C11" s="17">
        <v>0.1668077407765518</v>
      </c>
      <c r="D11" s="17">
        <v>0.15474236623109619</v>
      </c>
      <c r="E11" s="17">
        <v>0.1932080691494788</v>
      </c>
      <c r="F11" s="17">
        <v>0.23944923718725061</v>
      </c>
      <c r="H11" s="17">
        <v>0.24265449446001591</v>
      </c>
      <c r="I11" s="17">
        <v>0.21312234433866681</v>
      </c>
      <c r="J11" s="17">
        <v>0.2381559708552014</v>
      </c>
      <c r="K11" s="17">
        <v>0.16942704690163879</v>
      </c>
      <c r="L11" s="17">
        <v>0.2042243975833303</v>
      </c>
      <c r="M11" s="17">
        <v>0.1632636660234188</v>
      </c>
      <c r="N11" s="17">
        <v>0.16846094676235321</v>
      </c>
      <c r="O11" s="17">
        <v>0.14342274395825361</v>
      </c>
      <c r="P11" s="17">
        <v>0.1401812669548661</v>
      </c>
      <c r="Q11" s="17">
        <v>0.14281393552805341</v>
      </c>
      <c r="R11" s="17">
        <v>9.0367654027409733E-2</v>
      </c>
      <c r="S11" s="17">
        <v>0.11216468014502461</v>
      </c>
      <c r="U11" s="17">
        <v>0.2289909931803831</v>
      </c>
      <c r="V11" s="17">
        <v>0.2208039554156884</v>
      </c>
      <c r="W11" s="17">
        <v>0.16630038474424319</v>
      </c>
      <c r="X11" s="17">
        <v>0.18044760588000161</v>
      </c>
      <c r="Y11" s="17">
        <v>0.12971419104919829</v>
      </c>
      <c r="Z11" s="17">
        <v>0.18697775618294771</v>
      </c>
      <c r="AA11" s="17">
        <v>0.14843428274520859</v>
      </c>
      <c r="AB11" s="17">
        <v>0.1507232260167608</v>
      </c>
      <c r="AC11" s="17">
        <v>0.1082217483169905</v>
      </c>
      <c r="AD11" s="17">
        <v>0.15261744098424451</v>
      </c>
      <c r="AE11" s="17">
        <v>0.21157426069927701</v>
      </c>
      <c r="AG11" s="17">
        <v>0.12162749708908541</v>
      </c>
      <c r="AH11" s="17">
        <v>0.2021011445882239</v>
      </c>
      <c r="AJ11" s="17">
        <v>0.1337103890265938</v>
      </c>
      <c r="AK11" s="17">
        <v>0.18208901035179209</v>
      </c>
      <c r="AL11" s="17">
        <v>0.1705809896510678</v>
      </c>
      <c r="AM11" s="17">
        <v>0.1702325934420843</v>
      </c>
      <c r="AN11" s="17">
        <v>0.1927142247613228</v>
      </c>
      <c r="AO11" s="17">
        <v>0.15802401970339441</v>
      </c>
      <c r="AP11" s="17">
        <v>0.13875656414349841</v>
      </c>
      <c r="AQ11" s="17">
        <v>0.16851126166438599</v>
      </c>
      <c r="AR11" s="17">
        <v>0.128914697454074</v>
      </c>
      <c r="AS11" s="17">
        <v>0.15380597372735319</v>
      </c>
      <c r="AT11" s="17">
        <v>0.14209926061021949</v>
      </c>
      <c r="AU11" s="17">
        <v>0.1144298763621117</v>
      </c>
      <c r="AV11" s="17">
        <v>0.1018598855279759</v>
      </c>
      <c r="AX11" s="17">
        <v>0.16831567742703279</v>
      </c>
      <c r="AY11" s="17">
        <v>0.15380597372735319</v>
      </c>
      <c r="AZ11" s="17">
        <v>0.14209926061021949</v>
      </c>
      <c r="BA11" s="17">
        <v>0.1144298763621117</v>
      </c>
      <c r="BC11" s="17">
        <v>9.9931990453163491E-2</v>
      </c>
      <c r="BD11" s="17">
        <v>4.566912865624654E-2</v>
      </c>
      <c r="BE11" s="17">
        <v>0.14271060287822401</v>
      </c>
      <c r="BF11" s="17">
        <v>0.1833780423350741</v>
      </c>
      <c r="BG11" s="17">
        <v>0.1455797917222027</v>
      </c>
      <c r="BH11" s="17">
        <v>0.14364728576515801</v>
      </c>
      <c r="BI11" s="17">
        <v>0.1483342109566011</v>
      </c>
      <c r="BJ11" s="17">
        <v>0.17159785741028141</v>
      </c>
      <c r="BK11" s="17">
        <v>0.21414293493913711</v>
      </c>
      <c r="BL11" s="17">
        <v>0.1691411964295407</v>
      </c>
      <c r="BM11" s="17">
        <v>9.746961177210256E-2</v>
      </c>
      <c r="BN11" s="17">
        <v>0.21755755854676509</v>
      </c>
      <c r="BP11" s="17">
        <v>0.14049558635715781</v>
      </c>
      <c r="BQ11" s="17">
        <v>0.1837791836162376</v>
      </c>
      <c r="BR11" s="17">
        <v>0.1931039923233768</v>
      </c>
      <c r="BS11" s="17">
        <v>0.15850691337795539</v>
      </c>
      <c r="BT11" s="17">
        <v>0.10653519931934009</v>
      </c>
      <c r="BU11" s="17">
        <v>0.180049220086616</v>
      </c>
      <c r="BV11" s="17">
        <v>0.14058849165857459</v>
      </c>
      <c r="BW11" s="17">
        <v>0.19236211671353859</v>
      </c>
      <c r="BX11" s="17">
        <v>0.1527726192052738</v>
      </c>
      <c r="BY11" s="17">
        <v>0.1833502404595338</v>
      </c>
    </row>
    <row r="12" spans="2:79" ht="32.1" customHeight="1">
      <c r="B12" s="19" t="s">
        <v>298</v>
      </c>
      <c r="C12" s="17">
        <v>2.662508474749482E-2</v>
      </c>
      <c r="D12" s="17">
        <v>2.4593008453181651E-2</v>
      </c>
      <c r="E12" s="17">
        <v>2.9253504572492969E-2</v>
      </c>
      <c r="F12" s="17">
        <v>5.3810951535572159E-2</v>
      </c>
      <c r="H12" s="17">
        <v>5.2619070748767101E-2</v>
      </c>
      <c r="I12" s="17">
        <v>1.724711172063724E-2</v>
      </c>
      <c r="J12" s="17">
        <v>2.4385618147370329E-2</v>
      </c>
      <c r="K12" s="17">
        <v>2.1153145639894389E-2</v>
      </c>
      <c r="L12" s="17">
        <v>8.0703693462981473E-3</v>
      </c>
      <c r="M12" s="17">
        <v>4.6119201318031537E-2</v>
      </c>
      <c r="N12" s="17">
        <v>2.942470899360335E-2</v>
      </c>
      <c r="O12" s="17">
        <v>3.8946143287966153E-2</v>
      </c>
      <c r="P12" s="17">
        <v>2.4321419417131711E-2</v>
      </c>
      <c r="Q12" s="17">
        <v>1.478077467199829E-2</v>
      </c>
      <c r="R12" s="17">
        <v>4.0109724076653898E-2</v>
      </c>
      <c r="S12" s="17">
        <v>1.224549477611166E-2</v>
      </c>
      <c r="U12" s="17">
        <v>3.2817030575078468E-2</v>
      </c>
      <c r="V12" s="17">
        <v>5.1755434285841631E-2</v>
      </c>
      <c r="W12" s="17">
        <v>3.8627000273931372E-2</v>
      </c>
      <c r="X12" s="17">
        <v>1.0791787014055639E-2</v>
      </c>
      <c r="Y12" s="17">
        <v>4.7706085325715311E-2</v>
      </c>
      <c r="Z12" s="17">
        <v>1.279701333161604E-2</v>
      </c>
      <c r="AA12" s="17">
        <v>2.682094537539138E-2</v>
      </c>
      <c r="AB12" s="17">
        <v>2.3397326977833831E-2</v>
      </c>
      <c r="AC12" s="17">
        <v>2.1791183664408222E-2</v>
      </c>
      <c r="AD12" s="17">
        <v>4.7429697257722076E-3</v>
      </c>
      <c r="AE12" s="17">
        <v>0</v>
      </c>
      <c r="AG12" s="17">
        <v>2.284772012299878E-2</v>
      </c>
      <c r="AH12" s="17">
        <v>2.9575844729191138E-2</v>
      </c>
      <c r="AJ12" s="17">
        <v>2.2058149993418579E-2</v>
      </c>
      <c r="AK12" s="17">
        <v>3.5761057124089779E-2</v>
      </c>
      <c r="AL12" s="17">
        <v>5.0130042193542453E-2</v>
      </c>
      <c r="AM12" s="17">
        <v>2.381276864500572E-2</v>
      </c>
      <c r="AN12" s="17">
        <v>2.4728195528379231E-2</v>
      </c>
      <c r="AO12" s="17">
        <v>2.0963764333458808E-2</v>
      </c>
      <c r="AP12" s="17">
        <v>5.1288090963525178E-2</v>
      </c>
      <c r="AQ12" s="17">
        <v>1.270857565575996E-2</v>
      </c>
      <c r="AR12" s="17">
        <v>4.219852420007851E-2</v>
      </c>
      <c r="AS12" s="17">
        <v>3.3441989131524912E-3</v>
      </c>
      <c r="AT12" s="17">
        <v>2.207761167351165E-2</v>
      </c>
      <c r="AU12" s="17">
        <v>3.1432994621979113E-2</v>
      </c>
      <c r="AV12" s="17">
        <v>0</v>
      </c>
      <c r="AX12" s="17">
        <v>2.8662178235521751E-2</v>
      </c>
      <c r="AY12" s="17">
        <v>3.3441989131524912E-3</v>
      </c>
      <c r="AZ12" s="17">
        <v>2.207761167351165E-2</v>
      </c>
      <c r="BA12" s="17">
        <v>3.1432994621979113E-2</v>
      </c>
      <c r="BC12" s="17">
        <v>2.6597688756857241E-2</v>
      </c>
      <c r="BD12" s="17">
        <v>4.2345116357215787E-2</v>
      </c>
      <c r="BE12" s="17">
        <v>4.0182043960439152E-2</v>
      </c>
      <c r="BF12" s="17">
        <v>9.3151728396369347E-3</v>
      </c>
      <c r="BG12" s="17">
        <v>2.821506657067311E-2</v>
      </c>
      <c r="BH12" s="17">
        <v>2.3375573676379321E-2</v>
      </c>
      <c r="BI12" s="17">
        <v>2.7823264161507981E-2</v>
      </c>
      <c r="BJ12" s="17">
        <v>1.972971779236633E-2</v>
      </c>
      <c r="BK12" s="17">
        <v>1.9612995045410121E-2</v>
      </c>
      <c r="BL12" s="17">
        <v>8.0484054408777213E-3</v>
      </c>
      <c r="BM12" s="17">
        <v>2.1102380509797049E-2</v>
      </c>
      <c r="BN12" s="17">
        <v>3.195270125039712E-2</v>
      </c>
      <c r="BP12" s="17">
        <v>2.000852091778707E-2</v>
      </c>
      <c r="BQ12" s="17">
        <v>1.159163148532657E-2</v>
      </c>
      <c r="BR12" s="17">
        <v>3.8852631708438612E-2</v>
      </c>
      <c r="BS12" s="17">
        <v>2.9257487087890648E-2</v>
      </c>
      <c r="BT12" s="17">
        <v>2.741091246473544E-3</v>
      </c>
      <c r="BU12" s="17">
        <v>2.435473068252253E-2</v>
      </c>
      <c r="BV12" s="17">
        <v>2.2117660054157589E-2</v>
      </c>
      <c r="BW12" s="17">
        <v>5.3201133330122739E-2</v>
      </c>
      <c r="BX12" s="17">
        <v>7.9482691998452204E-2</v>
      </c>
      <c r="BY12" s="17">
        <v>2.11275206603877E-2</v>
      </c>
    </row>
    <row r="13" spans="2:79" ht="18.95" customHeight="1">
      <c r="B13" s="19" t="s">
        <v>247</v>
      </c>
      <c r="C13" s="17">
        <v>3.2613906295890421E-2</v>
      </c>
      <c r="D13" s="17">
        <v>3.0793163519590619E-2</v>
      </c>
      <c r="E13" s="17">
        <v>4.2435772229685129E-2</v>
      </c>
      <c r="F13" s="17">
        <v>1.460965060873261E-2</v>
      </c>
      <c r="H13" s="17">
        <v>5.178978562190574E-2</v>
      </c>
      <c r="I13" s="17">
        <v>3.7322545909184428E-2</v>
      </c>
      <c r="J13" s="17">
        <v>6.1473704437140488E-2</v>
      </c>
      <c r="K13" s="17">
        <v>2.4671767955822519E-2</v>
      </c>
      <c r="L13" s="17">
        <v>7.5146259074629108E-3</v>
      </c>
      <c r="M13" s="17">
        <v>3.3425532483253882E-2</v>
      </c>
      <c r="N13" s="17">
        <v>0</v>
      </c>
      <c r="O13" s="17">
        <v>3.6101753362109218E-2</v>
      </c>
      <c r="P13" s="17">
        <v>6.7226375000675794E-3</v>
      </c>
      <c r="Q13" s="17">
        <v>3.9210216980016692E-2</v>
      </c>
      <c r="R13" s="17">
        <v>3.3019647152390863E-2</v>
      </c>
      <c r="S13" s="17">
        <v>4.1990136990383342E-2</v>
      </c>
      <c r="U13" s="17">
        <v>7.15362970460659E-2</v>
      </c>
      <c r="V13" s="17">
        <v>4.4468818964418108E-2</v>
      </c>
      <c r="W13" s="17">
        <v>2.0428743702386051E-2</v>
      </c>
      <c r="X13" s="17">
        <v>1.9155628264784199E-2</v>
      </c>
      <c r="Y13" s="17">
        <v>2.3804709278410371E-2</v>
      </c>
      <c r="Z13" s="17">
        <v>1.946445544264019E-2</v>
      </c>
      <c r="AA13" s="17">
        <v>1.791963712458805E-2</v>
      </c>
      <c r="AB13" s="17">
        <v>9.4960547999519817E-3</v>
      </c>
      <c r="AC13" s="17">
        <v>2.219570055394748E-2</v>
      </c>
      <c r="AD13" s="17">
        <v>7.9311785551064218E-2</v>
      </c>
      <c r="AE13" s="17">
        <v>0.22158449721752571</v>
      </c>
      <c r="AG13" s="17">
        <v>3.3243744597369111E-2</v>
      </c>
      <c r="AH13" s="17">
        <v>3.212189616721748E-2</v>
      </c>
      <c r="AJ13" s="17">
        <v>1.7115964378204718E-2</v>
      </c>
      <c r="AK13" s="17">
        <v>1.345943296517604E-2</v>
      </c>
      <c r="AL13" s="17">
        <v>9.4269038645534379E-3</v>
      </c>
      <c r="AM13" s="17">
        <v>1.7901840016548889E-2</v>
      </c>
      <c r="AN13" s="17">
        <v>3.4623400041578677E-2</v>
      </c>
      <c r="AO13" s="17">
        <v>4.2055720110955257E-2</v>
      </c>
      <c r="AP13" s="17">
        <v>3.413242474624472E-2</v>
      </c>
      <c r="AQ13" s="17">
        <v>2.5493708471499021E-2</v>
      </c>
      <c r="AR13" s="17">
        <v>3.8676660749713619E-2</v>
      </c>
      <c r="AS13" s="17">
        <v>3.553872800851976E-2</v>
      </c>
      <c r="AT13" s="17">
        <v>2.8923230827886771E-2</v>
      </c>
      <c r="AU13" s="17">
        <v>4.2178681247542413E-2</v>
      </c>
      <c r="AV13" s="17">
        <v>2.1418242052534439E-2</v>
      </c>
      <c r="AX13" s="17">
        <v>3.0324889435710281E-2</v>
      </c>
      <c r="AY13" s="17">
        <v>3.553872800851976E-2</v>
      </c>
      <c r="AZ13" s="17">
        <v>2.8923230827886771E-2</v>
      </c>
      <c r="BA13" s="17">
        <v>4.2178681247542413E-2</v>
      </c>
      <c r="BC13" s="17">
        <v>1.298373176757921E-2</v>
      </c>
      <c r="BD13" s="17">
        <v>2.727547574098349E-2</v>
      </c>
      <c r="BE13" s="17">
        <v>1.9219078493479869E-2</v>
      </c>
      <c r="BF13" s="17">
        <v>5.8515083640830676E-3</v>
      </c>
      <c r="BG13" s="17">
        <v>3.4970267697156152E-2</v>
      </c>
      <c r="BH13" s="17">
        <v>1.318568756685917E-2</v>
      </c>
      <c r="BI13" s="17">
        <v>2.1846125371917099E-2</v>
      </c>
      <c r="BJ13" s="17">
        <v>3.5935687544400727E-2</v>
      </c>
      <c r="BK13" s="17">
        <v>6.6604971515867618E-3</v>
      </c>
      <c r="BL13" s="17">
        <v>3.780958308342483E-2</v>
      </c>
      <c r="BM13" s="17">
        <v>3.2820669418017229E-2</v>
      </c>
      <c r="BN13" s="17">
        <v>5.6421763128157838E-2</v>
      </c>
      <c r="BP13" s="17">
        <v>3.1930784899892997E-2</v>
      </c>
      <c r="BQ13" s="17">
        <v>3.7118380256086457E-2</v>
      </c>
      <c r="BR13" s="17">
        <v>3.5439050456151283E-2</v>
      </c>
      <c r="BS13" s="17">
        <v>2.5760191320599209E-2</v>
      </c>
      <c r="BT13" s="17">
        <v>1.0479333045225719E-2</v>
      </c>
      <c r="BU13" s="17">
        <v>3.6532096023783787E-2</v>
      </c>
      <c r="BV13" s="17">
        <v>3.2656389316653267E-2</v>
      </c>
      <c r="BW13" s="17">
        <v>5.2744738555109187E-2</v>
      </c>
      <c r="BX13" s="17">
        <v>1.279761805095163E-2</v>
      </c>
      <c r="BY13" s="17">
        <v>3.4595521991525047E-2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A22"/>
  <sheetViews>
    <sheetView showGridLines="0" workbookViewId="0">
      <pane xSplit="2" topLeftCell="AV1" activePane="topRight" state="frozen"/>
      <selection pane="topRight" activeCell="AY13" sqref="AY13"/>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304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305</v>
      </c>
      <c r="C9" s="17">
        <v>0.3484918869966579</v>
      </c>
      <c r="D9" s="17">
        <v>0.36942542907594572</v>
      </c>
      <c r="E9" s="17">
        <v>0.28073136051685288</v>
      </c>
      <c r="F9" s="17">
        <v>0.3191046546894572</v>
      </c>
      <c r="H9" s="17">
        <v>0.31490347291548049</v>
      </c>
      <c r="I9" s="17">
        <v>0.34295172358343051</v>
      </c>
      <c r="J9" s="17">
        <v>0.21706275053922769</v>
      </c>
      <c r="K9" s="17">
        <v>0.31784414877067219</v>
      </c>
      <c r="L9" s="17">
        <v>0.35739410656445819</v>
      </c>
      <c r="M9" s="17">
        <v>0.2696433854981799</v>
      </c>
      <c r="N9" s="17">
        <v>0.32133329500422658</v>
      </c>
      <c r="O9" s="17">
        <v>0.3222266697187452</v>
      </c>
      <c r="P9" s="17">
        <v>0.38673026007245659</v>
      </c>
      <c r="Q9" s="17">
        <v>0.36468820541977781</v>
      </c>
      <c r="R9" s="17">
        <v>0.44723888680306362</v>
      </c>
      <c r="S9" s="17">
        <v>0.43012246037557739</v>
      </c>
      <c r="U9" s="17">
        <v>0.2781682777560216</v>
      </c>
      <c r="V9" s="17">
        <v>0.32142734701298359</v>
      </c>
      <c r="W9" s="17">
        <v>0.35293563471648393</v>
      </c>
      <c r="X9" s="17">
        <v>0.29664609276019999</v>
      </c>
      <c r="Y9" s="17">
        <v>0.36627331891206638</v>
      </c>
      <c r="Z9" s="17">
        <v>0.38335185764465302</v>
      </c>
      <c r="AA9" s="17">
        <v>0.38202947159235873</v>
      </c>
      <c r="AB9" s="17">
        <v>0.37445395699029588</v>
      </c>
      <c r="AC9" s="17">
        <v>0.40347307454498449</v>
      </c>
      <c r="AD9" s="17">
        <v>0.3188195396026508</v>
      </c>
      <c r="AE9" s="17">
        <v>0.35530312816925619</v>
      </c>
      <c r="AG9" s="17">
        <v>0.40275874715766569</v>
      </c>
      <c r="AH9" s="17">
        <v>0.30587143390395038</v>
      </c>
      <c r="AJ9" s="17">
        <v>0.41022687170888422</v>
      </c>
      <c r="AK9" s="17">
        <v>0.38272029771611399</v>
      </c>
      <c r="AL9" s="17">
        <v>0.2664136998173231</v>
      </c>
      <c r="AM9" s="17">
        <v>0.37478520083565231</v>
      </c>
      <c r="AN9" s="17">
        <v>0.32304271465006729</v>
      </c>
      <c r="AO9" s="17">
        <v>0.3322576487458645</v>
      </c>
      <c r="AP9" s="17">
        <v>0.37824478254135763</v>
      </c>
      <c r="AQ9" s="17">
        <v>0.29261123809131728</v>
      </c>
      <c r="AR9" s="17">
        <v>0.34632974322155002</v>
      </c>
      <c r="AS9" s="17">
        <v>0.33169605115355288</v>
      </c>
      <c r="AT9" s="17">
        <v>0.3443574989583425</v>
      </c>
      <c r="AU9" s="17">
        <v>0.32921687734244193</v>
      </c>
      <c r="AV9" s="17">
        <v>0.40880033693286882</v>
      </c>
      <c r="AX9" s="17">
        <v>0.355476976330801</v>
      </c>
      <c r="AY9" s="17">
        <v>0.33169605115355288</v>
      </c>
      <c r="AZ9" s="17">
        <v>0.3443574989583425</v>
      </c>
      <c r="BA9" s="17">
        <v>0.32921687734244193</v>
      </c>
      <c r="BC9" s="17">
        <v>0.42403812566047228</v>
      </c>
      <c r="BD9" s="17">
        <v>0.27484801096847272</v>
      </c>
      <c r="BE9" s="17">
        <v>0.36711407845780802</v>
      </c>
      <c r="BF9" s="17">
        <v>0.43339055556934791</v>
      </c>
      <c r="BG9" s="17">
        <v>0.36214575220704143</v>
      </c>
      <c r="BH9" s="17">
        <v>0.44942760908881429</v>
      </c>
      <c r="BI9" s="17">
        <v>0.31485255209471102</v>
      </c>
      <c r="BJ9" s="17">
        <v>0.2917724143790581</v>
      </c>
      <c r="BK9" s="17">
        <v>0.2972773373070608</v>
      </c>
      <c r="BL9" s="17">
        <v>0.31830048687919132</v>
      </c>
      <c r="BM9" s="17">
        <v>0.38578228633338069</v>
      </c>
      <c r="BN9" s="17">
        <v>0.34015973419876522</v>
      </c>
      <c r="BP9" s="17">
        <v>0.27940293018568901</v>
      </c>
      <c r="BQ9" s="17">
        <v>0.40047230364452918</v>
      </c>
      <c r="BR9" s="17">
        <v>0.24765485721762431</v>
      </c>
      <c r="BS9" s="17">
        <v>0.3608146191686244</v>
      </c>
      <c r="BT9" s="17">
        <v>0.44781092393779021</v>
      </c>
      <c r="BU9" s="17">
        <v>0.32948799051504818</v>
      </c>
      <c r="BV9" s="17">
        <v>0.43234176769914989</v>
      </c>
      <c r="BW9" s="17">
        <v>0.29735211675441892</v>
      </c>
      <c r="BX9" s="17">
        <v>0.33206975476961198</v>
      </c>
      <c r="BY9" s="17">
        <v>0.38541052808760262</v>
      </c>
    </row>
    <row r="10" spans="2:79" ht="32.1" customHeight="1">
      <c r="B10" s="19" t="s">
        <v>306</v>
      </c>
      <c r="C10" s="17">
        <v>0.52990266204751002</v>
      </c>
      <c r="D10" s="17">
        <v>0.54512581514003922</v>
      </c>
      <c r="E10" s="17">
        <v>0.47903065997095778</v>
      </c>
      <c r="F10" s="17">
        <v>0.52564976816673814</v>
      </c>
      <c r="H10" s="17">
        <v>0.41345224648326973</v>
      </c>
      <c r="I10" s="17">
        <v>0.4681380955124213</v>
      </c>
      <c r="J10" s="17">
        <v>0.51395669414379053</v>
      </c>
      <c r="K10" s="17">
        <v>0.4953773339811996</v>
      </c>
      <c r="L10" s="17">
        <v>0.51094185679911774</v>
      </c>
      <c r="M10" s="17">
        <v>0.54091339569611818</v>
      </c>
      <c r="N10" s="17">
        <v>0.58114342843449396</v>
      </c>
      <c r="O10" s="17">
        <v>0.41557796597635138</v>
      </c>
      <c r="P10" s="17">
        <v>0.51841479443353611</v>
      </c>
      <c r="Q10" s="17">
        <v>0.60046097430655165</v>
      </c>
      <c r="R10" s="17">
        <v>0.63433644285665547</v>
      </c>
      <c r="S10" s="17">
        <v>0.59442875991512412</v>
      </c>
      <c r="U10" s="17">
        <v>0.48885213290631813</v>
      </c>
      <c r="V10" s="17">
        <v>0.51239276024107605</v>
      </c>
      <c r="W10" s="17">
        <v>0.48486933672397042</v>
      </c>
      <c r="X10" s="17">
        <v>0.50945293336168196</v>
      </c>
      <c r="Y10" s="17">
        <v>0.55015484851545449</v>
      </c>
      <c r="Z10" s="17">
        <v>0.56912229779773105</v>
      </c>
      <c r="AA10" s="17">
        <v>0.54449456928316131</v>
      </c>
      <c r="AB10" s="17">
        <v>0.57184952089235475</v>
      </c>
      <c r="AC10" s="17">
        <v>0.55958831264299491</v>
      </c>
      <c r="AD10" s="17">
        <v>0.51316194105734303</v>
      </c>
      <c r="AE10" s="17">
        <v>0.21157426069927701</v>
      </c>
      <c r="AG10" s="17">
        <v>0.57157960456034029</v>
      </c>
      <c r="AH10" s="17">
        <v>0.49717015885596072</v>
      </c>
      <c r="AJ10" s="17">
        <v>0.57871292472936098</v>
      </c>
      <c r="AK10" s="17">
        <v>0.50160106892001133</v>
      </c>
      <c r="AL10" s="17">
        <v>0.51551844735028862</v>
      </c>
      <c r="AM10" s="17">
        <v>0.52900488521851852</v>
      </c>
      <c r="AN10" s="17">
        <v>0.5568812906509466</v>
      </c>
      <c r="AO10" s="17">
        <v>0.57822922333563564</v>
      </c>
      <c r="AP10" s="17">
        <v>0.54830624129160288</v>
      </c>
      <c r="AQ10" s="17">
        <v>0.53496202934849313</v>
      </c>
      <c r="AR10" s="17">
        <v>0.55622192366016765</v>
      </c>
      <c r="AS10" s="17">
        <v>0.59361545354545953</v>
      </c>
      <c r="AT10" s="17">
        <v>0.57290948954798171</v>
      </c>
      <c r="AU10" s="17">
        <v>0.55429792015256951</v>
      </c>
      <c r="AV10" s="17">
        <v>0.54809097266252382</v>
      </c>
      <c r="AX10" s="17">
        <v>0.52901084027235712</v>
      </c>
      <c r="AY10" s="17">
        <v>0.59361545354545953</v>
      </c>
      <c r="AZ10" s="17">
        <v>0.57290948954798171</v>
      </c>
      <c r="BA10" s="17">
        <v>0.55429792015256951</v>
      </c>
      <c r="BC10" s="17">
        <v>0.58527041814127423</v>
      </c>
      <c r="BD10" s="17">
        <v>0.56922408200933805</v>
      </c>
      <c r="BE10" s="17">
        <v>0.50688222173177744</v>
      </c>
      <c r="BF10" s="17">
        <v>0.48384241296584701</v>
      </c>
      <c r="BG10" s="17">
        <v>0.42547857235019038</v>
      </c>
      <c r="BH10" s="17">
        <v>0.5511238488756971</v>
      </c>
      <c r="BI10" s="17">
        <v>0.55009602554247794</v>
      </c>
      <c r="BJ10" s="17">
        <v>0.53127322852016479</v>
      </c>
      <c r="BK10" s="17">
        <v>0.47245731928454399</v>
      </c>
      <c r="BL10" s="17">
        <v>0.47946658573626239</v>
      </c>
      <c r="BM10" s="17">
        <v>0.54535211742654777</v>
      </c>
      <c r="BN10" s="17">
        <v>0.52812431962240158</v>
      </c>
      <c r="BP10" s="17">
        <v>0.58905832836476868</v>
      </c>
      <c r="BQ10" s="17">
        <v>0.52781554250908547</v>
      </c>
      <c r="BR10" s="17">
        <v>0.53787205737916177</v>
      </c>
      <c r="BS10" s="17">
        <v>0.57372327242495125</v>
      </c>
      <c r="BT10" s="17">
        <v>0.6562212417164327</v>
      </c>
      <c r="BU10" s="17">
        <v>0.48792178368708872</v>
      </c>
      <c r="BV10" s="17">
        <v>0.56562355045249169</v>
      </c>
      <c r="BW10" s="17">
        <v>0.48198788839623691</v>
      </c>
      <c r="BX10" s="17">
        <v>0.41229672631492259</v>
      </c>
      <c r="BY10" s="17">
        <v>0.46281486154717272</v>
      </c>
    </row>
    <row r="11" spans="2:79" ht="32.1" customHeight="1">
      <c r="B11" s="19" t="s">
        <v>287</v>
      </c>
      <c r="C11" s="17">
        <v>0.35714413571855907</v>
      </c>
      <c r="D11" s="17">
        <v>0.367852707530613</v>
      </c>
      <c r="E11" s="17">
        <v>0.33064274885275319</v>
      </c>
      <c r="F11" s="17">
        <v>0.31283569061420707</v>
      </c>
      <c r="H11" s="17">
        <v>0.3257315056653845</v>
      </c>
      <c r="I11" s="17">
        <v>0.29167650684235757</v>
      </c>
      <c r="J11" s="17">
        <v>0.37161320399749098</v>
      </c>
      <c r="K11" s="17">
        <v>0.35364569170282639</v>
      </c>
      <c r="L11" s="17">
        <v>0.34192094687255448</v>
      </c>
      <c r="M11" s="17">
        <v>0.41508581791336141</v>
      </c>
      <c r="N11" s="17">
        <v>0.32198739238223689</v>
      </c>
      <c r="O11" s="17">
        <v>0.38214823046921509</v>
      </c>
      <c r="P11" s="17">
        <v>0.36512589733528389</v>
      </c>
      <c r="Q11" s="17">
        <v>0.37684236441210772</v>
      </c>
      <c r="R11" s="17">
        <v>0.35259758527770207</v>
      </c>
      <c r="S11" s="17">
        <v>0.36799308815925719</v>
      </c>
      <c r="U11" s="17">
        <v>0.31520621617767031</v>
      </c>
      <c r="V11" s="17">
        <v>0.37013145292107258</v>
      </c>
      <c r="W11" s="17">
        <v>0.38981222237200608</v>
      </c>
      <c r="X11" s="17">
        <v>0.33997147279237588</v>
      </c>
      <c r="Y11" s="17">
        <v>0.43028368267880768</v>
      </c>
      <c r="Z11" s="17">
        <v>0.35983227807743329</v>
      </c>
      <c r="AA11" s="17">
        <v>0.38568550922759531</v>
      </c>
      <c r="AB11" s="17">
        <v>0.35091050986185918</v>
      </c>
      <c r="AC11" s="17">
        <v>0.37402001691756198</v>
      </c>
      <c r="AD11" s="17">
        <v>0.26808704801118199</v>
      </c>
      <c r="AE11" s="17">
        <v>0.26445851008056698</v>
      </c>
      <c r="AG11" s="17">
        <v>0.36769860588319342</v>
      </c>
      <c r="AH11" s="17">
        <v>0.34885479855706619</v>
      </c>
      <c r="AJ11" s="17">
        <v>0.35693164083654322</v>
      </c>
      <c r="AK11" s="17">
        <v>0.41172679957921721</v>
      </c>
      <c r="AL11" s="17">
        <v>0.35901215307421658</v>
      </c>
      <c r="AM11" s="17">
        <v>0.36396573133331778</v>
      </c>
      <c r="AN11" s="17">
        <v>0.39358741770310812</v>
      </c>
      <c r="AO11" s="17">
        <v>0.39334724466467769</v>
      </c>
      <c r="AP11" s="17">
        <v>0.37215376785367132</v>
      </c>
      <c r="AQ11" s="17">
        <v>0.38184234590162558</v>
      </c>
      <c r="AR11" s="17">
        <v>0.39214352067186659</v>
      </c>
      <c r="AS11" s="17">
        <v>0.36661632965603502</v>
      </c>
      <c r="AT11" s="17">
        <v>0.3227794858460532</v>
      </c>
      <c r="AU11" s="17">
        <v>0.35521954227888031</v>
      </c>
      <c r="AV11" s="17">
        <v>0.36436339055991962</v>
      </c>
      <c r="AX11" s="17">
        <v>0.36577559470029708</v>
      </c>
      <c r="AY11" s="17">
        <v>0.36661632965603502</v>
      </c>
      <c r="AZ11" s="17">
        <v>0.3227794858460532</v>
      </c>
      <c r="BA11" s="17">
        <v>0.35521954227888031</v>
      </c>
      <c r="BC11" s="17">
        <v>0.32585274918119161</v>
      </c>
      <c r="BD11" s="17">
        <v>0.27772202090978659</v>
      </c>
      <c r="BE11" s="17">
        <v>0.3655664194422753</v>
      </c>
      <c r="BF11" s="17">
        <v>0.43201350987720949</v>
      </c>
      <c r="BG11" s="17">
        <v>0.27793074031108222</v>
      </c>
      <c r="BH11" s="17">
        <v>0.35346838780144962</v>
      </c>
      <c r="BI11" s="17">
        <v>0.32119304180374192</v>
      </c>
      <c r="BJ11" s="17">
        <v>0.3767780094952996</v>
      </c>
      <c r="BK11" s="17">
        <v>0.27816427490673101</v>
      </c>
      <c r="BL11" s="17">
        <v>0.37882118913199458</v>
      </c>
      <c r="BM11" s="17">
        <v>0.39387491830719018</v>
      </c>
      <c r="BN11" s="17">
        <v>0.35184163719358519</v>
      </c>
      <c r="BP11" s="17">
        <v>0.40794453760075672</v>
      </c>
      <c r="BQ11" s="17">
        <v>0.39188273985634492</v>
      </c>
      <c r="BR11" s="17">
        <v>0.3830648896777949</v>
      </c>
      <c r="BS11" s="17">
        <v>0.33326747830664188</v>
      </c>
      <c r="BT11" s="17">
        <v>0.43614154287210632</v>
      </c>
      <c r="BU11" s="17">
        <v>0.29256304923495358</v>
      </c>
      <c r="BV11" s="17">
        <v>0.38086932419591701</v>
      </c>
      <c r="BW11" s="17">
        <v>0.3199814750529954</v>
      </c>
      <c r="BX11" s="17">
        <v>0.39464896770768171</v>
      </c>
      <c r="BY11" s="17">
        <v>0.3408761411670137</v>
      </c>
    </row>
    <row r="12" spans="2:79" ht="45.95" customHeight="1">
      <c r="B12" s="19" t="s">
        <v>307</v>
      </c>
      <c r="C12" s="17">
        <v>0.40471168192651791</v>
      </c>
      <c r="D12" s="17">
        <v>0.42233922557079961</v>
      </c>
      <c r="E12" s="17">
        <v>0.34481805556089939</v>
      </c>
      <c r="F12" s="17">
        <v>0.41303442111428917</v>
      </c>
      <c r="H12" s="17">
        <v>0.42468469020853972</v>
      </c>
      <c r="I12" s="17">
        <v>0.35875628537355431</v>
      </c>
      <c r="J12" s="17">
        <v>0.39477640142604442</v>
      </c>
      <c r="K12" s="17">
        <v>0.32434077923046711</v>
      </c>
      <c r="L12" s="17">
        <v>0.35424940737194371</v>
      </c>
      <c r="M12" s="17">
        <v>0.44213832881013571</v>
      </c>
      <c r="N12" s="17">
        <v>0.5149015784045009</v>
      </c>
      <c r="O12" s="17">
        <v>0.31770556097310032</v>
      </c>
      <c r="P12" s="17">
        <v>0.44554585104451511</v>
      </c>
      <c r="Q12" s="17">
        <v>0.47419446518800029</v>
      </c>
      <c r="R12" s="17">
        <v>0.43494009721289578</v>
      </c>
      <c r="S12" s="17">
        <v>0.38333110497976702</v>
      </c>
      <c r="U12" s="17">
        <v>0.39647406609229552</v>
      </c>
      <c r="V12" s="17">
        <v>0.38703498995929159</v>
      </c>
      <c r="W12" s="17">
        <v>0.4046756217952428</v>
      </c>
      <c r="X12" s="17">
        <v>0.45219786623937619</v>
      </c>
      <c r="Y12" s="17">
        <v>0.36889641423202663</v>
      </c>
      <c r="Z12" s="17">
        <v>0.46110916441559391</v>
      </c>
      <c r="AA12" s="17">
        <v>0.42209369942329122</v>
      </c>
      <c r="AB12" s="17">
        <v>0.41309654454530742</v>
      </c>
      <c r="AC12" s="17">
        <v>0.37310767909388298</v>
      </c>
      <c r="AD12" s="17">
        <v>0.36666989640520042</v>
      </c>
      <c r="AE12" s="17">
        <v>0.17368618556254989</v>
      </c>
      <c r="AG12" s="17">
        <v>0.41327230476831589</v>
      </c>
      <c r="AH12" s="17">
        <v>0.39798828530488362</v>
      </c>
      <c r="AJ12" s="17">
        <v>0.39918877656382967</v>
      </c>
      <c r="AK12" s="17">
        <v>0.43739938604753009</v>
      </c>
      <c r="AL12" s="17">
        <v>0.45795545899635942</v>
      </c>
      <c r="AM12" s="17">
        <v>0.43966740618173927</v>
      </c>
      <c r="AN12" s="17">
        <v>0.42352645077401391</v>
      </c>
      <c r="AO12" s="17">
        <v>0.43655012532369808</v>
      </c>
      <c r="AP12" s="17">
        <v>0.40605010965524302</v>
      </c>
      <c r="AQ12" s="17">
        <v>0.40507692342733431</v>
      </c>
      <c r="AR12" s="17">
        <v>0.47144892028090529</v>
      </c>
      <c r="AS12" s="17">
        <v>0.48054545052605568</v>
      </c>
      <c r="AT12" s="17">
        <v>0.44913518110713918</v>
      </c>
      <c r="AU12" s="17">
        <v>0.38996480060078059</v>
      </c>
      <c r="AV12" s="17">
        <v>0.42537299921432858</v>
      </c>
      <c r="AX12" s="17">
        <v>0.40656013735404811</v>
      </c>
      <c r="AY12" s="17">
        <v>0.48054545052605568</v>
      </c>
      <c r="AZ12" s="17">
        <v>0.44913518110713918</v>
      </c>
      <c r="BA12" s="17">
        <v>0.38996480060078059</v>
      </c>
      <c r="BC12" s="17">
        <v>0.38094561666031213</v>
      </c>
      <c r="BD12" s="17">
        <v>0.47414663927226092</v>
      </c>
      <c r="BE12" s="17">
        <v>0.43804095155531542</v>
      </c>
      <c r="BF12" s="17">
        <v>0.42375520206041639</v>
      </c>
      <c r="BG12" s="17">
        <v>0.41954230791578428</v>
      </c>
      <c r="BH12" s="17">
        <v>0.4469604956809845</v>
      </c>
      <c r="BI12" s="17">
        <v>0.45969161587648821</v>
      </c>
      <c r="BJ12" s="17">
        <v>0.43837115763682449</v>
      </c>
      <c r="BK12" s="17">
        <v>0.41771292606037419</v>
      </c>
      <c r="BL12" s="17">
        <v>0.46729776089057701</v>
      </c>
      <c r="BM12" s="17">
        <v>0.44025564253109312</v>
      </c>
      <c r="BN12" s="17">
        <v>0.38116223775519958</v>
      </c>
      <c r="BP12" s="17">
        <v>0.44636656799833441</v>
      </c>
      <c r="BQ12" s="17">
        <v>0.41772236208384272</v>
      </c>
      <c r="BR12" s="17">
        <v>0.43348971666193842</v>
      </c>
      <c r="BS12" s="17">
        <v>0.3860597360939988</v>
      </c>
      <c r="BT12" s="17">
        <v>0.51122864608831942</v>
      </c>
      <c r="BU12" s="17">
        <v>0.31667405827610479</v>
      </c>
      <c r="BV12" s="17">
        <v>0.40326530420343798</v>
      </c>
      <c r="BW12" s="17">
        <v>0.34946402901432849</v>
      </c>
      <c r="BX12" s="17">
        <v>0.4001607533915168</v>
      </c>
      <c r="BY12" s="17">
        <v>0.40502903142439889</v>
      </c>
    </row>
    <row r="13" spans="2:79" ht="74.099999999999994" customHeight="1">
      <c r="B13" s="19" t="s">
        <v>308</v>
      </c>
      <c r="C13" s="17">
        <v>0.34490102504993359</v>
      </c>
      <c r="D13" s="17">
        <v>0.32829885569346562</v>
      </c>
      <c r="E13" s="17">
        <v>0.40267036333922102</v>
      </c>
      <c r="F13" s="17">
        <v>0.30639811213893903</v>
      </c>
      <c r="H13" s="17">
        <v>0.33012113677281818</v>
      </c>
      <c r="I13" s="17">
        <v>0.36051478834416772</v>
      </c>
      <c r="J13" s="17">
        <v>0.31063758617251469</v>
      </c>
      <c r="K13" s="17">
        <v>0.25377375711683797</v>
      </c>
      <c r="L13" s="17">
        <v>0.3821293587663066</v>
      </c>
      <c r="M13" s="17">
        <v>0.33279314924585002</v>
      </c>
      <c r="N13" s="17">
        <v>0.33566336903463689</v>
      </c>
      <c r="O13" s="17">
        <v>0.41885344672691888</v>
      </c>
      <c r="P13" s="17">
        <v>0.31555462512051158</v>
      </c>
      <c r="Q13" s="17">
        <v>0.36687833902107048</v>
      </c>
      <c r="R13" s="17">
        <v>0.37641799297709888</v>
      </c>
      <c r="S13" s="17">
        <v>0.36495356455378802</v>
      </c>
      <c r="U13" s="17">
        <v>0.37656582695452723</v>
      </c>
      <c r="V13" s="17">
        <v>0.23909278293693559</v>
      </c>
      <c r="W13" s="17">
        <v>0.34171948234715099</v>
      </c>
      <c r="X13" s="17">
        <v>0.2952261399008474</v>
      </c>
      <c r="Y13" s="17">
        <v>0.34342101896121258</v>
      </c>
      <c r="Z13" s="17">
        <v>0.33628328314650252</v>
      </c>
      <c r="AA13" s="17">
        <v>0.34917547407705962</v>
      </c>
      <c r="AB13" s="17">
        <v>0.34588734175720032</v>
      </c>
      <c r="AC13" s="17">
        <v>0.39222404696352092</v>
      </c>
      <c r="AD13" s="17">
        <v>0.38535648783895698</v>
      </c>
      <c r="AE13" s="17">
        <v>0.55891048503904084</v>
      </c>
      <c r="AG13" s="17">
        <v>0.36494153490970199</v>
      </c>
      <c r="AH13" s="17">
        <v>0.32916148147033419</v>
      </c>
      <c r="AJ13" s="17">
        <v>0.34545801383839231</v>
      </c>
      <c r="AK13" s="17">
        <v>0.39028157792622881</v>
      </c>
      <c r="AL13" s="17">
        <v>0.40844148791392199</v>
      </c>
      <c r="AM13" s="17">
        <v>0.34728876128530428</v>
      </c>
      <c r="AN13" s="17">
        <v>0.35666733973705322</v>
      </c>
      <c r="AO13" s="17">
        <v>0.41967006327631262</v>
      </c>
      <c r="AP13" s="17">
        <v>0.36397349236785231</v>
      </c>
      <c r="AQ13" s="17">
        <v>0.36687581350434401</v>
      </c>
      <c r="AR13" s="17">
        <v>0.36765530071411179</v>
      </c>
      <c r="AS13" s="17">
        <v>0.43272942334160192</v>
      </c>
      <c r="AT13" s="17">
        <v>0.42085527604077161</v>
      </c>
      <c r="AU13" s="17">
        <v>0.33267402114354372</v>
      </c>
      <c r="AV13" s="17">
        <v>0.47725165373071848</v>
      </c>
      <c r="AX13" s="17">
        <v>0.34674608740898638</v>
      </c>
      <c r="AY13" s="17">
        <v>0.43272942334160192</v>
      </c>
      <c r="AZ13" s="17">
        <v>0.42085527604077161</v>
      </c>
      <c r="BA13" s="17">
        <v>0.33267402114354372</v>
      </c>
      <c r="BC13" s="17">
        <v>0.34894510797788192</v>
      </c>
      <c r="BD13" s="17">
        <v>0.35270748798681367</v>
      </c>
      <c r="BE13" s="17">
        <v>0.34383607186461818</v>
      </c>
      <c r="BF13" s="17">
        <v>0.37681445176989659</v>
      </c>
      <c r="BG13" s="17">
        <v>0.3979871874368755</v>
      </c>
      <c r="BH13" s="17">
        <v>0.33730876993318459</v>
      </c>
      <c r="BI13" s="17">
        <v>0.31613069757089762</v>
      </c>
      <c r="BJ13" s="17">
        <v>0.35224945913384248</v>
      </c>
      <c r="BK13" s="17">
        <v>0.30551809345813019</v>
      </c>
      <c r="BL13" s="17">
        <v>0.31479933645460351</v>
      </c>
      <c r="BM13" s="17">
        <v>0.30810209982679698</v>
      </c>
      <c r="BN13" s="17">
        <v>0.36311577819909868</v>
      </c>
      <c r="BP13" s="17">
        <v>0.33776179440447629</v>
      </c>
      <c r="BQ13" s="17">
        <v>0.34975668476100208</v>
      </c>
      <c r="BR13" s="17">
        <v>0.39431506115915133</v>
      </c>
      <c r="BS13" s="17">
        <v>0.36337882614900552</v>
      </c>
      <c r="BT13" s="17">
        <v>0.3387404038430884</v>
      </c>
      <c r="BU13" s="17">
        <v>0.40712988252826959</v>
      </c>
      <c r="BV13" s="17">
        <v>0.29828573534861352</v>
      </c>
      <c r="BW13" s="17">
        <v>0.28436081181472539</v>
      </c>
      <c r="BX13" s="17">
        <v>0.36266297172480028</v>
      </c>
      <c r="BY13" s="17">
        <v>0.33350550261737621</v>
      </c>
    </row>
    <row r="14" spans="2:79" ht="74.099999999999994" customHeight="1">
      <c r="B14" s="19" t="s">
        <v>309</v>
      </c>
      <c r="C14" s="17">
        <v>0.31988422631466129</v>
      </c>
      <c r="D14" s="17">
        <v>0.30797682988562569</v>
      </c>
      <c r="E14" s="17">
        <v>0.34926624983044879</v>
      </c>
      <c r="F14" s="17">
        <v>0.40620482230401578</v>
      </c>
      <c r="H14" s="17">
        <v>0.209404234431016</v>
      </c>
      <c r="I14" s="17">
        <v>0.34427560799383727</v>
      </c>
      <c r="J14" s="17">
        <v>0.32689034459306282</v>
      </c>
      <c r="K14" s="17">
        <v>0.30427715298177838</v>
      </c>
      <c r="L14" s="17">
        <v>0.37291937370343131</v>
      </c>
      <c r="M14" s="17">
        <v>0.26467563009646972</v>
      </c>
      <c r="N14" s="17">
        <v>0.28971547660339608</v>
      </c>
      <c r="O14" s="17">
        <v>0.34164844174340919</v>
      </c>
      <c r="P14" s="17">
        <v>0.28690596675510799</v>
      </c>
      <c r="Q14" s="17">
        <v>0.32549265888549239</v>
      </c>
      <c r="R14" s="17">
        <v>0.36535057207619531</v>
      </c>
      <c r="S14" s="17">
        <v>0.38182740732078002</v>
      </c>
      <c r="U14" s="17">
        <v>0.28843504857008478</v>
      </c>
      <c r="V14" s="17">
        <v>0.3144699332464489</v>
      </c>
      <c r="W14" s="17">
        <v>0.30969148517524492</v>
      </c>
      <c r="X14" s="17">
        <v>0.2933886611554532</v>
      </c>
      <c r="Y14" s="17">
        <v>0.21140091533920399</v>
      </c>
      <c r="Z14" s="17">
        <v>0.27843820177731471</v>
      </c>
      <c r="AA14" s="17">
        <v>0.38158411486544402</v>
      </c>
      <c r="AB14" s="17">
        <v>0.35297749124335381</v>
      </c>
      <c r="AC14" s="17">
        <v>0.31152204041080322</v>
      </c>
      <c r="AD14" s="17">
        <v>0.42184632336673489</v>
      </c>
      <c r="AE14" s="17">
        <v>0.47603277077984413</v>
      </c>
      <c r="AG14" s="17">
        <v>0.34828621746833982</v>
      </c>
      <c r="AH14" s="17">
        <v>0.29757768917370059</v>
      </c>
      <c r="AJ14" s="17">
        <v>0.31811798229999078</v>
      </c>
      <c r="AK14" s="17">
        <v>0.33539982947825508</v>
      </c>
      <c r="AL14" s="17">
        <v>0.39366075497730257</v>
      </c>
      <c r="AM14" s="17">
        <v>0.3125561414410043</v>
      </c>
      <c r="AN14" s="17">
        <v>0.36075420475049452</v>
      </c>
      <c r="AO14" s="17">
        <v>0.39147483188420701</v>
      </c>
      <c r="AP14" s="17">
        <v>0.32021321146597348</v>
      </c>
      <c r="AQ14" s="17">
        <v>0.33655072940266978</v>
      </c>
      <c r="AR14" s="17">
        <v>0.36279416470703191</v>
      </c>
      <c r="AS14" s="17">
        <v>0.3326414540854335</v>
      </c>
      <c r="AT14" s="17">
        <v>0.28476171150331242</v>
      </c>
      <c r="AU14" s="17">
        <v>0.30892593425200521</v>
      </c>
      <c r="AV14" s="17">
        <v>0.43198739692398591</v>
      </c>
      <c r="AX14" s="17">
        <v>0.32511753350018102</v>
      </c>
      <c r="AY14" s="17">
        <v>0.3326414540854335</v>
      </c>
      <c r="AZ14" s="17">
        <v>0.28476171150331242</v>
      </c>
      <c r="BA14" s="17">
        <v>0.30892593425200521</v>
      </c>
      <c r="BC14" s="17">
        <v>0.32967380901131388</v>
      </c>
      <c r="BD14" s="17">
        <v>0.40044016890898348</v>
      </c>
      <c r="BE14" s="17">
        <v>0.27330698635874873</v>
      </c>
      <c r="BF14" s="17">
        <v>0.32908726236913299</v>
      </c>
      <c r="BG14" s="17">
        <v>0.31134270753441973</v>
      </c>
      <c r="BH14" s="17">
        <v>0.3080417496838227</v>
      </c>
      <c r="BI14" s="17">
        <v>0.30821846016119242</v>
      </c>
      <c r="BJ14" s="17">
        <v>0.31057524701356032</v>
      </c>
      <c r="BK14" s="17">
        <v>0.34742996752945071</v>
      </c>
      <c r="BL14" s="17">
        <v>0.30548842766127621</v>
      </c>
      <c r="BM14" s="17">
        <v>0.31142366478766748</v>
      </c>
      <c r="BN14" s="17">
        <v>0.34077558254935469</v>
      </c>
      <c r="BP14" s="17">
        <v>0.29973871894795712</v>
      </c>
      <c r="BQ14" s="17">
        <v>0.3865684689969241</v>
      </c>
      <c r="BR14" s="17">
        <v>0.30056664585763437</v>
      </c>
      <c r="BS14" s="17">
        <v>0.31765623968477003</v>
      </c>
      <c r="BT14" s="17">
        <v>0.34127951920468508</v>
      </c>
      <c r="BU14" s="17">
        <v>0.45754533281794979</v>
      </c>
      <c r="BV14" s="17">
        <v>0.26204571557078599</v>
      </c>
      <c r="BW14" s="17">
        <v>0.26715989873873602</v>
      </c>
      <c r="BX14" s="17">
        <v>0.38515132539549962</v>
      </c>
      <c r="BY14" s="17">
        <v>0.32056470095314882</v>
      </c>
    </row>
    <row r="15" spans="2:79" ht="45.95" customHeight="1">
      <c r="B15" s="19" t="s">
        <v>293</v>
      </c>
      <c r="C15" s="17">
        <v>0.34992014215801581</v>
      </c>
      <c r="D15" s="17">
        <v>0.36729767016445258</v>
      </c>
      <c r="E15" s="17">
        <v>0.30044632063993021</v>
      </c>
      <c r="F15" s="17">
        <v>0.34273665414880161</v>
      </c>
      <c r="H15" s="17">
        <v>0.31858685970097023</v>
      </c>
      <c r="I15" s="17">
        <v>0.36766935704524578</v>
      </c>
      <c r="J15" s="17">
        <v>0.27752503597425099</v>
      </c>
      <c r="K15" s="17">
        <v>0.44636717296483858</v>
      </c>
      <c r="L15" s="17">
        <v>0.37345138430790958</v>
      </c>
      <c r="M15" s="17">
        <v>0.3729837624112245</v>
      </c>
      <c r="N15" s="17">
        <v>0.34197219024864339</v>
      </c>
      <c r="O15" s="17">
        <v>0.308973882904718</v>
      </c>
      <c r="P15" s="17">
        <v>0.35044060193990112</v>
      </c>
      <c r="Q15" s="17">
        <v>0.3419147517271654</v>
      </c>
      <c r="R15" s="17">
        <v>0.35726373234092762</v>
      </c>
      <c r="S15" s="17">
        <v>0.33600555445336089</v>
      </c>
      <c r="U15" s="17">
        <v>0.38076971992659042</v>
      </c>
      <c r="V15" s="17">
        <v>0.34411699033197518</v>
      </c>
      <c r="W15" s="17">
        <v>0.36046914693442378</v>
      </c>
      <c r="X15" s="17">
        <v>0.33919889458842101</v>
      </c>
      <c r="Y15" s="17">
        <v>0.31109320327227102</v>
      </c>
      <c r="Z15" s="17">
        <v>0.37828841890342141</v>
      </c>
      <c r="AA15" s="17">
        <v>0.32539971028165637</v>
      </c>
      <c r="AB15" s="17">
        <v>0.36230661298706551</v>
      </c>
      <c r="AC15" s="17">
        <v>0.37078487114616321</v>
      </c>
      <c r="AD15" s="17">
        <v>0.30795538195512689</v>
      </c>
      <c r="AE15" s="17">
        <v>3.7888075136727109E-2</v>
      </c>
      <c r="AG15" s="17">
        <v>0.34069302608317498</v>
      </c>
      <c r="AH15" s="17">
        <v>0.35716699349015307</v>
      </c>
      <c r="AJ15" s="17">
        <v>0.39576651209235902</v>
      </c>
      <c r="AK15" s="17">
        <v>0.31119733523858262</v>
      </c>
      <c r="AL15" s="17">
        <v>0.37027186734663881</v>
      </c>
      <c r="AM15" s="17">
        <v>0.36973285594208433</v>
      </c>
      <c r="AN15" s="17">
        <v>0.34754448632321938</v>
      </c>
      <c r="AO15" s="17">
        <v>0.40508107969488172</v>
      </c>
      <c r="AP15" s="17">
        <v>0.33298124812373608</v>
      </c>
      <c r="AQ15" s="17">
        <v>0.37856883236714578</v>
      </c>
      <c r="AR15" s="17">
        <v>0.41642063799534118</v>
      </c>
      <c r="AS15" s="17">
        <v>0.38327936036725502</v>
      </c>
      <c r="AT15" s="17">
        <v>0.35961816627747728</v>
      </c>
      <c r="AU15" s="17">
        <v>0.37756194781590457</v>
      </c>
      <c r="AV15" s="17">
        <v>0.36700236634042332</v>
      </c>
      <c r="AX15" s="17">
        <v>0.35575825306173992</v>
      </c>
      <c r="AY15" s="17">
        <v>0.38327936036725502</v>
      </c>
      <c r="AZ15" s="17">
        <v>0.35961816627747728</v>
      </c>
      <c r="BA15" s="17">
        <v>0.37756194781590457</v>
      </c>
      <c r="BC15" s="17">
        <v>0.36398635263192419</v>
      </c>
      <c r="BD15" s="17">
        <v>0.35210199906579648</v>
      </c>
      <c r="BE15" s="17">
        <v>0.39952494339452271</v>
      </c>
      <c r="BF15" s="17">
        <v>0.42951364747232978</v>
      </c>
      <c r="BG15" s="17">
        <v>0.33524541356091297</v>
      </c>
      <c r="BH15" s="17">
        <v>0.39586892238530691</v>
      </c>
      <c r="BI15" s="17">
        <v>0.35223221709378738</v>
      </c>
      <c r="BJ15" s="17">
        <v>0.39866649984356428</v>
      </c>
      <c r="BK15" s="17">
        <v>0.38165810586884541</v>
      </c>
      <c r="BL15" s="17">
        <v>0.32325585072777557</v>
      </c>
      <c r="BM15" s="17">
        <v>0.35887624383922018</v>
      </c>
      <c r="BN15" s="17">
        <v>0.30936142064103922</v>
      </c>
      <c r="BP15" s="17">
        <v>0.4468676010201364</v>
      </c>
      <c r="BQ15" s="17">
        <v>0.37508803103566368</v>
      </c>
      <c r="BR15" s="17">
        <v>0.28551480072034902</v>
      </c>
      <c r="BS15" s="17">
        <v>0.33909745329563751</v>
      </c>
      <c r="BT15" s="17">
        <v>0.41620448791598108</v>
      </c>
      <c r="BU15" s="17">
        <v>0.29256304923495358</v>
      </c>
      <c r="BV15" s="17">
        <v>0.335090440470033</v>
      </c>
      <c r="BW15" s="17">
        <v>0.30955688713434493</v>
      </c>
      <c r="BX15" s="17">
        <v>0.28131663846555283</v>
      </c>
      <c r="BY15" s="17">
        <v>0.34535649983327588</v>
      </c>
    </row>
    <row r="16" spans="2:79" ht="18.95" customHeight="1">
      <c r="B16" s="19" t="s">
        <v>55</v>
      </c>
      <c r="C16" s="17">
        <v>1.1892440775405201E-2</v>
      </c>
      <c r="D16" s="17">
        <v>1.098565928606811E-2</v>
      </c>
      <c r="E16" s="17">
        <v>1.7208690693520601E-2</v>
      </c>
      <c r="F16" s="17">
        <v>0</v>
      </c>
      <c r="H16" s="17">
        <v>2.1242530779503159E-2</v>
      </c>
      <c r="I16" s="17">
        <v>3.9208199107539912E-3</v>
      </c>
      <c r="J16" s="17">
        <v>1.3823876223034199E-2</v>
      </c>
      <c r="K16" s="17">
        <v>3.3472409584009169E-2</v>
      </c>
      <c r="L16" s="17">
        <v>4.3421308379413166E-3</v>
      </c>
      <c r="M16" s="17">
        <v>1.478166762558422E-2</v>
      </c>
      <c r="N16" s="17">
        <v>1.511559828736631E-2</v>
      </c>
      <c r="O16" s="17">
        <v>0</v>
      </c>
      <c r="P16" s="17">
        <v>0</v>
      </c>
      <c r="Q16" s="17">
        <v>1.688430933456576E-3</v>
      </c>
      <c r="R16" s="17">
        <v>7.0262135220576453E-3</v>
      </c>
      <c r="S16" s="17">
        <v>1.4979370074326681E-2</v>
      </c>
      <c r="U16" s="17">
        <v>1.460592854561756E-2</v>
      </c>
      <c r="V16" s="17">
        <v>2.0482169520507298E-2</v>
      </c>
      <c r="W16" s="17">
        <v>1.1515889408846441E-2</v>
      </c>
      <c r="X16" s="17">
        <v>8.997474269202525E-3</v>
      </c>
      <c r="Y16" s="17">
        <v>1.481885006375813E-2</v>
      </c>
      <c r="Z16" s="17">
        <v>5.2079757178208688E-3</v>
      </c>
      <c r="AA16" s="17">
        <v>6.6531296389733471E-3</v>
      </c>
      <c r="AB16" s="17">
        <v>3.4949519560701402E-3</v>
      </c>
      <c r="AC16" s="17">
        <v>1.193849026299657E-2</v>
      </c>
      <c r="AD16" s="17">
        <v>2.5596386144635781E-2</v>
      </c>
      <c r="AE16" s="17">
        <v>8.5660871336491431E-2</v>
      </c>
      <c r="AG16" s="17">
        <v>6.9476094478049472E-3</v>
      </c>
      <c r="AH16" s="17">
        <v>1.5776043973085081E-2</v>
      </c>
      <c r="AJ16" s="17">
        <v>3.1216790726406761E-3</v>
      </c>
      <c r="AK16" s="17">
        <v>4.7028771672792263E-3</v>
      </c>
      <c r="AL16" s="17">
        <v>0</v>
      </c>
      <c r="AM16" s="17">
        <v>1.0598015910167929E-2</v>
      </c>
      <c r="AN16" s="17">
        <v>8.4804814045206199E-3</v>
      </c>
      <c r="AO16" s="17">
        <v>0</v>
      </c>
      <c r="AP16" s="17">
        <v>2.554444945145431E-3</v>
      </c>
      <c r="AQ16" s="17">
        <v>2.2790800356418849E-2</v>
      </c>
      <c r="AR16" s="17">
        <v>1.499625506973941E-2</v>
      </c>
      <c r="AS16" s="17">
        <v>0</v>
      </c>
      <c r="AT16" s="17">
        <v>7.9787042501376203E-3</v>
      </c>
      <c r="AU16" s="17">
        <v>1.2129763281494191E-2</v>
      </c>
      <c r="AV16" s="17">
        <v>4.798387000414032E-3</v>
      </c>
      <c r="AX16" s="17">
        <v>1.087692349813511E-2</v>
      </c>
      <c r="AY16" s="17">
        <v>0</v>
      </c>
      <c r="AZ16" s="17">
        <v>7.9787042501376203E-3</v>
      </c>
      <c r="BA16" s="17">
        <v>1.2129763281494191E-2</v>
      </c>
      <c r="BC16" s="17">
        <v>6.5237621223737828E-3</v>
      </c>
      <c r="BD16" s="17">
        <v>1.8961619826463199E-2</v>
      </c>
      <c r="BE16" s="17">
        <v>0</v>
      </c>
      <c r="BF16" s="17">
        <v>0</v>
      </c>
      <c r="BG16" s="17">
        <v>0</v>
      </c>
      <c r="BH16" s="17">
        <v>7.5828839146231328E-3</v>
      </c>
      <c r="BI16" s="17">
        <v>1.0456501830417891E-2</v>
      </c>
      <c r="BJ16" s="17">
        <v>2.4425532476308711E-2</v>
      </c>
      <c r="BK16" s="17">
        <v>2.8418678798950419E-2</v>
      </c>
      <c r="BL16" s="17">
        <v>1.693186150997638E-2</v>
      </c>
      <c r="BM16" s="17">
        <v>8.5742457929176546E-3</v>
      </c>
      <c r="BN16" s="17">
        <v>9.6520388845837395E-3</v>
      </c>
      <c r="BP16" s="17">
        <v>2.077068479793806E-2</v>
      </c>
      <c r="BQ16" s="17">
        <v>1.0435819221290639E-2</v>
      </c>
      <c r="BR16" s="17">
        <v>1.1001267192699881E-2</v>
      </c>
      <c r="BS16" s="17">
        <v>7.9547300743293779E-3</v>
      </c>
      <c r="BT16" s="17">
        <v>7.3866722850316384E-3</v>
      </c>
      <c r="BU16" s="17">
        <v>0</v>
      </c>
      <c r="BV16" s="17">
        <v>0</v>
      </c>
      <c r="BW16" s="17">
        <v>1.7468485185717669E-2</v>
      </c>
      <c r="BX16" s="17">
        <v>1.7088245354569841E-2</v>
      </c>
      <c r="BY16" s="17">
        <v>1.5080219497606691E-2</v>
      </c>
    </row>
    <row r="17" spans="2:77" ht="18.95" customHeight="1">
      <c r="B17" s="19" t="s">
        <v>83</v>
      </c>
      <c r="C17" s="17">
        <v>1.5154610195377701E-2</v>
      </c>
      <c r="D17" s="17">
        <v>1.4182133715978E-2</v>
      </c>
      <c r="E17" s="17">
        <v>1.8244237760276848E-2</v>
      </c>
      <c r="F17" s="17">
        <v>1.7789314537862901E-2</v>
      </c>
      <c r="H17" s="17">
        <v>2.044894632742705E-2</v>
      </c>
      <c r="I17" s="17">
        <v>3.9208199107539912E-3</v>
      </c>
      <c r="J17" s="17">
        <v>3.4052178021212638E-2</v>
      </c>
      <c r="K17" s="17">
        <v>1.428207955486414E-2</v>
      </c>
      <c r="L17" s="17">
        <v>1.0912034130769939E-2</v>
      </c>
      <c r="M17" s="17">
        <v>1.5639604636818729E-3</v>
      </c>
      <c r="N17" s="17">
        <v>7.9286099411679765E-3</v>
      </c>
      <c r="O17" s="17">
        <v>2.5553546163002989E-2</v>
      </c>
      <c r="P17" s="17">
        <v>1.319223071313512E-2</v>
      </c>
      <c r="Q17" s="17">
        <v>3.8173611203377038E-3</v>
      </c>
      <c r="R17" s="17">
        <v>1.8964863616793119E-2</v>
      </c>
      <c r="S17" s="17">
        <v>2.1286832424166489E-2</v>
      </c>
      <c r="U17" s="17">
        <v>1.021538605917238E-2</v>
      </c>
      <c r="V17" s="17">
        <v>3.4199193876204112E-2</v>
      </c>
      <c r="W17" s="17">
        <v>1.2941383956512899E-2</v>
      </c>
      <c r="X17" s="17">
        <v>6.3757480360045072E-3</v>
      </c>
      <c r="Y17" s="17">
        <v>8.5118271303108381E-3</v>
      </c>
      <c r="Z17" s="17">
        <v>5.2079757178208688E-3</v>
      </c>
      <c r="AA17" s="17">
        <v>2.806106955229639E-2</v>
      </c>
      <c r="AB17" s="17">
        <v>1.9961625279288551E-2</v>
      </c>
      <c r="AC17" s="17">
        <v>6.8573718526277532E-3</v>
      </c>
      <c r="AD17" s="17">
        <v>1.774883936542743E-2</v>
      </c>
      <c r="AE17" s="17">
        <v>0.13592362588103429</v>
      </c>
      <c r="AG17" s="17">
        <v>1.674173446496862E-2</v>
      </c>
      <c r="AH17" s="17">
        <v>1.390810440374538E-2</v>
      </c>
      <c r="AJ17" s="17">
        <v>1.9487799788706791E-2</v>
      </c>
      <c r="AK17" s="17">
        <v>2.247786638658588E-2</v>
      </c>
      <c r="AL17" s="17">
        <v>3.8252833246318632E-2</v>
      </c>
      <c r="AM17" s="17">
        <v>2.0454221248536141E-2</v>
      </c>
      <c r="AN17" s="17">
        <v>1.9511543581565569E-2</v>
      </c>
      <c r="AO17" s="17">
        <v>1.7652516779213329E-2</v>
      </c>
      <c r="AP17" s="17">
        <v>2.0135804725509542E-2</v>
      </c>
      <c r="AQ17" s="17">
        <v>2.090182179392798E-2</v>
      </c>
      <c r="AR17" s="17">
        <v>1.7771697292442989E-2</v>
      </c>
      <c r="AS17" s="17">
        <v>1.5569129387642299E-2</v>
      </c>
      <c r="AT17" s="17">
        <v>1.188865976912514E-2</v>
      </c>
      <c r="AU17" s="17">
        <v>1.7194801249020761E-2</v>
      </c>
      <c r="AV17" s="17">
        <v>0</v>
      </c>
      <c r="AX17" s="17">
        <v>1.6096053799586271E-2</v>
      </c>
      <c r="AY17" s="17">
        <v>1.5569129387642299E-2</v>
      </c>
      <c r="AZ17" s="17">
        <v>1.188865976912514E-2</v>
      </c>
      <c r="BA17" s="17">
        <v>1.7194801249020761E-2</v>
      </c>
      <c r="BC17" s="17">
        <v>6.5237621223737828E-3</v>
      </c>
      <c r="BD17" s="17">
        <v>3.24933524374133E-3</v>
      </c>
      <c r="BE17" s="17">
        <v>3.007750798845969E-3</v>
      </c>
      <c r="BF17" s="17">
        <v>0</v>
      </c>
      <c r="BG17" s="17">
        <v>6.9513754751937638E-3</v>
      </c>
      <c r="BH17" s="17">
        <v>1.728641799417218E-2</v>
      </c>
      <c r="BI17" s="17">
        <v>2.4962043972613861E-2</v>
      </c>
      <c r="BJ17" s="17">
        <v>7.5304949819067143E-3</v>
      </c>
      <c r="BK17" s="17">
        <v>0</v>
      </c>
      <c r="BL17" s="17">
        <v>2.889278680801213E-2</v>
      </c>
      <c r="BM17" s="17">
        <v>1.1189143397814471E-3</v>
      </c>
      <c r="BN17" s="17">
        <v>3.1595456834776187E-2</v>
      </c>
      <c r="BP17" s="17">
        <v>2.929394505950676E-3</v>
      </c>
      <c r="BQ17" s="17">
        <v>2.212491755681598E-2</v>
      </c>
      <c r="BR17" s="17">
        <v>2.788193760551325E-2</v>
      </c>
      <c r="BS17" s="17">
        <v>1.903393672724726E-2</v>
      </c>
      <c r="BT17" s="17">
        <v>1.1673648784507161E-2</v>
      </c>
      <c r="BU17" s="17">
        <v>2.45899608374366E-2</v>
      </c>
      <c r="BV17" s="17">
        <v>0</v>
      </c>
      <c r="BW17" s="17">
        <v>2.304864194852322E-3</v>
      </c>
      <c r="BX17" s="17">
        <v>0</v>
      </c>
      <c r="BY17" s="17">
        <v>2.0544731326646491E-2</v>
      </c>
    </row>
    <row r="19" spans="2:77">
      <c r="B19" t="s">
        <v>418</v>
      </c>
    </row>
    <row r="20" spans="2:77">
      <c r="B20" t="s">
        <v>9</v>
      </c>
    </row>
    <row r="22" spans="2:77">
      <c r="B22"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Q14"/>
  <sheetViews>
    <sheetView showGridLines="0" topLeftCell="F1" workbookViewId="0">
      <selection activeCell="R24" sqref="R24"/>
    </sheetView>
  </sheetViews>
  <sheetFormatPr defaultColWidth="8.85546875" defaultRowHeight="15"/>
  <cols>
    <col min="1" max="1" width="5" customWidth="1"/>
    <col min="2" max="2" width="25" customWidth="1"/>
    <col min="3" max="16" width="20" customWidth="1"/>
  </cols>
  <sheetData>
    <row r="2" spans="2:17" ht="39.950000000000003" customHeight="1">
      <c r="D2" s="18" t="s">
        <v>455</v>
      </c>
    </row>
    <row r="6" spans="2:17" ht="50.1" customHeight="1">
      <c r="C6" s="20" t="s">
        <v>456</v>
      </c>
      <c r="D6" s="20" t="s">
        <v>250</v>
      </c>
      <c r="E6" s="20" t="s">
        <v>251</v>
      </c>
      <c r="F6" s="20" t="s">
        <v>252</v>
      </c>
      <c r="G6" s="20" t="s">
        <v>265</v>
      </c>
      <c r="H6" s="20" t="s">
        <v>254</v>
      </c>
      <c r="I6" s="20" t="s">
        <v>255</v>
      </c>
      <c r="J6" s="20" t="s">
        <v>256</v>
      </c>
      <c r="K6" s="20" t="s">
        <v>257</v>
      </c>
      <c r="L6" s="20" t="s">
        <v>258</v>
      </c>
      <c r="M6" s="20" t="s">
        <v>259</v>
      </c>
      <c r="N6" s="20" t="s">
        <v>260</v>
      </c>
      <c r="O6" s="20" t="s">
        <v>261</v>
      </c>
      <c r="P6" s="20" t="s">
        <v>262</v>
      </c>
    </row>
    <row r="7" spans="2:17" ht="15.95">
      <c r="B7" s="19" t="s">
        <v>311</v>
      </c>
      <c r="C7" s="17">
        <v>0.35314808808934611</v>
      </c>
      <c r="D7" s="17">
        <v>0.42900275741221972</v>
      </c>
      <c r="E7" s="17">
        <v>0.41896864683526369</v>
      </c>
      <c r="F7" s="17">
        <v>0.36545465020980661</v>
      </c>
      <c r="G7" s="17">
        <v>0.46632943881087408</v>
      </c>
      <c r="H7" s="17">
        <v>0.30304681371886949</v>
      </c>
      <c r="I7" s="17">
        <v>0.47457150931375269</v>
      </c>
      <c r="J7" s="17">
        <v>0.31668814225195963</v>
      </c>
      <c r="K7" s="17">
        <v>0.22958363244036031</v>
      </c>
      <c r="L7" s="17">
        <v>0.29337991267326929</v>
      </c>
      <c r="M7" s="17">
        <v>0.34720163165689122</v>
      </c>
      <c r="N7" s="17">
        <v>0.45214830248439047</v>
      </c>
      <c r="O7" s="17">
        <v>0.43276063205297188</v>
      </c>
      <c r="P7" s="17">
        <v>0.34085371318907842</v>
      </c>
    </row>
    <row r="8" spans="2:17" ht="15.95">
      <c r="B8" s="19" t="s">
        <v>312</v>
      </c>
      <c r="C8" s="17">
        <v>0.36748206319183191</v>
      </c>
      <c r="D8" s="17">
        <v>0.35412158026069612</v>
      </c>
      <c r="E8" s="17">
        <v>0.35835927737643969</v>
      </c>
      <c r="F8" s="17">
        <v>0.39254173978111678</v>
      </c>
      <c r="G8" s="17">
        <v>0.34387200443651877</v>
      </c>
      <c r="H8" s="17">
        <v>0.39708558047830278</v>
      </c>
      <c r="I8" s="17">
        <v>0.30472652710236509</v>
      </c>
      <c r="J8" s="17">
        <v>0.36387588256268161</v>
      </c>
      <c r="K8" s="17">
        <v>0.31620489642342919</v>
      </c>
      <c r="L8" s="17">
        <v>0.34656435088763232</v>
      </c>
      <c r="M8" s="17">
        <v>0.37703442477015608</v>
      </c>
      <c r="N8" s="17">
        <v>0.3571549594179968</v>
      </c>
      <c r="O8" s="17">
        <v>0.33478171493031711</v>
      </c>
      <c r="P8" s="17">
        <v>0.37462365421019</v>
      </c>
    </row>
    <row r="9" spans="2:17" ht="15.95">
      <c r="B9" s="19" t="s">
        <v>313</v>
      </c>
      <c r="C9" s="17">
        <v>0.23439820175985979</v>
      </c>
      <c r="D9" s="17">
        <v>0.17878689829952829</v>
      </c>
      <c r="E9" s="17">
        <v>0.17828234736284829</v>
      </c>
      <c r="F9" s="17">
        <v>0.2004211030585239</v>
      </c>
      <c r="G9" s="17">
        <v>0.14919110698999061</v>
      </c>
      <c r="H9" s="17">
        <v>0.2497121826410709</v>
      </c>
      <c r="I9" s="17">
        <v>0.18515025543635369</v>
      </c>
      <c r="J9" s="17">
        <v>0.26946868112753541</v>
      </c>
      <c r="K9" s="17">
        <v>0.34649349942671093</v>
      </c>
      <c r="L9" s="17">
        <v>0.27244066186209581</v>
      </c>
      <c r="M9" s="17">
        <v>0.22601182869092529</v>
      </c>
      <c r="N9" s="17">
        <v>0.15370050269177291</v>
      </c>
      <c r="O9" s="17">
        <v>0.19392166331011809</v>
      </c>
      <c r="P9" s="17">
        <v>0.23293336611406151</v>
      </c>
    </row>
    <row r="10" spans="2:17" ht="15.95">
      <c r="B10" s="19" t="s">
        <v>314</v>
      </c>
      <c r="C10" s="17">
        <v>2.5677907208429721E-2</v>
      </c>
      <c r="D10" s="17">
        <v>2.6516165135485711E-2</v>
      </c>
      <c r="E10" s="17">
        <v>2.9034353124201131E-2</v>
      </c>
      <c r="F10" s="17">
        <v>2.911961892329178E-2</v>
      </c>
      <c r="G10" s="17">
        <v>2.8099032465811941E-2</v>
      </c>
      <c r="H10" s="17">
        <v>3.3582574436264327E-2</v>
      </c>
      <c r="I10" s="17">
        <v>2.2045761110534461E-2</v>
      </c>
      <c r="J10" s="17">
        <v>3.293157712587589E-2</v>
      </c>
      <c r="K10" s="17">
        <v>7.3198697663561949E-2</v>
      </c>
      <c r="L10" s="17">
        <v>6.3945061016335861E-2</v>
      </c>
      <c r="M10" s="17">
        <v>3.4977228591905753E-2</v>
      </c>
      <c r="N10" s="17">
        <v>2.2587511555596289E-2</v>
      </c>
      <c r="O10" s="17">
        <v>2.490468223223152E-2</v>
      </c>
      <c r="P10" s="17">
        <v>3.5836787815320348E-2</v>
      </c>
    </row>
    <row r="11" spans="2:17" ht="15.95">
      <c r="B11" s="19" t="s">
        <v>315</v>
      </c>
      <c r="C11" s="17">
        <v>8.6661446697848619E-3</v>
      </c>
      <c r="D11" s="17">
        <v>6.291262890550221E-3</v>
      </c>
      <c r="E11" s="17">
        <v>8.7100612211876306E-3</v>
      </c>
      <c r="F11" s="17">
        <v>7.2690359638762376E-3</v>
      </c>
      <c r="G11" s="17">
        <v>5.9800974040859194E-3</v>
      </c>
      <c r="H11" s="17">
        <v>8.7437228825966648E-3</v>
      </c>
      <c r="I11" s="17">
        <v>9.4006438602679526E-3</v>
      </c>
      <c r="J11" s="17">
        <v>9.5182232601218122E-3</v>
      </c>
      <c r="K11" s="17">
        <v>2.8990028554750611E-2</v>
      </c>
      <c r="L11" s="17">
        <v>1.73568778782454E-2</v>
      </c>
      <c r="M11" s="17">
        <v>1.1136670760635761E-2</v>
      </c>
      <c r="N11" s="17">
        <v>8.2834733223696149E-3</v>
      </c>
      <c r="O11" s="17">
        <v>6.9392651903166366E-3</v>
      </c>
      <c r="P11" s="17">
        <v>1.154869734262441E-2</v>
      </c>
    </row>
    <row r="12" spans="2:17" ht="15.95">
      <c r="B12" s="19" t="s">
        <v>131</v>
      </c>
      <c r="C12" s="17">
        <v>1.06275950807477E-2</v>
      </c>
      <c r="D12" s="17">
        <v>5.2813360015199736E-3</v>
      </c>
      <c r="E12" s="17">
        <v>6.6453140800596094E-3</v>
      </c>
      <c r="F12" s="17">
        <v>5.1938520633847936E-3</v>
      </c>
      <c r="G12" s="17">
        <v>6.5283198927187308E-3</v>
      </c>
      <c r="H12" s="17">
        <v>7.8291258428958895E-3</v>
      </c>
      <c r="I12" s="17">
        <v>4.105303176726147E-3</v>
      </c>
      <c r="J12" s="17">
        <v>7.5174936718257921E-3</v>
      </c>
      <c r="K12" s="17">
        <v>5.5292454911871668E-3</v>
      </c>
      <c r="L12" s="17">
        <v>6.3131356824215551E-3</v>
      </c>
      <c r="M12" s="17">
        <v>3.6382155294859739E-3</v>
      </c>
      <c r="N12" s="17">
        <v>6.1252505278740106E-3</v>
      </c>
      <c r="O12" s="17">
        <v>6.6920422840448376E-3</v>
      </c>
      <c r="P12" s="17">
        <v>4.2037813287254004E-3</v>
      </c>
    </row>
    <row r="13" spans="2:17">
      <c r="C13" s="22"/>
      <c r="D13" s="22"/>
      <c r="E13" s="22"/>
      <c r="F13" s="22"/>
      <c r="G13" s="22"/>
      <c r="H13" s="22"/>
      <c r="I13" s="22"/>
      <c r="J13" s="22"/>
      <c r="K13" s="22"/>
      <c r="L13" s="22"/>
      <c r="M13" s="22"/>
      <c r="N13" s="22"/>
      <c r="O13" s="22"/>
      <c r="P13" s="22"/>
      <c r="Q13" s="22"/>
    </row>
    <row r="14" spans="2:17">
      <c r="C14" s="22"/>
      <c r="D14" s="22"/>
      <c r="E14" s="22"/>
      <c r="F14" s="22"/>
      <c r="G14" s="22"/>
      <c r="H14" s="22"/>
      <c r="I14" s="22"/>
      <c r="J14" s="22"/>
      <c r="K14" s="22"/>
      <c r="L14" s="22"/>
      <c r="M14" s="22"/>
      <c r="N14" s="22"/>
      <c r="O14" s="22"/>
      <c r="P14" s="22"/>
      <c r="Q14" s="22"/>
    </row>
  </sheetData>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A19"/>
  <sheetViews>
    <sheetView showGridLines="0" workbookViewId="0">
      <pane xSplit="2" topLeftCell="AU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310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0.35314808808934611</v>
      </c>
      <c r="D9" s="17">
        <v>0.34737719956859292</v>
      </c>
      <c r="E9" s="17">
        <v>0.35242345199326791</v>
      </c>
      <c r="F9" s="17">
        <v>0.4128874591403453</v>
      </c>
      <c r="H9" s="17">
        <v>0.3723571638260153</v>
      </c>
      <c r="I9" s="17">
        <v>0.30792166536634458</v>
      </c>
      <c r="J9" s="17">
        <v>0.32696155921620512</v>
      </c>
      <c r="K9" s="17">
        <v>0.32099979300065451</v>
      </c>
      <c r="L9" s="17">
        <v>0.35705214520134781</v>
      </c>
      <c r="M9" s="17">
        <v>0.32440769540664849</v>
      </c>
      <c r="N9" s="17">
        <v>0.29449218179005321</v>
      </c>
      <c r="O9" s="17">
        <v>0.34481827122953401</v>
      </c>
      <c r="P9" s="17">
        <v>0.35975621474741398</v>
      </c>
      <c r="Q9" s="17">
        <v>0.38220389540632482</v>
      </c>
      <c r="R9" s="17">
        <v>0.40206457642555787</v>
      </c>
      <c r="S9" s="17">
        <v>0.37841838592652832</v>
      </c>
      <c r="U9" s="17">
        <v>0.37576419347645401</v>
      </c>
      <c r="V9" s="17">
        <v>0.33227593385355619</v>
      </c>
      <c r="W9" s="17">
        <v>0.35018300493050059</v>
      </c>
      <c r="X9" s="17">
        <v>0.28167874041151292</v>
      </c>
      <c r="Y9" s="17">
        <v>0.30660214295714738</v>
      </c>
      <c r="Z9" s="17">
        <v>0.36443556775864427</v>
      </c>
      <c r="AA9" s="17">
        <v>0.39078434188883732</v>
      </c>
      <c r="AB9" s="17">
        <v>0.39481659238717087</v>
      </c>
      <c r="AC9" s="17">
        <v>0.37264819042889452</v>
      </c>
      <c r="AD9" s="17">
        <v>0.31608737184803148</v>
      </c>
      <c r="AE9" s="17">
        <v>0.17368618556254989</v>
      </c>
      <c r="AG9" s="17">
        <v>0.37699442474892891</v>
      </c>
      <c r="AH9" s="17">
        <v>0.33452007016678609</v>
      </c>
      <c r="AJ9" s="17">
        <v>0.39845443058624957</v>
      </c>
      <c r="AK9" s="17">
        <v>0.33219190357726852</v>
      </c>
      <c r="AL9" s="17">
        <v>0.30063006610310289</v>
      </c>
      <c r="AM9" s="17">
        <v>0.35217550687897331</v>
      </c>
      <c r="AN9" s="17">
        <v>0.29910132664594941</v>
      </c>
      <c r="AO9" s="17">
        <v>0.37833396096451261</v>
      </c>
      <c r="AP9" s="17">
        <v>0.3701173565202997</v>
      </c>
      <c r="AQ9" s="17">
        <v>0.37665283165817448</v>
      </c>
      <c r="AR9" s="17">
        <v>0.38992219509407511</v>
      </c>
      <c r="AS9" s="17">
        <v>0.3735020189723614</v>
      </c>
      <c r="AT9" s="17">
        <v>0.36276792047267942</v>
      </c>
      <c r="AU9" s="17">
        <v>0.33951094219209832</v>
      </c>
      <c r="AV9" s="17">
        <v>0.37509516783061331</v>
      </c>
      <c r="AX9" s="17">
        <v>0.36306198640772508</v>
      </c>
      <c r="AY9" s="17">
        <v>0.3735020189723614</v>
      </c>
      <c r="AZ9" s="17">
        <v>0.36276792047267942</v>
      </c>
      <c r="BA9" s="17">
        <v>0.33951094219209832</v>
      </c>
      <c r="BC9" s="17">
        <v>0.29444816153697612</v>
      </c>
      <c r="BD9" s="17">
        <v>0.33652937044086889</v>
      </c>
      <c r="BE9" s="17">
        <v>0.36472411565994278</v>
      </c>
      <c r="BF9" s="17">
        <v>0.45347995410702968</v>
      </c>
      <c r="BG9" s="17">
        <v>0.36631962438732951</v>
      </c>
      <c r="BH9" s="17">
        <v>0.45323307551192848</v>
      </c>
      <c r="BI9" s="17">
        <v>0.39936916765668429</v>
      </c>
      <c r="BJ9" s="17">
        <v>0.39479662777996288</v>
      </c>
      <c r="BK9" s="17">
        <v>0.31625413628028709</v>
      </c>
      <c r="BL9" s="17">
        <v>0.35455542402986728</v>
      </c>
      <c r="BM9" s="17">
        <v>0.37290808105751327</v>
      </c>
      <c r="BN9" s="17">
        <v>0.32569069318640032</v>
      </c>
      <c r="BP9" s="17">
        <v>0.39751425995095607</v>
      </c>
      <c r="BQ9" s="17">
        <v>0.37907702376268049</v>
      </c>
      <c r="BR9" s="17">
        <v>0.31299694811107209</v>
      </c>
      <c r="BS9" s="17">
        <v>0.27252600429579221</v>
      </c>
      <c r="BT9" s="17">
        <v>0.46816594850444881</v>
      </c>
      <c r="BU9" s="17">
        <v>0.33977676583846939</v>
      </c>
      <c r="BV9" s="17">
        <v>0.3531299176200573</v>
      </c>
      <c r="BW9" s="17">
        <v>0.25325574510880272</v>
      </c>
      <c r="BX9" s="17">
        <v>0.37887997394283779</v>
      </c>
      <c r="BY9" s="17">
        <v>0.41105740109020772</v>
      </c>
    </row>
    <row r="10" spans="2:79" ht="18.95" customHeight="1">
      <c r="B10" s="19" t="s">
        <v>312</v>
      </c>
      <c r="C10" s="17">
        <v>0.36748206319183191</v>
      </c>
      <c r="D10" s="17">
        <v>0.37234038405740461</v>
      </c>
      <c r="E10" s="17">
        <v>0.36938450250592142</v>
      </c>
      <c r="F10" s="17">
        <v>0.30449592913053158</v>
      </c>
      <c r="H10" s="17">
        <v>0.33020006067658941</v>
      </c>
      <c r="I10" s="17">
        <v>0.3776054937357593</v>
      </c>
      <c r="J10" s="17">
        <v>0.32568470494244828</v>
      </c>
      <c r="K10" s="17">
        <v>0.38186636116483508</v>
      </c>
      <c r="L10" s="17">
        <v>0.35848076897922498</v>
      </c>
      <c r="M10" s="17">
        <v>0.3885471563055482</v>
      </c>
      <c r="N10" s="17">
        <v>0.44191340974309029</v>
      </c>
      <c r="O10" s="17">
        <v>0.44870598807840051</v>
      </c>
      <c r="P10" s="17">
        <v>0.43467178588829608</v>
      </c>
      <c r="Q10" s="17">
        <v>0.31158815007485968</v>
      </c>
      <c r="R10" s="17">
        <v>0.3495222527405033</v>
      </c>
      <c r="S10" s="17">
        <v>0.35331678199593791</v>
      </c>
      <c r="U10" s="17">
        <v>0.32270864919011433</v>
      </c>
      <c r="V10" s="17">
        <v>0.37339306338108968</v>
      </c>
      <c r="W10" s="17">
        <v>0.32524004425608849</v>
      </c>
      <c r="X10" s="17">
        <v>0.42762668354909072</v>
      </c>
      <c r="Y10" s="17">
        <v>0.43063288163972863</v>
      </c>
      <c r="Z10" s="17">
        <v>0.39018143989734488</v>
      </c>
      <c r="AA10" s="17">
        <v>0.31203000281977178</v>
      </c>
      <c r="AB10" s="17">
        <v>0.38676829148689751</v>
      </c>
      <c r="AC10" s="17">
        <v>0.36166999086150431</v>
      </c>
      <c r="AD10" s="17">
        <v>0.39726459942842768</v>
      </c>
      <c r="AE10" s="17">
        <v>0.21950501774343339</v>
      </c>
      <c r="AG10" s="17">
        <v>0.36847475951726011</v>
      </c>
      <c r="AH10" s="17">
        <v>0.36670659963926561</v>
      </c>
      <c r="AJ10" s="17">
        <v>0.37323345338752367</v>
      </c>
      <c r="AK10" s="17">
        <v>0.35335370851606968</v>
      </c>
      <c r="AL10" s="17">
        <v>0.41006793694016691</v>
      </c>
      <c r="AM10" s="17">
        <v>0.3597659712960124</v>
      </c>
      <c r="AN10" s="17">
        <v>0.38211345730990071</v>
      </c>
      <c r="AO10" s="17">
        <v>0.38998332292449372</v>
      </c>
      <c r="AP10" s="17">
        <v>0.33451728456068541</v>
      </c>
      <c r="AQ10" s="17">
        <v>0.33951136352248301</v>
      </c>
      <c r="AR10" s="17">
        <v>0.36072066581474999</v>
      </c>
      <c r="AS10" s="17">
        <v>0.33059912591826057</v>
      </c>
      <c r="AT10" s="17">
        <v>0.36001406327957303</v>
      </c>
      <c r="AU10" s="17">
        <v>0.35474286528692878</v>
      </c>
      <c r="AV10" s="17">
        <v>0.44685018148937511</v>
      </c>
      <c r="AX10" s="17">
        <v>0.36529475964187008</v>
      </c>
      <c r="AY10" s="17">
        <v>0.33059912591826057</v>
      </c>
      <c r="AZ10" s="17">
        <v>0.36001406327957303</v>
      </c>
      <c r="BA10" s="17">
        <v>0.35474286528692878</v>
      </c>
      <c r="BC10" s="17">
        <v>0.44108861396851301</v>
      </c>
      <c r="BD10" s="17">
        <v>0.35389203516389772</v>
      </c>
      <c r="BE10" s="17">
        <v>0.36873717659951749</v>
      </c>
      <c r="BF10" s="17">
        <v>0.36981287718634931</v>
      </c>
      <c r="BG10" s="17">
        <v>0.39828614569567311</v>
      </c>
      <c r="BH10" s="17">
        <v>0.36803417891512341</v>
      </c>
      <c r="BI10" s="17">
        <v>0.38059511307839228</v>
      </c>
      <c r="BJ10" s="17">
        <v>0.34571916101930428</v>
      </c>
      <c r="BK10" s="17">
        <v>0.40770089543048632</v>
      </c>
      <c r="BL10" s="17">
        <v>0.36870150771124049</v>
      </c>
      <c r="BM10" s="17">
        <v>0.3290843228572623</v>
      </c>
      <c r="BN10" s="17">
        <v>0.36562558811490742</v>
      </c>
      <c r="BP10" s="17">
        <v>0.36292433390929152</v>
      </c>
      <c r="BQ10" s="17">
        <v>0.35998444298751953</v>
      </c>
      <c r="BR10" s="17">
        <v>0.38229252611110009</v>
      </c>
      <c r="BS10" s="17">
        <v>0.39225846352804472</v>
      </c>
      <c r="BT10" s="17">
        <v>0.38500526834604348</v>
      </c>
      <c r="BU10" s="17">
        <v>0.39224196189478638</v>
      </c>
      <c r="BV10" s="17">
        <v>0.35723237995065638</v>
      </c>
      <c r="BW10" s="17">
        <v>0.38612816813687489</v>
      </c>
      <c r="BX10" s="17">
        <v>0.34457371595154762</v>
      </c>
      <c r="BY10" s="17">
        <v>0.33638156546804832</v>
      </c>
    </row>
    <row r="11" spans="2:79" ht="18.95" customHeight="1">
      <c r="B11" s="19" t="s">
        <v>313</v>
      </c>
      <c r="C11" s="17">
        <v>0.23439820175985979</v>
      </c>
      <c r="D11" s="17">
        <v>0.23356357221987581</v>
      </c>
      <c r="E11" s="17">
        <v>0.23893357433594459</v>
      </c>
      <c r="F11" s="17">
        <v>0.23143291115371131</v>
      </c>
      <c r="H11" s="17">
        <v>0.2067280089085298</v>
      </c>
      <c r="I11" s="17">
        <v>0.29071095402672481</v>
      </c>
      <c r="J11" s="17">
        <v>0.30171115126566589</v>
      </c>
      <c r="K11" s="17">
        <v>0.25717258122610631</v>
      </c>
      <c r="L11" s="17">
        <v>0.20457619385638379</v>
      </c>
      <c r="M11" s="17">
        <v>0.25301309298707231</v>
      </c>
      <c r="N11" s="17">
        <v>0.19699811365994879</v>
      </c>
      <c r="O11" s="17">
        <v>0.17591874439297589</v>
      </c>
      <c r="P11" s="17">
        <v>0.18243331990742151</v>
      </c>
      <c r="Q11" s="17">
        <v>0.25182400435246599</v>
      </c>
      <c r="R11" s="17">
        <v>0.21987893096112021</v>
      </c>
      <c r="S11" s="17">
        <v>0.2493830934741352</v>
      </c>
      <c r="U11" s="17">
        <v>0.25089692885564929</v>
      </c>
      <c r="V11" s="17">
        <v>0.22203570737780001</v>
      </c>
      <c r="W11" s="17">
        <v>0.2931143706376606</v>
      </c>
      <c r="X11" s="17">
        <v>0.20543060453663661</v>
      </c>
      <c r="Y11" s="17">
        <v>0.23021996406443471</v>
      </c>
      <c r="Z11" s="17">
        <v>0.20093890603716921</v>
      </c>
      <c r="AA11" s="17">
        <v>0.2428611103296775</v>
      </c>
      <c r="AB11" s="17">
        <v>0.1879124793595385</v>
      </c>
      <c r="AC11" s="17">
        <v>0.22798621222889459</v>
      </c>
      <c r="AD11" s="17">
        <v>0.27821609616124771</v>
      </c>
      <c r="AE11" s="17">
        <v>0.21157426069927701</v>
      </c>
      <c r="AG11" s="17">
        <v>0.2253106330649719</v>
      </c>
      <c r="AH11" s="17">
        <v>0.24149712831354661</v>
      </c>
      <c r="AJ11" s="17">
        <v>0.19667007449896451</v>
      </c>
      <c r="AK11" s="17">
        <v>0.27000408078982102</v>
      </c>
      <c r="AL11" s="17">
        <v>0.20833674206370109</v>
      </c>
      <c r="AM11" s="17">
        <v>0.25034002949421669</v>
      </c>
      <c r="AN11" s="17">
        <v>0.27626268263805148</v>
      </c>
      <c r="AO11" s="17">
        <v>0.18104227706319839</v>
      </c>
      <c r="AP11" s="17">
        <v>0.22948450032944209</v>
      </c>
      <c r="AQ11" s="17">
        <v>0.2201428141760117</v>
      </c>
      <c r="AR11" s="17">
        <v>0.19438049511795441</v>
      </c>
      <c r="AS11" s="17">
        <v>0.23091710570305091</v>
      </c>
      <c r="AT11" s="17">
        <v>0.21729838295245749</v>
      </c>
      <c r="AU11" s="17">
        <v>0.24150678089128799</v>
      </c>
      <c r="AV11" s="17">
        <v>0.1612350952394869</v>
      </c>
      <c r="AX11" s="17">
        <v>0.22937481318538361</v>
      </c>
      <c r="AY11" s="17">
        <v>0.23091710570305091</v>
      </c>
      <c r="AZ11" s="17">
        <v>0.21729838295245749</v>
      </c>
      <c r="BA11" s="17">
        <v>0.24150678089128799</v>
      </c>
      <c r="BC11" s="17">
        <v>0.21455341824400451</v>
      </c>
      <c r="BD11" s="17">
        <v>0.2456730442616811</v>
      </c>
      <c r="BE11" s="17">
        <v>0.21762374808059801</v>
      </c>
      <c r="BF11" s="17">
        <v>0.149260177588039</v>
      </c>
      <c r="BG11" s="17">
        <v>0.18552349952683331</v>
      </c>
      <c r="BH11" s="17">
        <v>0.1273343424453991</v>
      </c>
      <c r="BI11" s="17">
        <v>0.1642085484008034</v>
      </c>
      <c r="BJ11" s="17">
        <v>0.21124458786781999</v>
      </c>
      <c r="BK11" s="17">
        <v>0.23047136225578491</v>
      </c>
      <c r="BL11" s="17">
        <v>0.25404109230675981</v>
      </c>
      <c r="BM11" s="17">
        <v>0.25142924374819009</v>
      </c>
      <c r="BN11" s="17">
        <v>0.2644806203181651</v>
      </c>
      <c r="BP11" s="17">
        <v>0.19869474231406739</v>
      </c>
      <c r="BQ11" s="17">
        <v>0.21102731231661881</v>
      </c>
      <c r="BR11" s="17">
        <v>0.26174235040185811</v>
      </c>
      <c r="BS11" s="17">
        <v>0.27950854579297107</v>
      </c>
      <c r="BT11" s="17">
        <v>0.1126496927673571</v>
      </c>
      <c r="BU11" s="17">
        <v>0.2679812722667444</v>
      </c>
      <c r="BV11" s="17">
        <v>0.25778931131248339</v>
      </c>
      <c r="BW11" s="17">
        <v>0.28378226624502179</v>
      </c>
      <c r="BX11" s="17">
        <v>0.1467079333114879</v>
      </c>
      <c r="BY11" s="17">
        <v>0.21142800752236851</v>
      </c>
    </row>
    <row r="12" spans="2:79" ht="18.95" customHeight="1">
      <c r="B12" s="19" t="s">
        <v>314</v>
      </c>
      <c r="C12" s="17">
        <v>2.5677907208429721E-2</v>
      </c>
      <c r="D12" s="17">
        <v>2.838498907261933E-2</v>
      </c>
      <c r="E12" s="17">
        <v>2.0291595644071E-2</v>
      </c>
      <c r="F12" s="17">
        <v>8.9605222186978483E-3</v>
      </c>
      <c r="H12" s="17">
        <v>3.5792003134520071E-2</v>
      </c>
      <c r="I12" s="17">
        <v>1.6609733477614491E-2</v>
      </c>
      <c r="J12" s="17">
        <v>3.4469523175770608E-2</v>
      </c>
      <c r="K12" s="17">
        <v>2.3081503495876621E-2</v>
      </c>
      <c r="L12" s="17">
        <v>4.7289956651857007E-2</v>
      </c>
      <c r="M12" s="17">
        <v>7.591522451519955E-3</v>
      </c>
      <c r="N12" s="17">
        <v>4.0275533567991552E-2</v>
      </c>
      <c r="O12" s="17">
        <v>3.055699629908969E-2</v>
      </c>
      <c r="P12" s="17">
        <v>2.3138679456868361E-2</v>
      </c>
      <c r="Q12" s="17">
        <v>3.1231592751026351E-2</v>
      </c>
      <c r="R12" s="17">
        <v>1.9160088315345731E-2</v>
      </c>
      <c r="S12" s="17">
        <v>1.106877863649568E-2</v>
      </c>
      <c r="U12" s="17">
        <v>1.2851752408554689E-2</v>
      </c>
      <c r="V12" s="17">
        <v>6.1632737255970391E-2</v>
      </c>
      <c r="W12" s="17">
        <v>2.8243802910171499E-2</v>
      </c>
      <c r="X12" s="17">
        <v>1.657825642108059E-2</v>
      </c>
      <c r="Y12" s="17">
        <v>1.9799885642699789E-2</v>
      </c>
      <c r="Z12" s="17">
        <v>3.7362893967491859E-2</v>
      </c>
      <c r="AA12" s="17">
        <v>3.5934022879841883E-2</v>
      </c>
      <c r="AB12" s="17">
        <v>2.1006581966441149E-2</v>
      </c>
      <c r="AC12" s="17">
        <v>2.6057566025526609E-2</v>
      </c>
      <c r="AD12" s="17">
        <v>1.9789122177926539E-3</v>
      </c>
      <c r="AE12" s="17">
        <v>0.17365003877721391</v>
      </c>
      <c r="AG12" s="17">
        <v>2.0398961730361188E-2</v>
      </c>
      <c r="AH12" s="17">
        <v>2.9801655538476E-2</v>
      </c>
      <c r="AJ12" s="17">
        <v>2.216465830191789E-2</v>
      </c>
      <c r="AK12" s="17">
        <v>3.2510670335310882E-2</v>
      </c>
      <c r="AL12" s="17">
        <v>6.4106358586653922E-2</v>
      </c>
      <c r="AM12" s="17">
        <v>2.957901973543348E-2</v>
      </c>
      <c r="AN12" s="17">
        <v>1.552034167744887E-2</v>
      </c>
      <c r="AO12" s="17">
        <v>2.386227422025252E-2</v>
      </c>
      <c r="AP12" s="17">
        <v>3.8389356809644212E-2</v>
      </c>
      <c r="AQ12" s="17">
        <v>4.4259740225495309E-2</v>
      </c>
      <c r="AR12" s="17">
        <v>2.5400407348663091E-2</v>
      </c>
      <c r="AS12" s="17">
        <v>1.7356786849487771E-2</v>
      </c>
      <c r="AT12" s="17">
        <v>3.98939973978579E-2</v>
      </c>
      <c r="AU12" s="17">
        <v>2.5014939930965239E-2</v>
      </c>
      <c r="AV12" s="17">
        <v>0</v>
      </c>
      <c r="AX12" s="17">
        <v>2.558961417500134E-2</v>
      </c>
      <c r="AY12" s="17">
        <v>1.7356786849487771E-2</v>
      </c>
      <c r="AZ12" s="17">
        <v>3.98939973978579E-2</v>
      </c>
      <c r="BA12" s="17">
        <v>2.5014939930965239E-2</v>
      </c>
      <c r="BC12" s="17">
        <v>3.1061890361279331E-2</v>
      </c>
      <c r="BD12" s="17">
        <v>3.6600765061408927E-2</v>
      </c>
      <c r="BE12" s="17">
        <v>4.2107468403974883E-2</v>
      </c>
      <c r="BF12" s="17">
        <v>2.4858850406229469E-2</v>
      </c>
      <c r="BG12" s="17">
        <v>1.480277654098278E-2</v>
      </c>
      <c r="BH12" s="17">
        <v>2.2511995726027901E-2</v>
      </c>
      <c r="BI12" s="17">
        <v>1.897498362247212E-2</v>
      </c>
      <c r="BJ12" s="17">
        <v>3.292891420210451E-2</v>
      </c>
      <c r="BK12" s="17">
        <v>3.2866914558779707E-2</v>
      </c>
      <c r="BL12" s="17">
        <v>1.637943475713724E-2</v>
      </c>
      <c r="BM12" s="17">
        <v>2.6765557659227269E-2</v>
      </c>
      <c r="BN12" s="17">
        <v>1.4620060998210281E-2</v>
      </c>
      <c r="BP12" s="17">
        <v>2.6022596336334278E-2</v>
      </c>
      <c r="BQ12" s="17">
        <v>3.0723234097048961E-2</v>
      </c>
      <c r="BR12" s="17">
        <v>1.6519807830628321E-2</v>
      </c>
      <c r="BS12" s="17">
        <v>4.7857702935393112E-2</v>
      </c>
      <c r="BT12" s="17">
        <v>2.7200436381596652E-2</v>
      </c>
      <c r="BU12" s="17">
        <v>0</v>
      </c>
      <c r="BV12" s="17">
        <v>3.1848391116803057E-2</v>
      </c>
      <c r="BW12" s="17">
        <v>3.2343863898027451E-2</v>
      </c>
      <c r="BX12" s="17">
        <v>0.1042015054060355</v>
      </c>
      <c r="BY12" s="17">
        <v>9.9048732362367348E-3</v>
      </c>
    </row>
    <row r="13" spans="2:79" ht="18.95" customHeight="1">
      <c r="B13" s="19" t="s">
        <v>315</v>
      </c>
      <c r="C13" s="17">
        <v>8.6661446697848619E-3</v>
      </c>
      <c r="D13" s="17">
        <v>7.0396407089119506E-3</v>
      </c>
      <c r="E13" s="17">
        <v>8.4476075157033093E-3</v>
      </c>
      <c r="F13" s="17">
        <v>4.2223178356713957E-2</v>
      </c>
      <c r="H13" s="17">
        <v>3.030161577313405E-2</v>
      </c>
      <c r="I13" s="17">
        <v>7.1521533935568309E-3</v>
      </c>
      <c r="J13" s="17">
        <v>1.117306139990999E-2</v>
      </c>
      <c r="K13" s="17">
        <v>7.4104832909614882E-3</v>
      </c>
      <c r="L13" s="17">
        <v>2.0325344117099079E-2</v>
      </c>
      <c r="M13" s="17">
        <v>0</v>
      </c>
      <c r="N13" s="17">
        <v>0</v>
      </c>
      <c r="O13" s="17">
        <v>0</v>
      </c>
      <c r="P13" s="17">
        <v>0</v>
      </c>
      <c r="Q13" s="17">
        <v>1.7288831300063479E-2</v>
      </c>
      <c r="R13" s="17">
        <v>0</v>
      </c>
      <c r="S13" s="17">
        <v>1.108261696243407E-3</v>
      </c>
      <c r="U13" s="17">
        <v>1.2717927437660899E-2</v>
      </c>
      <c r="V13" s="17">
        <v>1.0662558131583519E-2</v>
      </c>
      <c r="W13" s="17">
        <v>0</v>
      </c>
      <c r="X13" s="17">
        <v>3.6553291044243777E-2</v>
      </c>
      <c r="Y13" s="17">
        <v>8.369364783705183E-3</v>
      </c>
      <c r="Z13" s="17">
        <v>3.5405961696749191E-3</v>
      </c>
      <c r="AA13" s="17">
        <v>1.178136402823351E-2</v>
      </c>
      <c r="AB13" s="17">
        <v>1.4422507371997901E-3</v>
      </c>
      <c r="AC13" s="17">
        <v>3.353993450276648E-3</v>
      </c>
      <c r="AD13" s="17">
        <v>0</v>
      </c>
      <c r="AE13" s="17">
        <v>0</v>
      </c>
      <c r="AG13" s="17">
        <v>3.5859617949710039E-3</v>
      </c>
      <c r="AH13" s="17">
        <v>1.263462582447342E-2</v>
      </c>
      <c r="AJ13" s="17">
        <v>3.2974952701353651E-3</v>
      </c>
      <c r="AK13" s="17">
        <v>0</v>
      </c>
      <c r="AL13" s="17">
        <v>0</v>
      </c>
      <c r="AM13" s="17">
        <v>0</v>
      </c>
      <c r="AN13" s="17">
        <v>1.166192120073797E-2</v>
      </c>
      <c r="AO13" s="17">
        <v>1.0565535434413969E-2</v>
      </c>
      <c r="AP13" s="17">
        <v>1.100922421556438E-2</v>
      </c>
      <c r="AQ13" s="17">
        <v>3.3333720391139289E-3</v>
      </c>
      <c r="AR13" s="17">
        <v>9.3346318671804953E-3</v>
      </c>
      <c r="AS13" s="17">
        <v>0</v>
      </c>
      <c r="AT13" s="17">
        <v>0</v>
      </c>
      <c r="AU13" s="17">
        <v>1.001274916516047E-2</v>
      </c>
      <c r="AV13" s="17">
        <v>0</v>
      </c>
      <c r="AX13" s="17">
        <v>8.5650112734904343E-3</v>
      </c>
      <c r="AY13" s="17">
        <v>0</v>
      </c>
      <c r="AZ13" s="17">
        <v>0</v>
      </c>
      <c r="BA13" s="17">
        <v>1.001274916516047E-2</v>
      </c>
      <c r="BC13" s="17">
        <v>1.094815117932455E-2</v>
      </c>
      <c r="BD13" s="17">
        <v>9.0382452567349253E-3</v>
      </c>
      <c r="BE13" s="17">
        <v>3.8179620323990008E-3</v>
      </c>
      <c r="BF13" s="17">
        <v>0</v>
      </c>
      <c r="BG13" s="17">
        <v>2.8312752722698391E-2</v>
      </c>
      <c r="BH13" s="17">
        <v>1.618629455447728E-2</v>
      </c>
      <c r="BI13" s="17">
        <v>1.5591066180836249E-2</v>
      </c>
      <c r="BJ13" s="17">
        <v>8.0094094100703218E-3</v>
      </c>
      <c r="BK13" s="17">
        <v>1.2706691474662111E-2</v>
      </c>
      <c r="BL13" s="17">
        <v>0</v>
      </c>
      <c r="BM13" s="17">
        <v>7.0649655685275309E-3</v>
      </c>
      <c r="BN13" s="17">
        <v>7.2626717629302572E-3</v>
      </c>
      <c r="BP13" s="17">
        <v>9.651281359165105E-3</v>
      </c>
      <c r="BQ13" s="17">
        <v>0</v>
      </c>
      <c r="BR13" s="17">
        <v>1.253668832334614E-2</v>
      </c>
      <c r="BS13" s="17">
        <v>3.9182679515740561E-3</v>
      </c>
      <c r="BT13" s="17">
        <v>3.489327000277024E-3</v>
      </c>
      <c r="BU13" s="17">
        <v>0</v>
      </c>
      <c r="BV13" s="17">
        <v>0</v>
      </c>
      <c r="BW13" s="17">
        <v>2.4840639560278009E-2</v>
      </c>
      <c r="BX13" s="17">
        <v>0</v>
      </c>
      <c r="BY13" s="17">
        <v>1.193982736147735E-2</v>
      </c>
    </row>
    <row r="14" spans="2:79" ht="18.95" customHeight="1">
      <c r="B14" s="19" t="s">
        <v>131</v>
      </c>
      <c r="C14" s="17">
        <v>1.06275950807477E-2</v>
      </c>
      <c r="D14" s="17">
        <v>1.129421437259542E-2</v>
      </c>
      <c r="E14" s="17">
        <v>1.051926800509171E-2</v>
      </c>
      <c r="F14" s="17">
        <v>0</v>
      </c>
      <c r="H14" s="17">
        <v>2.462114768121143E-2</v>
      </c>
      <c r="I14" s="17">
        <v>0</v>
      </c>
      <c r="J14" s="17">
        <v>0</v>
      </c>
      <c r="K14" s="17">
        <v>9.4692778215659974E-3</v>
      </c>
      <c r="L14" s="17">
        <v>1.227559119408725E-2</v>
      </c>
      <c r="M14" s="17">
        <v>2.644053284921118E-2</v>
      </c>
      <c r="N14" s="17">
        <v>2.63207612389161E-2</v>
      </c>
      <c r="O14" s="17">
        <v>0</v>
      </c>
      <c r="P14" s="17">
        <v>0</v>
      </c>
      <c r="Q14" s="17">
        <v>5.8635261152597661E-3</v>
      </c>
      <c r="R14" s="17">
        <v>9.3741515574729192E-3</v>
      </c>
      <c r="S14" s="17">
        <v>6.7046982706593979E-3</v>
      </c>
      <c r="U14" s="17">
        <v>2.506054863156679E-2</v>
      </c>
      <c r="V14" s="17">
        <v>0</v>
      </c>
      <c r="W14" s="17">
        <v>3.2187772655788102E-3</v>
      </c>
      <c r="X14" s="17">
        <v>3.2132424037435388E-2</v>
      </c>
      <c r="Y14" s="17">
        <v>4.3757609122844314E-3</v>
      </c>
      <c r="Z14" s="17">
        <v>3.5405961696749191E-3</v>
      </c>
      <c r="AA14" s="17">
        <v>6.6091580536380276E-3</v>
      </c>
      <c r="AB14" s="17">
        <v>8.0538040627521918E-3</v>
      </c>
      <c r="AC14" s="17">
        <v>8.2840470049036444E-3</v>
      </c>
      <c r="AD14" s="17">
        <v>6.4530203445004892E-3</v>
      </c>
      <c r="AE14" s="17">
        <v>0.22158449721752571</v>
      </c>
      <c r="AG14" s="17">
        <v>5.2352591435069753E-3</v>
      </c>
      <c r="AH14" s="17">
        <v>1.483992051745233E-2</v>
      </c>
      <c r="AJ14" s="17">
        <v>6.1798879552089139E-3</v>
      </c>
      <c r="AK14" s="17">
        <v>1.193963678152994E-2</v>
      </c>
      <c r="AL14" s="17">
        <v>1.685889630637517E-2</v>
      </c>
      <c r="AM14" s="17">
        <v>8.1394725953642198E-3</v>
      </c>
      <c r="AN14" s="17">
        <v>1.5340270527911591E-2</v>
      </c>
      <c r="AO14" s="17">
        <v>1.6212629393128841E-2</v>
      </c>
      <c r="AP14" s="17">
        <v>1.6482277564364149E-2</v>
      </c>
      <c r="AQ14" s="17">
        <v>1.6099878378721781E-2</v>
      </c>
      <c r="AR14" s="17">
        <v>2.0241604757377039E-2</v>
      </c>
      <c r="AS14" s="17">
        <v>4.7624962556839331E-2</v>
      </c>
      <c r="AT14" s="17">
        <v>2.0025635897432149E-2</v>
      </c>
      <c r="AU14" s="17">
        <v>2.921172253355905E-2</v>
      </c>
      <c r="AV14" s="17">
        <v>1.6819555440524939E-2</v>
      </c>
      <c r="AX14" s="17">
        <v>8.1138153165294987E-3</v>
      </c>
      <c r="AY14" s="17">
        <v>4.7624962556839331E-2</v>
      </c>
      <c r="AZ14" s="17">
        <v>2.0025635897432149E-2</v>
      </c>
      <c r="BA14" s="17">
        <v>2.921172253355905E-2</v>
      </c>
      <c r="BC14" s="17">
        <v>7.8997647099026836E-3</v>
      </c>
      <c r="BD14" s="17">
        <v>1.8266539815408239E-2</v>
      </c>
      <c r="BE14" s="17">
        <v>2.9895292235677679E-3</v>
      </c>
      <c r="BF14" s="17">
        <v>2.5881407123525368E-3</v>
      </c>
      <c r="BG14" s="17">
        <v>6.7552011264830356E-3</v>
      </c>
      <c r="BH14" s="17">
        <v>1.27001128470439E-2</v>
      </c>
      <c r="BI14" s="17">
        <v>2.126112106081161E-2</v>
      </c>
      <c r="BJ14" s="17">
        <v>7.3012997207377913E-3</v>
      </c>
      <c r="BK14" s="17">
        <v>0</v>
      </c>
      <c r="BL14" s="17">
        <v>6.3225411949950228E-3</v>
      </c>
      <c r="BM14" s="17">
        <v>1.2747829109279419E-2</v>
      </c>
      <c r="BN14" s="17">
        <v>2.2320365619386759E-2</v>
      </c>
      <c r="BP14" s="17">
        <v>5.1927861301855061E-3</v>
      </c>
      <c r="BQ14" s="17">
        <v>1.9187986836132261E-2</v>
      </c>
      <c r="BR14" s="17">
        <v>1.3911679221995181E-2</v>
      </c>
      <c r="BS14" s="17">
        <v>3.9310154962245783E-3</v>
      </c>
      <c r="BT14" s="17">
        <v>3.489327000277024E-3</v>
      </c>
      <c r="BU14" s="17">
        <v>0</v>
      </c>
      <c r="BV14" s="17">
        <v>0</v>
      </c>
      <c r="BW14" s="17">
        <v>1.9649317050995419E-2</v>
      </c>
      <c r="BX14" s="17">
        <v>2.563687138809128E-2</v>
      </c>
      <c r="BY14" s="17">
        <v>1.9288325321661508E-2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A19"/>
  <sheetViews>
    <sheetView showGridLines="0" workbookViewId="0">
      <pane xSplit="2" topLeftCell="AU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316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0.42900275741221972</v>
      </c>
      <c r="D9" s="17">
        <v>0.44654484630868091</v>
      </c>
      <c r="E9" s="17">
        <v>0.3980881471146076</v>
      </c>
      <c r="F9" s="17">
        <v>0.28069152980207462</v>
      </c>
      <c r="H9" s="17">
        <v>0.3329432909781857</v>
      </c>
      <c r="I9" s="17">
        <v>0.43832570551164218</v>
      </c>
      <c r="J9" s="17">
        <v>0.40375595272923692</v>
      </c>
      <c r="K9" s="17">
        <v>0.40419090486045439</v>
      </c>
      <c r="L9" s="17">
        <v>0.32959935337725782</v>
      </c>
      <c r="M9" s="17">
        <v>0.45166349942227252</v>
      </c>
      <c r="N9" s="17">
        <v>0.42012725927949879</v>
      </c>
      <c r="O9" s="17">
        <v>0.38570805367818412</v>
      </c>
      <c r="P9" s="17">
        <v>0.46292562668515919</v>
      </c>
      <c r="Q9" s="17">
        <v>0.47754479283173429</v>
      </c>
      <c r="R9" s="17">
        <v>0.5208214724092316</v>
      </c>
      <c r="S9" s="17">
        <v>0.49220186359457258</v>
      </c>
      <c r="U9" s="17">
        <v>0.36947771375821881</v>
      </c>
      <c r="V9" s="17">
        <v>0.35182536838778872</v>
      </c>
      <c r="W9" s="17">
        <v>0.44115945220665309</v>
      </c>
      <c r="X9" s="17">
        <v>0.3248454873846785</v>
      </c>
      <c r="Y9" s="17">
        <v>0.46352517020955802</v>
      </c>
      <c r="Z9" s="17">
        <v>0.42221245498907412</v>
      </c>
      <c r="AA9" s="17">
        <v>0.47398734645724799</v>
      </c>
      <c r="AB9" s="17">
        <v>0.47161231956435218</v>
      </c>
      <c r="AC9" s="17">
        <v>0.52037329152142731</v>
      </c>
      <c r="AD9" s="17">
        <v>0.42053710133372468</v>
      </c>
      <c r="AE9" s="17">
        <v>3.7888075136727109E-2</v>
      </c>
      <c r="AG9" s="17">
        <v>0.47891866062887439</v>
      </c>
      <c r="AH9" s="17">
        <v>0.39001000338822001</v>
      </c>
      <c r="AJ9" s="17">
        <v>0.5034410315098844</v>
      </c>
      <c r="AK9" s="17">
        <v>0.43931671340554102</v>
      </c>
      <c r="AL9" s="17">
        <v>0.46743741293531571</v>
      </c>
      <c r="AM9" s="17">
        <v>0.41335924377493372</v>
      </c>
      <c r="AN9" s="17">
        <v>0.33854930442161357</v>
      </c>
      <c r="AO9" s="17">
        <v>0.4729112175315443</v>
      </c>
      <c r="AP9" s="17">
        <v>0.46807203847546769</v>
      </c>
      <c r="AQ9" s="17">
        <v>0.44873623581302768</v>
      </c>
      <c r="AR9" s="17">
        <v>0.486304220880239</v>
      </c>
      <c r="AS9" s="17">
        <v>0.4578282217323329</v>
      </c>
      <c r="AT9" s="17">
        <v>0.4407258636182938</v>
      </c>
      <c r="AU9" s="17">
        <v>0.44650721909627578</v>
      </c>
      <c r="AV9" s="17">
        <v>0.5109450374501362</v>
      </c>
      <c r="AX9" s="17">
        <v>0.43822522002783337</v>
      </c>
      <c r="AY9" s="17">
        <v>0.4578282217323329</v>
      </c>
      <c r="AZ9" s="17">
        <v>0.4407258636182938</v>
      </c>
      <c r="BA9" s="17">
        <v>0.44650721909627578</v>
      </c>
      <c r="BC9" s="17">
        <v>0.45263036048157401</v>
      </c>
      <c r="BD9" s="17">
        <v>0.46002029106404341</v>
      </c>
      <c r="BE9" s="17">
        <v>0.51669971491005817</v>
      </c>
      <c r="BF9" s="17">
        <v>0.43071685852283598</v>
      </c>
      <c r="BG9" s="17">
        <v>0.38210358288016311</v>
      </c>
      <c r="BH9" s="17">
        <v>0.53518459620950465</v>
      </c>
      <c r="BI9" s="17">
        <v>0.50226792474360771</v>
      </c>
      <c r="BJ9" s="17">
        <v>0.46163752790217583</v>
      </c>
      <c r="BK9" s="17">
        <v>0.41252477768863077</v>
      </c>
      <c r="BL9" s="17">
        <v>0.32674698127632651</v>
      </c>
      <c r="BM9" s="17">
        <v>0.45632480304489043</v>
      </c>
      <c r="BN9" s="17">
        <v>0.36163880557394451</v>
      </c>
      <c r="BP9" s="17">
        <v>0.49247052605006347</v>
      </c>
      <c r="BQ9" s="17">
        <v>0.41013950290717699</v>
      </c>
      <c r="BR9" s="17">
        <v>0.32347843896036599</v>
      </c>
      <c r="BS9" s="17">
        <v>0.42682081957285878</v>
      </c>
      <c r="BT9" s="17">
        <v>0.55629713155992244</v>
      </c>
      <c r="BU9" s="17">
        <v>0.36413149652099192</v>
      </c>
      <c r="BV9" s="17">
        <v>0.4494830891703166</v>
      </c>
      <c r="BW9" s="17">
        <v>0.32697558877464838</v>
      </c>
      <c r="BX9" s="17">
        <v>0.44054242856818632</v>
      </c>
      <c r="BY9" s="17">
        <v>0.45110873858083161</v>
      </c>
    </row>
    <row r="10" spans="2:79" ht="18.95" customHeight="1">
      <c r="B10" s="19" t="s">
        <v>312</v>
      </c>
      <c r="C10" s="17">
        <v>0.35412158026069612</v>
      </c>
      <c r="D10" s="17">
        <v>0.35479404307304457</v>
      </c>
      <c r="E10" s="17">
        <v>0.36426126968345879</v>
      </c>
      <c r="F10" s="17">
        <v>0.28385188005624562</v>
      </c>
      <c r="H10" s="17">
        <v>0.3450584370897633</v>
      </c>
      <c r="I10" s="17">
        <v>0.32875510983356349</v>
      </c>
      <c r="J10" s="17">
        <v>0.37618193433928199</v>
      </c>
      <c r="K10" s="17">
        <v>0.34878466731034408</v>
      </c>
      <c r="L10" s="17">
        <v>0.44963858383026339</v>
      </c>
      <c r="M10" s="17">
        <v>0.33285870232729908</v>
      </c>
      <c r="N10" s="17">
        <v>0.35756786918370331</v>
      </c>
      <c r="O10" s="17">
        <v>0.38945338817537251</v>
      </c>
      <c r="P10" s="17">
        <v>0.28916798993800052</v>
      </c>
      <c r="Q10" s="17">
        <v>0.34405060643898427</v>
      </c>
      <c r="R10" s="17">
        <v>0.33549424000950318</v>
      </c>
      <c r="S10" s="17">
        <v>0.34812124550027618</v>
      </c>
      <c r="U10" s="17">
        <v>0.36506409628075809</v>
      </c>
      <c r="V10" s="17">
        <v>0.40201464105262019</v>
      </c>
      <c r="W10" s="17">
        <v>0.34819755814380721</v>
      </c>
      <c r="X10" s="17">
        <v>0.41312909395350772</v>
      </c>
      <c r="Y10" s="17">
        <v>0.34491968547733021</v>
      </c>
      <c r="Z10" s="17">
        <v>0.38276909439542672</v>
      </c>
      <c r="AA10" s="17">
        <v>0.31018421536095742</v>
      </c>
      <c r="AB10" s="17">
        <v>0.35933866592961222</v>
      </c>
      <c r="AC10" s="17">
        <v>0.30492933928930538</v>
      </c>
      <c r="AD10" s="17">
        <v>0.33851591518862928</v>
      </c>
      <c r="AE10" s="17">
        <v>0.3473362243397638</v>
      </c>
      <c r="AG10" s="17">
        <v>0.33941112384305161</v>
      </c>
      <c r="AH10" s="17">
        <v>0.36561293214877721</v>
      </c>
      <c r="AJ10" s="17">
        <v>0.29248628597691778</v>
      </c>
      <c r="AK10" s="17">
        <v>0.3218233451654382</v>
      </c>
      <c r="AL10" s="17">
        <v>0.27058604642083478</v>
      </c>
      <c r="AM10" s="17">
        <v>0.3544695104868425</v>
      </c>
      <c r="AN10" s="17">
        <v>0.42371761851592282</v>
      </c>
      <c r="AO10" s="17">
        <v>0.30267305080348988</v>
      </c>
      <c r="AP10" s="17">
        <v>0.30455699083521748</v>
      </c>
      <c r="AQ10" s="17">
        <v>0.29248683489918059</v>
      </c>
      <c r="AR10" s="17">
        <v>0.2983150926286372</v>
      </c>
      <c r="AS10" s="17">
        <v>0.3536889561115259</v>
      </c>
      <c r="AT10" s="17">
        <v>0.37891076315255973</v>
      </c>
      <c r="AU10" s="17">
        <v>0.28589134400977628</v>
      </c>
      <c r="AV10" s="17">
        <v>0.31181452078792282</v>
      </c>
      <c r="AX10" s="17">
        <v>0.34442516533952588</v>
      </c>
      <c r="AY10" s="17">
        <v>0.3536889561115259</v>
      </c>
      <c r="AZ10" s="17">
        <v>0.37891076315255973</v>
      </c>
      <c r="BA10" s="17">
        <v>0.28589134400977628</v>
      </c>
      <c r="BC10" s="17">
        <v>0.36167020462626781</v>
      </c>
      <c r="BD10" s="17">
        <v>0.36172949112394159</v>
      </c>
      <c r="BE10" s="17">
        <v>0.29520790489115151</v>
      </c>
      <c r="BF10" s="17">
        <v>0.31216050291255781</v>
      </c>
      <c r="BG10" s="17">
        <v>0.33590286679220649</v>
      </c>
      <c r="BH10" s="17">
        <v>0.30284497848219388</v>
      </c>
      <c r="BI10" s="17">
        <v>0.35681384906714791</v>
      </c>
      <c r="BJ10" s="17">
        <v>0.3087673854339657</v>
      </c>
      <c r="BK10" s="17">
        <v>0.3383335892085817</v>
      </c>
      <c r="BL10" s="17">
        <v>0.35250934507585568</v>
      </c>
      <c r="BM10" s="17">
        <v>0.34073765632329422</v>
      </c>
      <c r="BN10" s="17">
        <v>0.41143734411941613</v>
      </c>
      <c r="BP10" s="17">
        <v>0.27297149760961242</v>
      </c>
      <c r="BQ10" s="17">
        <v>0.41452785995453562</v>
      </c>
      <c r="BR10" s="17">
        <v>0.42131630818159971</v>
      </c>
      <c r="BS10" s="17">
        <v>0.37060465911161461</v>
      </c>
      <c r="BT10" s="17">
        <v>0.32155679776486018</v>
      </c>
      <c r="BU10" s="17">
        <v>0.3678476138327656</v>
      </c>
      <c r="BV10" s="17">
        <v>0.41430645521007498</v>
      </c>
      <c r="BW10" s="17">
        <v>0.37986434887056431</v>
      </c>
      <c r="BX10" s="17">
        <v>0.32910609179888639</v>
      </c>
      <c r="BY10" s="17">
        <v>0.33825626443334761</v>
      </c>
    </row>
    <row r="11" spans="2:79" ht="18.95" customHeight="1">
      <c r="B11" s="19" t="s">
        <v>313</v>
      </c>
      <c r="C11" s="17">
        <v>0.17878689829952829</v>
      </c>
      <c r="D11" s="17">
        <v>0.1694592879025251</v>
      </c>
      <c r="E11" s="17">
        <v>0.183335793810743</v>
      </c>
      <c r="F11" s="17">
        <v>0.31697741927657919</v>
      </c>
      <c r="H11" s="17">
        <v>0.2398936948617775</v>
      </c>
      <c r="I11" s="17">
        <v>0.18190264277738399</v>
      </c>
      <c r="J11" s="17">
        <v>0.17794091916889021</v>
      </c>
      <c r="K11" s="17">
        <v>0.22105855312577291</v>
      </c>
      <c r="L11" s="17">
        <v>0.1833769241765906</v>
      </c>
      <c r="M11" s="17">
        <v>0.19781361290439911</v>
      </c>
      <c r="N11" s="17">
        <v>0.1781625154723539</v>
      </c>
      <c r="O11" s="17">
        <v>0.18682305063764579</v>
      </c>
      <c r="P11" s="17">
        <v>0.1841597427960831</v>
      </c>
      <c r="Q11" s="17">
        <v>0.14764596998502411</v>
      </c>
      <c r="R11" s="17">
        <v>0.13431013602379249</v>
      </c>
      <c r="S11" s="17">
        <v>0.13514969904701279</v>
      </c>
      <c r="U11" s="17">
        <v>0.22136369582094881</v>
      </c>
      <c r="V11" s="17">
        <v>0.20408653392479301</v>
      </c>
      <c r="W11" s="17">
        <v>0.19041546674860171</v>
      </c>
      <c r="X11" s="17">
        <v>0.18975222929161201</v>
      </c>
      <c r="Y11" s="17">
        <v>0.1667892509225333</v>
      </c>
      <c r="Z11" s="17">
        <v>0.15378716077731319</v>
      </c>
      <c r="AA11" s="17">
        <v>0.1804843460970941</v>
      </c>
      <c r="AB11" s="17">
        <v>0.13444442921028349</v>
      </c>
      <c r="AC11" s="17">
        <v>0.13585848378952459</v>
      </c>
      <c r="AD11" s="17">
        <v>0.21686026662787869</v>
      </c>
      <c r="AE11" s="17">
        <v>0.39319120330598328</v>
      </c>
      <c r="AG11" s="17">
        <v>0.15090783473334121</v>
      </c>
      <c r="AH11" s="17">
        <v>0.20056515729120519</v>
      </c>
      <c r="AJ11" s="17">
        <v>0.17137639630049689</v>
      </c>
      <c r="AK11" s="17">
        <v>0.20690862334914639</v>
      </c>
      <c r="AL11" s="17">
        <v>0.24349213905812431</v>
      </c>
      <c r="AM11" s="17">
        <v>0.19495764607188071</v>
      </c>
      <c r="AN11" s="17">
        <v>0.21736384581469451</v>
      </c>
      <c r="AO11" s="17">
        <v>0.19057124294981501</v>
      </c>
      <c r="AP11" s="17">
        <v>0.18506961122346319</v>
      </c>
      <c r="AQ11" s="17">
        <v>0.1993380186924289</v>
      </c>
      <c r="AR11" s="17">
        <v>0.18946366720111979</v>
      </c>
      <c r="AS11" s="17">
        <v>0.18044151691346419</v>
      </c>
      <c r="AT11" s="17">
        <v>0.15257969599114121</v>
      </c>
      <c r="AU11" s="17">
        <v>0.23028144500445499</v>
      </c>
      <c r="AV11" s="17">
        <v>0.17256727284186879</v>
      </c>
      <c r="AX11" s="17">
        <v>0.17917200453313659</v>
      </c>
      <c r="AY11" s="17">
        <v>0.18044151691346419</v>
      </c>
      <c r="AZ11" s="17">
        <v>0.15257969599114121</v>
      </c>
      <c r="BA11" s="17">
        <v>0.23028144500445499</v>
      </c>
      <c r="BC11" s="17">
        <v>0.14880022249784919</v>
      </c>
      <c r="BD11" s="17">
        <v>0.13267889292446339</v>
      </c>
      <c r="BE11" s="17">
        <v>0.12569345019907319</v>
      </c>
      <c r="BF11" s="17">
        <v>0.22970585480130301</v>
      </c>
      <c r="BG11" s="17">
        <v>0.18182256306239639</v>
      </c>
      <c r="BH11" s="17">
        <v>0.1216805424578746</v>
      </c>
      <c r="BI11" s="17">
        <v>9.591999876952409E-2</v>
      </c>
      <c r="BJ11" s="17">
        <v>0.18292476942654551</v>
      </c>
      <c r="BK11" s="17">
        <v>0.20626288284515101</v>
      </c>
      <c r="BL11" s="17">
        <v>0.26545244165517862</v>
      </c>
      <c r="BM11" s="17">
        <v>0.17985699574423539</v>
      </c>
      <c r="BN11" s="17">
        <v>0.19721020245306359</v>
      </c>
      <c r="BP11" s="17">
        <v>0.1920333738403367</v>
      </c>
      <c r="BQ11" s="17">
        <v>0.14187172032289549</v>
      </c>
      <c r="BR11" s="17">
        <v>0.223809804788796</v>
      </c>
      <c r="BS11" s="17">
        <v>0.17079638640003111</v>
      </c>
      <c r="BT11" s="17">
        <v>9.4583638066930584E-2</v>
      </c>
      <c r="BU11" s="17">
        <v>0.23144917624296049</v>
      </c>
      <c r="BV11" s="17">
        <v>0.10166556740799269</v>
      </c>
      <c r="BW11" s="17">
        <v>0.2262334273704753</v>
      </c>
      <c r="BX11" s="17">
        <v>0.21755386158197579</v>
      </c>
      <c r="BY11" s="17">
        <v>0.17195651955300159</v>
      </c>
    </row>
    <row r="12" spans="2:79" ht="18.95" customHeight="1">
      <c r="B12" s="19" t="s">
        <v>314</v>
      </c>
      <c r="C12" s="17">
        <v>2.6516165135485711E-2</v>
      </c>
      <c r="D12" s="17">
        <v>1.946083115800059E-2</v>
      </c>
      <c r="E12" s="17">
        <v>3.9008928330342162E-2</v>
      </c>
      <c r="F12" s="17">
        <v>9.2091439561835978E-2</v>
      </c>
      <c r="H12" s="17">
        <v>5.7474646884521197E-2</v>
      </c>
      <c r="I12" s="17">
        <v>3.4467139849119227E-2</v>
      </c>
      <c r="J12" s="17">
        <v>2.6685746926719218E-2</v>
      </c>
      <c r="K12" s="17">
        <v>1.8555391412467061E-2</v>
      </c>
      <c r="L12" s="17">
        <v>2.3038317009597811E-2</v>
      </c>
      <c r="M12" s="17">
        <v>1.398015785150766E-2</v>
      </c>
      <c r="N12" s="17">
        <v>4.4142356064443868E-2</v>
      </c>
      <c r="O12" s="17">
        <v>3.4282383683873818E-2</v>
      </c>
      <c r="P12" s="17">
        <v>3.9418086843212907E-2</v>
      </c>
      <c r="Q12" s="17">
        <v>1.7288831300063479E-2</v>
      </c>
      <c r="R12" s="17">
        <v>9.3741515574729192E-3</v>
      </c>
      <c r="S12" s="17">
        <v>1.524512242344518E-2</v>
      </c>
      <c r="U12" s="17">
        <v>2.5188338333277459E-2</v>
      </c>
      <c r="V12" s="17">
        <v>4.2073456634798008E-2</v>
      </c>
      <c r="W12" s="17">
        <v>1.6370211043600431E-2</v>
      </c>
      <c r="X12" s="17">
        <v>5.5702806354030528E-2</v>
      </c>
      <c r="Y12" s="17">
        <v>2.039013247829418E-2</v>
      </c>
      <c r="Z12" s="17">
        <v>1.60388947043557E-2</v>
      </c>
      <c r="AA12" s="17">
        <v>1.839052208187154E-2</v>
      </c>
      <c r="AB12" s="17">
        <v>1.667982975484178E-2</v>
      </c>
      <c r="AC12" s="17">
        <v>3.8838885399743013E-2</v>
      </c>
      <c r="AD12" s="17">
        <v>2.01288924141819E-2</v>
      </c>
      <c r="AE12" s="17">
        <v>0</v>
      </c>
      <c r="AG12" s="17">
        <v>2.0539703049109001E-2</v>
      </c>
      <c r="AH12" s="17">
        <v>3.118479178652251E-2</v>
      </c>
      <c r="AJ12" s="17">
        <v>2.267729791449331E-2</v>
      </c>
      <c r="AK12" s="17">
        <v>2.6726625668701171E-2</v>
      </c>
      <c r="AL12" s="17">
        <v>1.6428007516328891E-2</v>
      </c>
      <c r="AM12" s="17">
        <v>3.7213599666343168E-2</v>
      </c>
      <c r="AN12" s="17">
        <v>1.8266604780076919E-2</v>
      </c>
      <c r="AO12" s="17">
        <v>2.927694036700167E-2</v>
      </c>
      <c r="AP12" s="17">
        <v>2.3804130686441091E-2</v>
      </c>
      <c r="AQ12" s="17">
        <v>4.6990997285191627E-2</v>
      </c>
      <c r="AR12" s="17">
        <v>2.4579860960425061E-2</v>
      </c>
      <c r="AS12" s="17">
        <v>8.0413052426770125E-3</v>
      </c>
      <c r="AT12" s="17">
        <v>1.4447237771183509E-2</v>
      </c>
      <c r="AU12" s="17">
        <v>1.509546262064416E-2</v>
      </c>
      <c r="AV12" s="17">
        <v>4.6731689200723266E-3</v>
      </c>
      <c r="AX12" s="17">
        <v>2.7652206212082031E-2</v>
      </c>
      <c r="AY12" s="17">
        <v>8.0413052426770125E-3</v>
      </c>
      <c r="AZ12" s="17">
        <v>1.4447237771183509E-2</v>
      </c>
      <c r="BA12" s="17">
        <v>1.509546262064416E-2</v>
      </c>
      <c r="BC12" s="17">
        <v>1.946505460616358E-2</v>
      </c>
      <c r="BD12" s="17">
        <v>2.7304785072143161E-2</v>
      </c>
      <c r="BE12" s="17">
        <v>4.5654634707611511E-2</v>
      </c>
      <c r="BF12" s="17">
        <v>1.5543677566592541E-2</v>
      </c>
      <c r="BG12" s="17">
        <v>4.3115529263681167E-2</v>
      </c>
      <c r="BH12" s="17">
        <v>2.2771182669014661E-2</v>
      </c>
      <c r="BI12" s="17">
        <v>1.556689735044125E-2</v>
      </c>
      <c r="BJ12" s="17">
        <v>2.3634002529478278E-2</v>
      </c>
      <c r="BK12" s="17">
        <v>2.588013210473715E-2</v>
      </c>
      <c r="BL12" s="17">
        <v>3.619776711899677E-2</v>
      </c>
      <c r="BM12" s="17">
        <v>8.428730437591592E-3</v>
      </c>
      <c r="BN12" s="17">
        <v>2.193824165114262E-2</v>
      </c>
      <c r="BP12" s="17">
        <v>2.4485904614599371E-2</v>
      </c>
      <c r="BQ12" s="17">
        <v>2.7683895814198431E-2</v>
      </c>
      <c r="BR12" s="17">
        <v>1.8462354837604361E-2</v>
      </c>
      <c r="BS12" s="17">
        <v>2.478181495488193E-2</v>
      </c>
      <c r="BT12" s="17">
        <v>1.247218853789578E-2</v>
      </c>
      <c r="BU12" s="17">
        <v>2.4394348062020801E-2</v>
      </c>
      <c r="BV12" s="17">
        <v>3.4544888211615922E-2</v>
      </c>
      <c r="BW12" s="17">
        <v>4.9681279120556032E-2</v>
      </c>
      <c r="BX12" s="17">
        <v>0</v>
      </c>
      <c r="BY12" s="17">
        <v>2.6748101211856262E-2</v>
      </c>
    </row>
    <row r="13" spans="2:79" ht="18.95" customHeight="1">
      <c r="B13" s="19" t="s">
        <v>315</v>
      </c>
      <c r="C13" s="17">
        <v>6.291262890550221E-3</v>
      </c>
      <c r="D13" s="17">
        <v>4.4194935280449758E-3</v>
      </c>
      <c r="E13" s="17">
        <v>1.0901576852634509E-2</v>
      </c>
      <c r="F13" s="17">
        <v>1.602083364176754E-2</v>
      </c>
      <c r="H13" s="17">
        <v>1.122385244301536E-2</v>
      </c>
      <c r="I13" s="17">
        <v>1.6549402028291142E-2</v>
      </c>
      <c r="J13" s="17">
        <v>1.543544683587149E-2</v>
      </c>
      <c r="K13" s="17">
        <v>7.4104832909614882E-3</v>
      </c>
      <c r="L13" s="17">
        <v>6.3119273156709383E-3</v>
      </c>
      <c r="M13" s="17">
        <v>0</v>
      </c>
      <c r="N13" s="17">
        <v>0</v>
      </c>
      <c r="O13" s="17">
        <v>0</v>
      </c>
      <c r="P13" s="17">
        <v>1.069022794508288E-2</v>
      </c>
      <c r="Q13" s="17">
        <v>0</v>
      </c>
      <c r="R13" s="17">
        <v>0</v>
      </c>
      <c r="S13" s="17">
        <v>6.1912936051547714E-3</v>
      </c>
      <c r="U13" s="17">
        <v>8.7328459670660222E-3</v>
      </c>
      <c r="V13" s="17">
        <v>0</v>
      </c>
      <c r="W13" s="17">
        <v>3.8573118573376939E-3</v>
      </c>
      <c r="X13" s="17">
        <v>1.472512740315474E-2</v>
      </c>
      <c r="Y13" s="17">
        <v>0</v>
      </c>
      <c r="Z13" s="17">
        <v>1.4472877786567169E-2</v>
      </c>
      <c r="AA13" s="17">
        <v>5.1722059745954842E-3</v>
      </c>
      <c r="AB13" s="17">
        <v>1.322173068445541E-2</v>
      </c>
      <c r="AC13" s="17">
        <v>0</v>
      </c>
      <c r="AD13" s="17">
        <v>0</v>
      </c>
      <c r="AE13" s="17">
        <v>0</v>
      </c>
      <c r="AG13" s="17">
        <v>3.9706272799552023E-3</v>
      </c>
      <c r="AH13" s="17">
        <v>8.1040713886858223E-3</v>
      </c>
      <c r="AJ13" s="17">
        <v>7.1825665187564688E-3</v>
      </c>
      <c r="AK13" s="17">
        <v>0</v>
      </c>
      <c r="AL13" s="17">
        <v>0</v>
      </c>
      <c r="AM13" s="17">
        <v>0</v>
      </c>
      <c r="AN13" s="17">
        <v>1.5133738291334029E-3</v>
      </c>
      <c r="AO13" s="17">
        <v>0</v>
      </c>
      <c r="AP13" s="17">
        <v>7.0072581224111599E-3</v>
      </c>
      <c r="AQ13" s="17">
        <v>7.7131055431302531E-3</v>
      </c>
      <c r="AR13" s="17">
        <v>1.337158329579158E-3</v>
      </c>
      <c r="AS13" s="17">
        <v>0</v>
      </c>
      <c r="AT13" s="17">
        <v>5.2267779318722427E-3</v>
      </c>
      <c r="AU13" s="17">
        <v>1.027813189947652E-2</v>
      </c>
      <c r="AV13" s="17">
        <v>0</v>
      </c>
      <c r="AX13" s="17">
        <v>5.2266436390991421E-3</v>
      </c>
      <c r="AY13" s="17">
        <v>0</v>
      </c>
      <c r="AZ13" s="17">
        <v>5.2267779318722427E-3</v>
      </c>
      <c r="BA13" s="17">
        <v>1.027813189947652E-2</v>
      </c>
      <c r="BC13" s="17">
        <v>4.4668283407401756E-3</v>
      </c>
      <c r="BD13" s="17">
        <v>0</v>
      </c>
      <c r="BE13" s="17">
        <v>7.7162052475357708E-3</v>
      </c>
      <c r="BF13" s="17">
        <v>0</v>
      </c>
      <c r="BG13" s="17">
        <v>2.821506657067311E-2</v>
      </c>
      <c r="BH13" s="17">
        <v>9.0008214188585164E-3</v>
      </c>
      <c r="BI13" s="17">
        <v>1.0440707048126739E-2</v>
      </c>
      <c r="BJ13" s="17">
        <v>1.299740946380565E-2</v>
      </c>
      <c r="BK13" s="17">
        <v>8.5091578535497446E-3</v>
      </c>
      <c r="BL13" s="17">
        <v>0</v>
      </c>
      <c r="BM13" s="17">
        <v>1.2145921020331331E-2</v>
      </c>
      <c r="BN13" s="17">
        <v>0</v>
      </c>
      <c r="BP13" s="17">
        <v>1.5758271028530699E-2</v>
      </c>
      <c r="BQ13" s="17">
        <v>0</v>
      </c>
      <c r="BR13" s="17">
        <v>3.531380438790034E-3</v>
      </c>
      <c r="BS13" s="17">
        <v>0</v>
      </c>
      <c r="BT13" s="17">
        <v>3.50067904467167E-3</v>
      </c>
      <c r="BU13" s="17">
        <v>1.217736534126126E-2</v>
      </c>
      <c r="BV13" s="17">
        <v>0</v>
      </c>
      <c r="BW13" s="17">
        <v>7.4788927910128906E-3</v>
      </c>
      <c r="BX13" s="17">
        <v>0</v>
      </c>
      <c r="BY13" s="17">
        <v>8.1010150310249825E-3</v>
      </c>
    </row>
    <row r="14" spans="2:79" ht="18.95" customHeight="1">
      <c r="B14" s="19" t="s">
        <v>131</v>
      </c>
      <c r="C14" s="17">
        <v>5.2813360015199736E-3</v>
      </c>
      <c r="D14" s="17">
        <v>5.3214980297038843E-3</v>
      </c>
      <c r="E14" s="17">
        <v>4.4042842082138772E-3</v>
      </c>
      <c r="F14" s="17">
        <v>1.03668976614971E-2</v>
      </c>
      <c r="H14" s="17">
        <v>1.3406077742737039E-2</v>
      </c>
      <c r="I14" s="17">
        <v>0</v>
      </c>
      <c r="J14" s="17">
        <v>0</v>
      </c>
      <c r="K14" s="17">
        <v>0</v>
      </c>
      <c r="L14" s="17">
        <v>8.034894290619269E-3</v>
      </c>
      <c r="M14" s="17">
        <v>3.6840274945217251E-3</v>
      </c>
      <c r="N14" s="17">
        <v>0</v>
      </c>
      <c r="O14" s="17">
        <v>3.7331238249238038E-3</v>
      </c>
      <c r="P14" s="17">
        <v>1.3638325792461249E-2</v>
      </c>
      <c r="Q14" s="17">
        <v>1.3469799444193631E-2</v>
      </c>
      <c r="R14" s="17">
        <v>0</v>
      </c>
      <c r="S14" s="17">
        <v>3.0907758295384358E-3</v>
      </c>
      <c r="U14" s="17">
        <v>1.017330983973096E-2</v>
      </c>
      <c r="V14" s="17">
        <v>0</v>
      </c>
      <c r="W14" s="17">
        <v>0</v>
      </c>
      <c r="X14" s="17">
        <v>1.8452556130165809E-3</v>
      </c>
      <c r="Y14" s="17">
        <v>4.3757609122844314E-3</v>
      </c>
      <c r="Z14" s="17">
        <v>1.0719517347263291E-2</v>
      </c>
      <c r="AA14" s="17">
        <v>1.178136402823351E-2</v>
      </c>
      <c r="AB14" s="17">
        <v>4.7030248564548637E-3</v>
      </c>
      <c r="AC14" s="17">
        <v>0</v>
      </c>
      <c r="AD14" s="17">
        <v>3.9578244355853087E-3</v>
      </c>
      <c r="AE14" s="17">
        <v>0.22158449721752571</v>
      </c>
      <c r="AG14" s="17">
        <v>6.2520504656686021E-3</v>
      </c>
      <c r="AH14" s="17">
        <v>4.5230439965892313E-3</v>
      </c>
      <c r="AJ14" s="17">
        <v>2.8364217794511781E-3</v>
      </c>
      <c r="AK14" s="17">
        <v>5.2246924111733553E-3</v>
      </c>
      <c r="AL14" s="17">
        <v>2.0563940693963611E-3</v>
      </c>
      <c r="AM14" s="17">
        <v>0</v>
      </c>
      <c r="AN14" s="17">
        <v>5.8925263855883359E-4</v>
      </c>
      <c r="AO14" s="17">
        <v>4.5675483481492259E-3</v>
      </c>
      <c r="AP14" s="17">
        <v>1.148997065699944E-2</v>
      </c>
      <c r="AQ14" s="17">
        <v>4.7348077670411812E-3</v>
      </c>
      <c r="AR14" s="17">
        <v>0</v>
      </c>
      <c r="AS14" s="17">
        <v>0</v>
      </c>
      <c r="AT14" s="17">
        <v>8.1096615349495523E-3</v>
      </c>
      <c r="AU14" s="17">
        <v>1.194639736937231E-2</v>
      </c>
      <c r="AV14" s="17">
        <v>0</v>
      </c>
      <c r="AX14" s="17">
        <v>5.2987602483230249E-3</v>
      </c>
      <c r="AY14" s="17">
        <v>0</v>
      </c>
      <c r="AZ14" s="17">
        <v>8.1096615349495523E-3</v>
      </c>
      <c r="BA14" s="17">
        <v>1.194639736937231E-2</v>
      </c>
      <c r="BC14" s="17">
        <v>1.2967329447405409E-2</v>
      </c>
      <c r="BD14" s="17">
        <v>1.8266539815408239E-2</v>
      </c>
      <c r="BE14" s="17">
        <v>9.0280900445699353E-3</v>
      </c>
      <c r="BF14" s="17">
        <v>1.187310619671071E-2</v>
      </c>
      <c r="BG14" s="17">
        <v>2.884039143087978E-2</v>
      </c>
      <c r="BH14" s="17">
        <v>8.5178787625537905E-3</v>
      </c>
      <c r="BI14" s="17">
        <v>1.8990623021152401E-2</v>
      </c>
      <c r="BJ14" s="17">
        <v>1.003890524402893E-2</v>
      </c>
      <c r="BK14" s="17">
        <v>8.4894602993497489E-3</v>
      </c>
      <c r="BL14" s="17">
        <v>1.9093464873642149E-2</v>
      </c>
      <c r="BM14" s="17">
        <v>2.5058934296571752E-3</v>
      </c>
      <c r="BN14" s="17">
        <v>7.7754062024332554E-3</v>
      </c>
      <c r="BP14" s="17">
        <v>2.280426856857168E-3</v>
      </c>
      <c r="BQ14" s="17">
        <v>5.7770210011933261E-3</v>
      </c>
      <c r="BR14" s="17">
        <v>9.4017127928440539E-3</v>
      </c>
      <c r="BS14" s="17">
        <v>6.9963199606132634E-3</v>
      </c>
      <c r="BT14" s="17">
        <v>1.158956502571936E-2</v>
      </c>
      <c r="BU14" s="17">
        <v>0</v>
      </c>
      <c r="BV14" s="17">
        <v>0</v>
      </c>
      <c r="BW14" s="17">
        <v>9.7664630727431912E-3</v>
      </c>
      <c r="BX14" s="17">
        <v>1.279761805095163E-2</v>
      </c>
      <c r="BY14" s="17">
        <v>3.8293611899380391E-3</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A19"/>
  <sheetViews>
    <sheetView showGridLines="0" workbookViewId="0">
      <pane xSplit="2" topLeftCell="H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317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0.41896864683526369</v>
      </c>
      <c r="D9" s="17">
        <v>0.41647274502967901</v>
      </c>
      <c r="E9" s="17">
        <v>0.43075310079466472</v>
      </c>
      <c r="F9" s="17">
        <v>0.38237089627396892</v>
      </c>
      <c r="H9" s="17">
        <v>0.41758618607130249</v>
      </c>
      <c r="I9" s="17">
        <v>0.2819552353907282</v>
      </c>
      <c r="J9" s="17">
        <v>0.41980152331187659</v>
      </c>
      <c r="K9" s="17">
        <v>0.39717289145113038</v>
      </c>
      <c r="L9" s="17">
        <v>0.34703099198233012</v>
      </c>
      <c r="M9" s="17">
        <v>0.35462722733805818</v>
      </c>
      <c r="N9" s="17">
        <v>0.34771300971586422</v>
      </c>
      <c r="O9" s="17">
        <v>0.41879546496852738</v>
      </c>
      <c r="P9" s="17">
        <v>0.47767123861242361</v>
      </c>
      <c r="Q9" s="17">
        <v>0.47334690798921392</v>
      </c>
      <c r="R9" s="17">
        <v>0.50242493637978358</v>
      </c>
      <c r="S9" s="17">
        <v>0.48717846723135227</v>
      </c>
      <c r="U9" s="17">
        <v>0.39238102157397692</v>
      </c>
      <c r="V9" s="17">
        <v>0.38598724421293351</v>
      </c>
      <c r="W9" s="17">
        <v>0.37385794647293358</v>
      </c>
      <c r="X9" s="17">
        <v>0.30818634703229469</v>
      </c>
      <c r="Y9" s="17">
        <v>0.41965060321692632</v>
      </c>
      <c r="Z9" s="17">
        <v>0.42320881326973048</v>
      </c>
      <c r="AA9" s="17">
        <v>0.46363420046929488</v>
      </c>
      <c r="AB9" s="17">
        <v>0.48077827676682378</v>
      </c>
      <c r="AC9" s="17">
        <v>0.45311056493408802</v>
      </c>
      <c r="AD9" s="17">
        <v>0.46768951327899982</v>
      </c>
      <c r="AE9" s="17">
        <v>0.21157426069927701</v>
      </c>
      <c r="AG9" s="17">
        <v>0.47878978926190568</v>
      </c>
      <c r="AH9" s="17">
        <v>0.37223822743461021</v>
      </c>
      <c r="AJ9" s="17">
        <v>0.46343813048256771</v>
      </c>
      <c r="AK9" s="17">
        <v>0.45919288691102927</v>
      </c>
      <c r="AL9" s="17">
        <v>0.42871807263590422</v>
      </c>
      <c r="AM9" s="17">
        <v>0.42344720924657009</v>
      </c>
      <c r="AN9" s="17">
        <v>0.37780500112139398</v>
      </c>
      <c r="AO9" s="17">
        <v>0.45508144491453661</v>
      </c>
      <c r="AP9" s="17">
        <v>0.44173418554639338</v>
      </c>
      <c r="AQ9" s="17">
        <v>0.50542228501892772</v>
      </c>
      <c r="AR9" s="17">
        <v>0.43486277447757721</v>
      </c>
      <c r="AS9" s="17">
        <v>0.44195428180718949</v>
      </c>
      <c r="AT9" s="17">
        <v>0.47563377741612789</v>
      </c>
      <c r="AU9" s="17">
        <v>0.41194664757801319</v>
      </c>
      <c r="AV9" s="17">
        <v>0.46746965547445052</v>
      </c>
      <c r="AX9" s="17">
        <v>0.42415631569366802</v>
      </c>
      <c r="AY9" s="17">
        <v>0.44195428180718949</v>
      </c>
      <c r="AZ9" s="17">
        <v>0.47563377741612789</v>
      </c>
      <c r="BA9" s="17">
        <v>0.41194664757801319</v>
      </c>
      <c r="BC9" s="17">
        <v>0.44232794208840143</v>
      </c>
      <c r="BD9" s="17">
        <v>0.34159082139628061</v>
      </c>
      <c r="BE9" s="17">
        <v>0.47041303077961188</v>
      </c>
      <c r="BF9" s="17">
        <v>0.45570862770209458</v>
      </c>
      <c r="BG9" s="17">
        <v>0.48333501499926751</v>
      </c>
      <c r="BH9" s="17">
        <v>0.47307183530594421</v>
      </c>
      <c r="BI9" s="17">
        <v>0.48482174649059778</v>
      </c>
      <c r="BJ9" s="17">
        <v>0.45056530645551779</v>
      </c>
      <c r="BK9" s="17">
        <v>0.39985297480033499</v>
      </c>
      <c r="BL9" s="17">
        <v>0.45689428228426288</v>
      </c>
      <c r="BM9" s="17">
        <v>0.42049674022528732</v>
      </c>
      <c r="BN9" s="17">
        <v>0.39832011733412998</v>
      </c>
      <c r="BP9" s="17">
        <v>0.47344895392080327</v>
      </c>
      <c r="BQ9" s="17">
        <v>0.43317392791344878</v>
      </c>
      <c r="BR9" s="17">
        <v>0.36507360642233272</v>
      </c>
      <c r="BS9" s="17">
        <v>0.3603683600555091</v>
      </c>
      <c r="BT9" s="17">
        <v>0.54763663841219912</v>
      </c>
      <c r="BU9" s="17">
        <v>0.51666649271920018</v>
      </c>
      <c r="BV9" s="17">
        <v>0.41446113142060298</v>
      </c>
      <c r="BW9" s="17">
        <v>0.40140018126853633</v>
      </c>
      <c r="BX9" s="17">
        <v>0.42657466504775632</v>
      </c>
      <c r="BY9" s="17">
        <v>0.40888081259942072</v>
      </c>
    </row>
    <row r="10" spans="2:79" ht="18.95" customHeight="1">
      <c r="B10" s="19" t="s">
        <v>312</v>
      </c>
      <c r="C10" s="17">
        <v>0.35835927737643969</v>
      </c>
      <c r="D10" s="17">
        <v>0.35856309839511907</v>
      </c>
      <c r="E10" s="17">
        <v>0.35893156458224129</v>
      </c>
      <c r="F10" s="17">
        <v>0.36063562996902943</v>
      </c>
      <c r="H10" s="17">
        <v>0.36912362370503943</v>
      </c>
      <c r="I10" s="17">
        <v>0.4747148409641857</v>
      </c>
      <c r="J10" s="17">
        <v>0.3212728017947149</v>
      </c>
      <c r="K10" s="17">
        <v>0.32932137500297559</v>
      </c>
      <c r="L10" s="17">
        <v>0.38217034057288812</v>
      </c>
      <c r="M10" s="17">
        <v>0.34399141388665921</v>
      </c>
      <c r="N10" s="17">
        <v>0.46599284279349118</v>
      </c>
      <c r="O10" s="17">
        <v>0.3554109235028145</v>
      </c>
      <c r="P10" s="17">
        <v>0.30913326792620383</v>
      </c>
      <c r="Q10" s="17">
        <v>0.33218749114553597</v>
      </c>
      <c r="R10" s="17">
        <v>0.35064289613783151</v>
      </c>
      <c r="S10" s="17">
        <v>0.33940915082145512</v>
      </c>
      <c r="U10" s="17">
        <v>0.37344166293264081</v>
      </c>
      <c r="V10" s="17">
        <v>0.2501726443016431</v>
      </c>
      <c r="W10" s="17">
        <v>0.37412007767517791</v>
      </c>
      <c r="X10" s="17">
        <v>0.42121548735397479</v>
      </c>
      <c r="Y10" s="17">
        <v>0.38860029095571941</v>
      </c>
      <c r="Z10" s="17">
        <v>0.35878499109560708</v>
      </c>
      <c r="AA10" s="17">
        <v>0.3751796228570326</v>
      </c>
      <c r="AB10" s="17">
        <v>0.32134355121872238</v>
      </c>
      <c r="AC10" s="17">
        <v>0.36274933649424979</v>
      </c>
      <c r="AD10" s="17">
        <v>0.34181806868587428</v>
      </c>
      <c r="AE10" s="17">
        <v>0.26445851008056698</v>
      </c>
      <c r="AG10" s="17">
        <v>0.33682392617659279</v>
      </c>
      <c r="AH10" s="17">
        <v>0.37518202519913962</v>
      </c>
      <c r="AJ10" s="17">
        <v>0.34648797008805432</v>
      </c>
      <c r="AK10" s="17">
        <v>0.33128081951779648</v>
      </c>
      <c r="AL10" s="17">
        <v>0.37718962354230312</v>
      </c>
      <c r="AM10" s="17">
        <v>0.36595775066879432</v>
      </c>
      <c r="AN10" s="17">
        <v>0.39155516298764947</v>
      </c>
      <c r="AO10" s="17">
        <v>0.38614415868120872</v>
      </c>
      <c r="AP10" s="17">
        <v>0.36107233956185952</v>
      </c>
      <c r="AQ10" s="17">
        <v>0.27267748271365039</v>
      </c>
      <c r="AR10" s="17">
        <v>0.37013337950956188</v>
      </c>
      <c r="AS10" s="17">
        <v>0.40618608911756371</v>
      </c>
      <c r="AT10" s="17">
        <v>0.38561593260134308</v>
      </c>
      <c r="AU10" s="17">
        <v>0.37391344834803208</v>
      </c>
      <c r="AV10" s="17">
        <v>0.38261833667632311</v>
      </c>
      <c r="AX10" s="17">
        <v>0.35397983930043431</v>
      </c>
      <c r="AY10" s="17">
        <v>0.40618608911756371</v>
      </c>
      <c r="AZ10" s="17">
        <v>0.38561593260134308</v>
      </c>
      <c r="BA10" s="17">
        <v>0.37391344834803208</v>
      </c>
      <c r="BC10" s="17">
        <v>0.34557446109394641</v>
      </c>
      <c r="BD10" s="17">
        <v>0.32693332291148253</v>
      </c>
      <c r="BE10" s="17">
        <v>0.37381627620985391</v>
      </c>
      <c r="BF10" s="17">
        <v>0.28421090558174628</v>
      </c>
      <c r="BG10" s="17">
        <v>0.36601364094777972</v>
      </c>
      <c r="BH10" s="17">
        <v>0.35250304594796472</v>
      </c>
      <c r="BI10" s="17">
        <v>0.33475675618020417</v>
      </c>
      <c r="BJ10" s="17">
        <v>0.34428271579506042</v>
      </c>
      <c r="BK10" s="17">
        <v>0.37111127344006212</v>
      </c>
      <c r="BL10" s="17">
        <v>0.31046536485477833</v>
      </c>
      <c r="BM10" s="17">
        <v>0.35818696931018701</v>
      </c>
      <c r="BN10" s="17">
        <v>0.34459376269549752</v>
      </c>
      <c r="BP10" s="17">
        <v>0.33091875945280702</v>
      </c>
      <c r="BQ10" s="17">
        <v>0.41051378907854491</v>
      </c>
      <c r="BR10" s="17">
        <v>0.44399539875282362</v>
      </c>
      <c r="BS10" s="17">
        <v>0.37520850419837509</v>
      </c>
      <c r="BT10" s="17">
        <v>0.3393047252045413</v>
      </c>
      <c r="BU10" s="17">
        <v>0.33325130159690131</v>
      </c>
      <c r="BV10" s="17">
        <v>0.41208702765335969</v>
      </c>
      <c r="BW10" s="17">
        <v>0.31964598435261588</v>
      </c>
      <c r="BX10" s="17">
        <v>0.35594573153169079</v>
      </c>
      <c r="BY10" s="17">
        <v>0.33594569444201122</v>
      </c>
    </row>
    <row r="11" spans="2:79" ht="18.95" customHeight="1">
      <c r="B11" s="19" t="s">
        <v>313</v>
      </c>
      <c r="C11" s="17">
        <v>0.17828234736284829</v>
      </c>
      <c r="D11" s="17">
        <v>0.1790723254457485</v>
      </c>
      <c r="E11" s="17">
        <v>0.17491422530551989</v>
      </c>
      <c r="F11" s="17">
        <v>0.18715274744328689</v>
      </c>
      <c r="H11" s="17">
        <v>0.15194475522449491</v>
      </c>
      <c r="I11" s="17">
        <v>0.20767673907435061</v>
      </c>
      <c r="J11" s="17">
        <v>0.21248472335069751</v>
      </c>
      <c r="K11" s="17">
        <v>0.21730314913455781</v>
      </c>
      <c r="L11" s="17">
        <v>0.2452516701415976</v>
      </c>
      <c r="M11" s="17">
        <v>0.24823283336160329</v>
      </c>
      <c r="N11" s="17">
        <v>0.1127229252815333</v>
      </c>
      <c r="O11" s="17">
        <v>0.1824635830214163</v>
      </c>
      <c r="P11" s="17">
        <v>0.186985982214251</v>
      </c>
      <c r="Q11" s="17">
        <v>0.15932061922977281</v>
      </c>
      <c r="R11" s="17">
        <v>0.1020715610383359</v>
      </c>
      <c r="S11" s="17">
        <v>0.13440347128519531</v>
      </c>
      <c r="U11" s="17">
        <v>0.1831995810470281</v>
      </c>
      <c r="V11" s="17">
        <v>0.33596828100796111</v>
      </c>
      <c r="W11" s="17">
        <v>0.20731963092285191</v>
      </c>
      <c r="X11" s="17">
        <v>0.23254983756213199</v>
      </c>
      <c r="Y11" s="17">
        <v>0.13932505862881781</v>
      </c>
      <c r="Z11" s="17">
        <v>0.16066886120265331</v>
      </c>
      <c r="AA11" s="17">
        <v>0.136186496538163</v>
      </c>
      <c r="AB11" s="17">
        <v>0.14226562878561119</v>
      </c>
      <c r="AC11" s="17">
        <v>0.13474213777023311</v>
      </c>
      <c r="AD11" s="17">
        <v>0.15259101922740831</v>
      </c>
      <c r="AE11" s="17">
        <v>0.30238273200263022</v>
      </c>
      <c r="AG11" s="17">
        <v>0.1466652574690587</v>
      </c>
      <c r="AH11" s="17">
        <v>0.20298063647989029</v>
      </c>
      <c r="AJ11" s="17">
        <v>0.16266452663709699</v>
      </c>
      <c r="AK11" s="17">
        <v>0.18012218675946179</v>
      </c>
      <c r="AL11" s="17">
        <v>0.15605202728997231</v>
      </c>
      <c r="AM11" s="17">
        <v>0.1664068639441279</v>
      </c>
      <c r="AN11" s="17">
        <v>0.20280007295296529</v>
      </c>
      <c r="AO11" s="17">
        <v>0.1332603627032907</v>
      </c>
      <c r="AP11" s="17">
        <v>0.15557130028925539</v>
      </c>
      <c r="AQ11" s="17">
        <v>0.16336864594891881</v>
      </c>
      <c r="AR11" s="17">
        <v>0.1591948546334182</v>
      </c>
      <c r="AS11" s="17">
        <v>0.11779772889405909</v>
      </c>
      <c r="AT11" s="17">
        <v>0.1065696041937267</v>
      </c>
      <c r="AU11" s="17">
        <v>0.17088496961730831</v>
      </c>
      <c r="AV11" s="17">
        <v>0.1284893074009256</v>
      </c>
      <c r="AX11" s="17">
        <v>0.17967121884792739</v>
      </c>
      <c r="AY11" s="17">
        <v>0.11779772889405909</v>
      </c>
      <c r="AZ11" s="17">
        <v>0.1065696041937267</v>
      </c>
      <c r="BA11" s="17">
        <v>0.17088496961730831</v>
      </c>
      <c r="BC11" s="17">
        <v>0.17517905208918499</v>
      </c>
      <c r="BD11" s="17">
        <v>0.24400072445454499</v>
      </c>
      <c r="BE11" s="17">
        <v>0.11671225620399379</v>
      </c>
      <c r="BF11" s="17">
        <v>0.21508395250116269</v>
      </c>
      <c r="BG11" s="17">
        <v>0.11567520314113031</v>
      </c>
      <c r="BH11" s="17">
        <v>0.1126302589104739</v>
      </c>
      <c r="BI11" s="17">
        <v>0.1033122526316209</v>
      </c>
      <c r="BJ11" s="17">
        <v>0.1535035905813055</v>
      </c>
      <c r="BK11" s="17">
        <v>0.1750781548367227</v>
      </c>
      <c r="BL11" s="17">
        <v>0.13447017524114799</v>
      </c>
      <c r="BM11" s="17">
        <v>0.18387803264688249</v>
      </c>
      <c r="BN11" s="17">
        <v>0.21053154698172419</v>
      </c>
      <c r="BP11" s="17">
        <v>0.15251352864559661</v>
      </c>
      <c r="BQ11" s="17">
        <v>0.13896242526295649</v>
      </c>
      <c r="BR11" s="17">
        <v>0.16305230222064901</v>
      </c>
      <c r="BS11" s="17">
        <v>0.2155870564450052</v>
      </c>
      <c r="BT11" s="17">
        <v>9.2859558091006419E-2</v>
      </c>
      <c r="BU11" s="17">
        <v>0.15008220568389849</v>
      </c>
      <c r="BV11" s="17">
        <v>0.12652002372290941</v>
      </c>
      <c r="BW11" s="17">
        <v>0.2136066083354792</v>
      </c>
      <c r="BX11" s="17">
        <v>0.15619414214273911</v>
      </c>
      <c r="BY11" s="17">
        <v>0.19800954621176139</v>
      </c>
    </row>
    <row r="12" spans="2:79" ht="18.95" customHeight="1">
      <c r="B12" s="19" t="s">
        <v>314</v>
      </c>
      <c r="C12" s="17">
        <v>2.9034353124201131E-2</v>
      </c>
      <c r="D12" s="17">
        <v>3.0167066084100198E-2</v>
      </c>
      <c r="E12" s="17">
        <v>1.9699025255540251E-2</v>
      </c>
      <c r="F12" s="17">
        <v>6.1432617063986762E-2</v>
      </c>
      <c r="H12" s="17">
        <v>4.6198128917406267E-2</v>
      </c>
      <c r="I12" s="17">
        <v>2.2017871648442509E-2</v>
      </c>
      <c r="J12" s="17">
        <v>2.3451096691089371E-2</v>
      </c>
      <c r="K12" s="17">
        <v>2.690915706324128E-2</v>
      </c>
      <c r="L12" s="17">
        <v>1.11740352759229E-2</v>
      </c>
      <c r="M12" s="17">
        <v>4.3237752246990738E-2</v>
      </c>
      <c r="N12" s="17">
        <v>4.4135928067430219E-2</v>
      </c>
      <c r="O12" s="17">
        <v>4.3330028507241811E-2</v>
      </c>
      <c r="P12" s="17">
        <v>2.6209511247121679E-2</v>
      </c>
      <c r="Q12" s="17">
        <v>9.7253076664853798E-3</v>
      </c>
      <c r="R12" s="17">
        <v>2.6112303329103258E-2</v>
      </c>
      <c r="S12" s="17">
        <v>3.050310205547227E-2</v>
      </c>
      <c r="U12" s="17">
        <v>4.2626229992226351E-2</v>
      </c>
      <c r="V12" s="17">
        <v>2.0748340371630959E-2</v>
      </c>
      <c r="W12" s="17">
        <v>2.994152251822545E-2</v>
      </c>
      <c r="X12" s="17">
        <v>2.3321440198531732E-2</v>
      </c>
      <c r="Y12" s="17">
        <v>3.5303160590262637E-2</v>
      </c>
      <c r="Z12" s="17">
        <v>3.7872878989369058E-2</v>
      </c>
      <c r="AA12" s="17">
        <v>1.839052208187154E-2</v>
      </c>
      <c r="AB12" s="17">
        <v>3.278743788034616E-2</v>
      </c>
      <c r="AC12" s="17">
        <v>2.720226024748193E-2</v>
      </c>
      <c r="AD12" s="17">
        <v>2.01288924141819E-2</v>
      </c>
      <c r="AE12" s="17">
        <v>0</v>
      </c>
      <c r="AG12" s="17">
        <v>2.6446999220738659E-2</v>
      </c>
      <c r="AH12" s="17">
        <v>3.105551367283137E-2</v>
      </c>
      <c r="AJ12" s="17">
        <v>2.1428377342091659E-2</v>
      </c>
      <c r="AK12" s="17">
        <v>2.2620900218164899E-2</v>
      </c>
      <c r="AL12" s="17">
        <v>2.8613372667266931E-2</v>
      </c>
      <c r="AM12" s="17">
        <v>3.7257304916437001E-2</v>
      </c>
      <c r="AN12" s="17">
        <v>2.130212881471822E-2</v>
      </c>
      <c r="AO12" s="17">
        <v>2.094648535281475E-2</v>
      </c>
      <c r="AP12" s="17">
        <v>1.382267256589095E-2</v>
      </c>
      <c r="AQ12" s="17">
        <v>3.9539517333812169E-2</v>
      </c>
      <c r="AR12" s="17">
        <v>2.5348553295996432E-2</v>
      </c>
      <c r="AS12" s="17">
        <v>3.0717701268035191E-2</v>
      </c>
      <c r="AT12" s="17">
        <v>2.1727129925057799E-2</v>
      </c>
      <c r="AU12" s="17">
        <v>3.792355541897479E-2</v>
      </c>
      <c r="AV12" s="17">
        <v>2.1422700448300951E-2</v>
      </c>
      <c r="AX12" s="17">
        <v>2.729775934579487E-2</v>
      </c>
      <c r="AY12" s="17">
        <v>3.0717701268035191E-2</v>
      </c>
      <c r="AZ12" s="17">
        <v>2.1727129925057799E-2</v>
      </c>
      <c r="BA12" s="17">
        <v>3.792355541897479E-2</v>
      </c>
      <c r="BC12" s="17">
        <v>3.04372218898829E-2</v>
      </c>
      <c r="BD12" s="17">
        <v>5.0942051606875177E-2</v>
      </c>
      <c r="BE12" s="17">
        <v>3.0007331050210289E-2</v>
      </c>
      <c r="BF12" s="17">
        <v>3.0505241667502271E-2</v>
      </c>
      <c r="BG12" s="17">
        <v>2.8220939785339481E-2</v>
      </c>
      <c r="BH12" s="17">
        <v>3.6482482711715551E-2</v>
      </c>
      <c r="BI12" s="17">
        <v>4.316847457080783E-2</v>
      </c>
      <c r="BJ12" s="17">
        <v>3.2562021275911457E-2</v>
      </c>
      <c r="BK12" s="17">
        <v>5.3957596922880047E-2</v>
      </c>
      <c r="BL12" s="17">
        <v>9.1847636424815526E-2</v>
      </c>
      <c r="BM12" s="17">
        <v>2.4751626346833429E-2</v>
      </c>
      <c r="BN12" s="17">
        <v>2.756839694815676E-2</v>
      </c>
      <c r="BP12" s="17">
        <v>2.0207322023593949E-2</v>
      </c>
      <c r="BQ12" s="17">
        <v>5.7958157426632826E-3</v>
      </c>
      <c r="BR12" s="17">
        <v>1.8476979811350509E-2</v>
      </c>
      <c r="BS12" s="17">
        <v>3.0925171428309819E-2</v>
      </c>
      <c r="BT12" s="17">
        <v>1.0467981000831071E-2</v>
      </c>
      <c r="BU12" s="17">
        <v>0</v>
      </c>
      <c r="BV12" s="17">
        <v>3.7201086140482571E-2</v>
      </c>
      <c r="BW12" s="17">
        <v>5.5556431423888997E-2</v>
      </c>
      <c r="BX12" s="17">
        <v>2.2850971838770971E-2</v>
      </c>
      <c r="BY12" s="17">
        <v>3.87904935242512E-2</v>
      </c>
    </row>
    <row r="13" spans="2:79" ht="18.95" customHeight="1">
      <c r="B13" s="19" t="s">
        <v>315</v>
      </c>
      <c r="C13" s="17">
        <v>8.7100612211876306E-3</v>
      </c>
      <c r="D13" s="17">
        <v>9.6303770223588048E-3</v>
      </c>
      <c r="E13" s="17">
        <v>5.956409790908888E-3</v>
      </c>
      <c r="F13" s="17">
        <v>8.4081092497279124E-3</v>
      </c>
      <c r="H13" s="17">
        <v>5.461994952361637E-3</v>
      </c>
      <c r="I13" s="17">
        <v>1.3635312922293041E-2</v>
      </c>
      <c r="J13" s="17">
        <v>0</v>
      </c>
      <c r="K13" s="17">
        <v>1.982414952652875E-2</v>
      </c>
      <c r="L13" s="17">
        <v>1.4372962027261351E-2</v>
      </c>
      <c r="M13" s="17">
        <v>1.5370890899806811E-3</v>
      </c>
      <c r="N13" s="17">
        <v>2.9435294141681039E-2</v>
      </c>
      <c r="O13" s="17">
        <v>0</v>
      </c>
      <c r="P13" s="17">
        <v>0</v>
      </c>
      <c r="Q13" s="17">
        <v>1.19498745247983E-2</v>
      </c>
      <c r="R13" s="17">
        <v>9.3741515574729192E-3</v>
      </c>
      <c r="S13" s="17">
        <v>5.415032776986543E-3</v>
      </c>
      <c r="U13" s="17">
        <v>0</v>
      </c>
      <c r="V13" s="17">
        <v>0</v>
      </c>
      <c r="W13" s="17">
        <v>7.3830769933365317E-3</v>
      </c>
      <c r="X13" s="17">
        <v>1.4726887853066559E-2</v>
      </c>
      <c r="Y13" s="17">
        <v>1.2745125695989609E-2</v>
      </c>
      <c r="Z13" s="17">
        <v>8.7449380953768998E-3</v>
      </c>
      <c r="AA13" s="17">
        <v>0</v>
      </c>
      <c r="AB13" s="17">
        <v>2.1382854611296642E-2</v>
      </c>
      <c r="AC13" s="17">
        <v>1.183959124849032E-2</v>
      </c>
      <c r="AD13" s="17">
        <v>1.1050624449970811E-2</v>
      </c>
      <c r="AE13" s="17">
        <v>0</v>
      </c>
      <c r="AG13" s="17">
        <v>5.9059216689713286E-3</v>
      </c>
      <c r="AH13" s="17">
        <v>1.0900567988819479E-2</v>
      </c>
      <c r="AJ13" s="17">
        <v>4.4177291090555957E-3</v>
      </c>
      <c r="AK13" s="17">
        <v>3.292670435366248E-3</v>
      </c>
      <c r="AL13" s="17">
        <v>9.4269038645534379E-3</v>
      </c>
      <c r="AM13" s="17">
        <v>2.3795634593002648E-3</v>
      </c>
      <c r="AN13" s="17">
        <v>2.0422470372621609E-3</v>
      </c>
      <c r="AO13" s="17">
        <v>0</v>
      </c>
      <c r="AP13" s="17">
        <v>1.525868498548587E-2</v>
      </c>
      <c r="AQ13" s="17">
        <v>9.7089960995662902E-3</v>
      </c>
      <c r="AR13" s="17">
        <v>1.04604380834465E-2</v>
      </c>
      <c r="AS13" s="17">
        <v>3.3441989131524912E-3</v>
      </c>
      <c r="AT13" s="17">
        <v>1.0453555863744491E-2</v>
      </c>
      <c r="AU13" s="17">
        <v>1.8532963824131471E-3</v>
      </c>
      <c r="AV13" s="17">
        <v>0</v>
      </c>
      <c r="AX13" s="17">
        <v>7.8962399633395238E-3</v>
      </c>
      <c r="AY13" s="17">
        <v>3.3441989131524912E-3</v>
      </c>
      <c r="AZ13" s="17">
        <v>1.0453555863744491E-2</v>
      </c>
      <c r="BA13" s="17">
        <v>1.8532963824131471E-3</v>
      </c>
      <c r="BC13" s="17">
        <v>0</v>
      </c>
      <c r="BD13" s="17">
        <v>1.8266539815408239E-2</v>
      </c>
      <c r="BE13" s="17">
        <v>6.0615765327624131E-3</v>
      </c>
      <c r="BF13" s="17">
        <v>0</v>
      </c>
      <c r="BG13" s="17">
        <v>0</v>
      </c>
      <c r="BH13" s="17">
        <v>1.8091045348016432E-2</v>
      </c>
      <c r="BI13" s="17">
        <v>1.495766924899649E-2</v>
      </c>
      <c r="BJ13" s="17">
        <v>9.2186769581051615E-3</v>
      </c>
      <c r="BK13" s="17">
        <v>0</v>
      </c>
      <c r="BL13" s="17">
        <v>0</v>
      </c>
      <c r="BM13" s="17">
        <v>7.6056760190060021E-3</v>
      </c>
      <c r="BN13" s="17">
        <v>8.7551879385402726E-3</v>
      </c>
      <c r="BP13" s="17">
        <v>1.0998616209009481E-2</v>
      </c>
      <c r="BQ13" s="17">
        <v>5.7770210011933261E-3</v>
      </c>
      <c r="BR13" s="17">
        <v>4.4953414554049784E-3</v>
      </c>
      <c r="BS13" s="17">
        <v>1.091458791218732E-2</v>
      </c>
      <c r="BT13" s="17">
        <v>9.7310972914222398E-3</v>
      </c>
      <c r="BU13" s="17">
        <v>0</v>
      </c>
      <c r="BV13" s="17">
        <v>9.7307310626454681E-3</v>
      </c>
      <c r="BW13" s="17">
        <v>7.503224337749438E-3</v>
      </c>
      <c r="BX13" s="17">
        <v>2.563687138809128E-2</v>
      </c>
      <c r="BY13" s="17">
        <v>8.7245649914676603E-3</v>
      </c>
    </row>
    <row r="14" spans="2:79" ht="18.95" customHeight="1">
      <c r="B14" s="19" t="s">
        <v>131</v>
      </c>
      <c r="C14" s="17">
        <v>6.6453140800596094E-3</v>
      </c>
      <c r="D14" s="17">
        <v>6.0943880229945178E-3</v>
      </c>
      <c r="E14" s="17">
        <v>9.7456742711250818E-3</v>
      </c>
      <c r="F14" s="17">
        <v>0</v>
      </c>
      <c r="H14" s="17">
        <v>9.6853111293953732E-3</v>
      </c>
      <c r="I14" s="17">
        <v>0</v>
      </c>
      <c r="J14" s="17">
        <v>2.298985485162151E-2</v>
      </c>
      <c r="K14" s="17">
        <v>9.4692778215659974E-3</v>
      </c>
      <c r="L14" s="17">
        <v>0</v>
      </c>
      <c r="M14" s="17">
        <v>8.3736840767079154E-3</v>
      </c>
      <c r="N14" s="17">
        <v>0</v>
      </c>
      <c r="O14" s="17">
        <v>0</v>
      </c>
      <c r="P14" s="17">
        <v>0</v>
      </c>
      <c r="Q14" s="17">
        <v>1.3469799444193631E-2</v>
      </c>
      <c r="R14" s="17">
        <v>9.3741515574729192E-3</v>
      </c>
      <c r="S14" s="17">
        <v>3.0907758295384358E-3</v>
      </c>
      <c r="U14" s="17">
        <v>8.3515044541278873E-3</v>
      </c>
      <c r="V14" s="17">
        <v>7.1234901058311014E-3</v>
      </c>
      <c r="W14" s="17">
        <v>7.3777454174744914E-3</v>
      </c>
      <c r="X14" s="17">
        <v>0</v>
      </c>
      <c r="Y14" s="17">
        <v>4.3757609122844314E-3</v>
      </c>
      <c r="Z14" s="17">
        <v>1.0719517347263291E-2</v>
      </c>
      <c r="AA14" s="17">
        <v>6.6091580536380276E-3</v>
      </c>
      <c r="AB14" s="17">
        <v>1.4422507371997901E-3</v>
      </c>
      <c r="AC14" s="17">
        <v>1.035610930545716E-2</v>
      </c>
      <c r="AD14" s="17">
        <v>6.7218819435648624E-3</v>
      </c>
      <c r="AE14" s="17">
        <v>0.22158449721752571</v>
      </c>
      <c r="AG14" s="17">
        <v>5.3681062027328332E-3</v>
      </c>
      <c r="AH14" s="17">
        <v>7.6430292247091592E-3</v>
      </c>
      <c r="AJ14" s="17">
        <v>1.5632663411339271E-3</v>
      </c>
      <c r="AK14" s="17">
        <v>3.4905361581814812E-3</v>
      </c>
      <c r="AL14" s="17">
        <v>0</v>
      </c>
      <c r="AM14" s="17">
        <v>4.5513077647704858E-3</v>
      </c>
      <c r="AN14" s="17">
        <v>4.4953870860108261E-3</v>
      </c>
      <c r="AO14" s="17">
        <v>4.5675483481492259E-3</v>
      </c>
      <c r="AP14" s="17">
        <v>1.2540817051114881E-2</v>
      </c>
      <c r="AQ14" s="17">
        <v>9.2830728851248708E-3</v>
      </c>
      <c r="AR14" s="17">
        <v>0</v>
      </c>
      <c r="AS14" s="17">
        <v>0</v>
      </c>
      <c r="AT14" s="17">
        <v>0</v>
      </c>
      <c r="AU14" s="17">
        <v>3.4780826552584022E-3</v>
      </c>
      <c r="AV14" s="17">
        <v>0</v>
      </c>
      <c r="AX14" s="17">
        <v>6.9986268488359182E-3</v>
      </c>
      <c r="AY14" s="17">
        <v>0</v>
      </c>
      <c r="AZ14" s="17">
        <v>0</v>
      </c>
      <c r="BA14" s="17">
        <v>3.4780826552584022E-3</v>
      </c>
      <c r="BC14" s="17">
        <v>6.4813228385843724E-3</v>
      </c>
      <c r="BD14" s="17">
        <v>1.8266539815408239E-2</v>
      </c>
      <c r="BE14" s="17">
        <v>2.9895292235677679E-3</v>
      </c>
      <c r="BF14" s="17">
        <v>1.4491272547493999E-2</v>
      </c>
      <c r="BG14" s="17">
        <v>6.7552011264830356E-3</v>
      </c>
      <c r="BH14" s="17">
        <v>7.2213317758854584E-3</v>
      </c>
      <c r="BI14" s="17">
        <v>1.8983100877772691E-2</v>
      </c>
      <c r="BJ14" s="17">
        <v>9.8676889340994171E-3</v>
      </c>
      <c r="BK14" s="17">
        <v>0</v>
      </c>
      <c r="BL14" s="17">
        <v>6.3225411949950228E-3</v>
      </c>
      <c r="BM14" s="17">
        <v>5.0809554518038017E-3</v>
      </c>
      <c r="BN14" s="17">
        <v>1.0230988101951371E-2</v>
      </c>
      <c r="BP14" s="17">
        <v>1.191281974818958E-2</v>
      </c>
      <c r="BQ14" s="17">
        <v>5.7770210011933261E-3</v>
      </c>
      <c r="BR14" s="17">
        <v>4.9063713374390746E-3</v>
      </c>
      <c r="BS14" s="17">
        <v>6.9963199606132634E-3</v>
      </c>
      <c r="BT14" s="17">
        <v>0</v>
      </c>
      <c r="BU14" s="17">
        <v>0</v>
      </c>
      <c r="BV14" s="17">
        <v>0</v>
      </c>
      <c r="BW14" s="17">
        <v>2.2875702817302989E-3</v>
      </c>
      <c r="BX14" s="17">
        <v>1.279761805095163E-2</v>
      </c>
      <c r="BY14" s="17">
        <v>9.6488882310879227E-3</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A19"/>
  <sheetViews>
    <sheetView showGridLines="0" workbookViewId="0">
      <pane xSplit="2" topLeftCell="K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318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0.36545465020980661</v>
      </c>
      <c r="D9" s="17">
        <v>0.38878389815852349</v>
      </c>
      <c r="E9" s="17">
        <v>0.30462109797914633</v>
      </c>
      <c r="F9" s="17">
        <v>0.26918030403565762</v>
      </c>
      <c r="H9" s="17">
        <v>0.31621022033271079</v>
      </c>
      <c r="I9" s="17">
        <v>0.39056442972886452</v>
      </c>
      <c r="J9" s="17">
        <v>0.39238031749889629</v>
      </c>
      <c r="K9" s="17">
        <v>0.35067093993435228</v>
      </c>
      <c r="L9" s="17">
        <v>0.3734044777859844</v>
      </c>
      <c r="M9" s="17">
        <v>0.34087372458863802</v>
      </c>
      <c r="N9" s="17">
        <v>0.30885786638766349</v>
      </c>
      <c r="O9" s="17">
        <v>0.29178540471700098</v>
      </c>
      <c r="P9" s="17">
        <v>0.3637883488727508</v>
      </c>
      <c r="Q9" s="17">
        <v>0.38784999209438598</v>
      </c>
      <c r="R9" s="17">
        <v>0.46807410565150798</v>
      </c>
      <c r="S9" s="17">
        <v>0.36862763913531871</v>
      </c>
      <c r="U9" s="17">
        <v>0.34354682579880819</v>
      </c>
      <c r="V9" s="17">
        <v>0.32909531636248129</v>
      </c>
      <c r="W9" s="17">
        <v>0.39628443659787149</v>
      </c>
      <c r="X9" s="17">
        <v>0.25624706243069129</v>
      </c>
      <c r="Y9" s="17">
        <v>0.36892331789624822</v>
      </c>
      <c r="Z9" s="17">
        <v>0.37383843977942122</v>
      </c>
      <c r="AA9" s="17">
        <v>0.46594146543883719</v>
      </c>
      <c r="AB9" s="17">
        <v>0.38492216600648038</v>
      </c>
      <c r="AC9" s="17">
        <v>0.40335230618213602</v>
      </c>
      <c r="AD9" s="17">
        <v>0.28757102610578839</v>
      </c>
      <c r="AE9" s="17">
        <v>0</v>
      </c>
      <c r="AG9" s="17">
        <v>0.38232030261132882</v>
      </c>
      <c r="AH9" s="17">
        <v>0.35227972612414132</v>
      </c>
      <c r="AJ9" s="17">
        <v>0.42329819548399711</v>
      </c>
      <c r="AK9" s="17">
        <v>0.37061776205085628</v>
      </c>
      <c r="AL9" s="17">
        <v>0.31357672151218779</v>
      </c>
      <c r="AM9" s="17">
        <v>0.3436227295115315</v>
      </c>
      <c r="AN9" s="17">
        <v>0.29116179691196892</v>
      </c>
      <c r="AO9" s="17">
        <v>0.37298871401657241</v>
      </c>
      <c r="AP9" s="17">
        <v>0.31467543941795001</v>
      </c>
      <c r="AQ9" s="17">
        <v>0.35471916796887087</v>
      </c>
      <c r="AR9" s="17">
        <v>0.40961525180745162</v>
      </c>
      <c r="AS9" s="17">
        <v>0.36267608610581809</v>
      </c>
      <c r="AT9" s="17">
        <v>0.36298247642947329</v>
      </c>
      <c r="AU9" s="17">
        <v>0.35338322124511301</v>
      </c>
      <c r="AV9" s="17">
        <v>0.41875827389054282</v>
      </c>
      <c r="AX9" s="17">
        <v>0.36985174510028451</v>
      </c>
      <c r="AY9" s="17">
        <v>0.36267608610581809</v>
      </c>
      <c r="AZ9" s="17">
        <v>0.36298247642947329</v>
      </c>
      <c r="BA9" s="17">
        <v>0.35338322124511301</v>
      </c>
      <c r="BC9" s="17">
        <v>0.40128142982602272</v>
      </c>
      <c r="BD9" s="17">
        <v>0.37221268789899231</v>
      </c>
      <c r="BE9" s="17">
        <v>0.35708669912246083</v>
      </c>
      <c r="BF9" s="17">
        <v>0.41415425248260218</v>
      </c>
      <c r="BG9" s="17">
        <v>0.33822606274985062</v>
      </c>
      <c r="BH9" s="17">
        <v>0.44807591971551358</v>
      </c>
      <c r="BI9" s="17">
        <v>0.42455147369636592</v>
      </c>
      <c r="BJ9" s="17">
        <v>0.39834415815647028</v>
      </c>
      <c r="BK9" s="17">
        <v>0.37690484049739509</v>
      </c>
      <c r="BL9" s="17">
        <v>0.23505351960063739</v>
      </c>
      <c r="BM9" s="17">
        <v>0.35485378025435788</v>
      </c>
      <c r="BN9" s="17">
        <v>0.29452137084634372</v>
      </c>
      <c r="BP9" s="17">
        <v>0.40521235890893981</v>
      </c>
      <c r="BQ9" s="17">
        <v>0.36244579395448562</v>
      </c>
      <c r="BR9" s="17">
        <v>0.31940558662596091</v>
      </c>
      <c r="BS9" s="17">
        <v>0.36693199193637871</v>
      </c>
      <c r="BT9" s="17">
        <v>0.51293605560140887</v>
      </c>
      <c r="BU9" s="17">
        <v>0.24235784310837921</v>
      </c>
      <c r="BV9" s="17">
        <v>0.34632549407356661</v>
      </c>
      <c r="BW9" s="17">
        <v>0.33404148305594722</v>
      </c>
      <c r="BX9" s="17">
        <v>0.28522470911976711</v>
      </c>
      <c r="BY9" s="17">
        <v>0.37914765519709243</v>
      </c>
    </row>
    <row r="10" spans="2:79" ht="18.95" customHeight="1">
      <c r="B10" s="19" t="s">
        <v>312</v>
      </c>
      <c r="C10" s="17">
        <v>0.39254173978111678</v>
      </c>
      <c r="D10" s="17">
        <v>0.38872517227486969</v>
      </c>
      <c r="E10" s="17">
        <v>0.40100549436862198</v>
      </c>
      <c r="F10" s="17">
        <v>0.40855419371755969</v>
      </c>
      <c r="H10" s="17">
        <v>0.36740013700694418</v>
      </c>
      <c r="I10" s="17">
        <v>0.39927047750965222</v>
      </c>
      <c r="J10" s="17">
        <v>0.33302173394490592</v>
      </c>
      <c r="K10" s="17">
        <v>0.50479791757515402</v>
      </c>
      <c r="L10" s="17">
        <v>0.35820246135819472</v>
      </c>
      <c r="M10" s="17">
        <v>0.38926669611423892</v>
      </c>
      <c r="N10" s="17">
        <v>0.44266562806782089</v>
      </c>
      <c r="O10" s="17">
        <v>0.45196154636258862</v>
      </c>
      <c r="P10" s="17">
        <v>0.3695084963403753</v>
      </c>
      <c r="Q10" s="17">
        <v>0.42664082004646608</v>
      </c>
      <c r="R10" s="17">
        <v>0.33766050198881431</v>
      </c>
      <c r="S10" s="17">
        <v>0.3877523284313823</v>
      </c>
      <c r="U10" s="17">
        <v>0.39307376391155963</v>
      </c>
      <c r="V10" s="17">
        <v>0.43992689971580351</v>
      </c>
      <c r="W10" s="17">
        <v>0.33059539034312307</v>
      </c>
      <c r="X10" s="17">
        <v>0.46844095005968323</v>
      </c>
      <c r="Y10" s="17">
        <v>0.41494949126996611</v>
      </c>
      <c r="Z10" s="17">
        <v>0.3737095403795187</v>
      </c>
      <c r="AA10" s="17">
        <v>0.31554729406504062</v>
      </c>
      <c r="AB10" s="17">
        <v>0.44152068113515069</v>
      </c>
      <c r="AC10" s="17">
        <v>0.38349918106846581</v>
      </c>
      <c r="AD10" s="17">
        <v>0.39437389334615952</v>
      </c>
      <c r="AE10" s="17">
        <v>0.43814469564311692</v>
      </c>
      <c r="AG10" s="17">
        <v>0.38903755576573201</v>
      </c>
      <c r="AH10" s="17">
        <v>0.39527909955148238</v>
      </c>
      <c r="AJ10" s="17">
        <v>0.34303552457781028</v>
      </c>
      <c r="AK10" s="17">
        <v>0.36237776648609121</v>
      </c>
      <c r="AL10" s="17">
        <v>0.38328083496333037</v>
      </c>
      <c r="AM10" s="17">
        <v>0.41280730978296831</v>
      </c>
      <c r="AN10" s="17">
        <v>0.43380551765470432</v>
      </c>
      <c r="AO10" s="17">
        <v>0.34215688553636098</v>
      </c>
      <c r="AP10" s="17">
        <v>0.43308822471447278</v>
      </c>
      <c r="AQ10" s="17">
        <v>0.35861782728418401</v>
      </c>
      <c r="AR10" s="17">
        <v>0.33727971383757033</v>
      </c>
      <c r="AS10" s="17">
        <v>0.36413358093042641</v>
      </c>
      <c r="AT10" s="17">
        <v>0.39803247877168152</v>
      </c>
      <c r="AU10" s="17">
        <v>0.34355828561783208</v>
      </c>
      <c r="AV10" s="17">
        <v>0.29467701125411377</v>
      </c>
      <c r="AX10" s="17">
        <v>0.38915784471198872</v>
      </c>
      <c r="AY10" s="17">
        <v>0.36413358093042641</v>
      </c>
      <c r="AZ10" s="17">
        <v>0.39803247877168152</v>
      </c>
      <c r="BA10" s="17">
        <v>0.34355828561783208</v>
      </c>
      <c r="BC10" s="17">
        <v>0.37239915276125263</v>
      </c>
      <c r="BD10" s="17">
        <v>0.4673287673925216</v>
      </c>
      <c r="BE10" s="17">
        <v>0.4082147587448175</v>
      </c>
      <c r="BF10" s="17">
        <v>0.36838397202737072</v>
      </c>
      <c r="BG10" s="17">
        <v>0.34190462408548322</v>
      </c>
      <c r="BH10" s="17">
        <v>0.35232605513338627</v>
      </c>
      <c r="BI10" s="17">
        <v>0.40338239985384211</v>
      </c>
      <c r="BJ10" s="17">
        <v>0.35905004759884868</v>
      </c>
      <c r="BK10" s="17">
        <v>0.43100845347351407</v>
      </c>
      <c r="BL10" s="17">
        <v>0.4276621328304025</v>
      </c>
      <c r="BM10" s="17">
        <v>0.39664483374291237</v>
      </c>
      <c r="BN10" s="17">
        <v>0.41584580252765713</v>
      </c>
      <c r="BP10" s="17">
        <v>0.35587501152836692</v>
      </c>
      <c r="BQ10" s="17">
        <v>0.39884299791469707</v>
      </c>
      <c r="BR10" s="17">
        <v>0.39291591737496251</v>
      </c>
      <c r="BS10" s="17">
        <v>0.37088747087271479</v>
      </c>
      <c r="BT10" s="17">
        <v>0.37151028819681448</v>
      </c>
      <c r="BU10" s="17">
        <v>0.39489283930658758</v>
      </c>
      <c r="BV10" s="17">
        <v>0.43775494628920508</v>
      </c>
      <c r="BW10" s="17">
        <v>0.44613148560756272</v>
      </c>
      <c r="BX10" s="17">
        <v>0.42790798453523532</v>
      </c>
      <c r="BY10" s="17">
        <v>0.40158423384798347</v>
      </c>
    </row>
    <row r="11" spans="2:79" ht="18.95" customHeight="1">
      <c r="B11" s="19" t="s">
        <v>313</v>
      </c>
      <c r="C11" s="17">
        <v>0.2004211030585239</v>
      </c>
      <c r="D11" s="17">
        <v>0.18917468184533709</v>
      </c>
      <c r="E11" s="17">
        <v>0.24057795874986679</v>
      </c>
      <c r="F11" s="17">
        <v>0.20878219949614679</v>
      </c>
      <c r="H11" s="17">
        <v>0.2269782635757141</v>
      </c>
      <c r="I11" s="17">
        <v>0.16939573953585851</v>
      </c>
      <c r="J11" s="17">
        <v>0.25913960644615602</v>
      </c>
      <c r="K11" s="17">
        <v>0.11114833822411441</v>
      </c>
      <c r="L11" s="17">
        <v>0.1995459509270133</v>
      </c>
      <c r="M11" s="17">
        <v>0.22576284778521749</v>
      </c>
      <c r="N11" s="17">
        <v>0.19796764074868961</v>
      </c>
      <c r="O11" s="17">
        <v>0.17350754734173049</v>
      </c>
      <c r="P11" s="17">
        <v>0.25129593546798129</v>
      </c>
      <c r="Q11" s="17">
        <v>0.1699272257076111</v>
      </c>
      <c r="R11" s="17">
        <v>0.18328485056156951</v>
      </c>
      <c r="S11" s="17">
        <v>0.20891534460272701</v>
      </c>
      <c r="U11" s="17">
        <v>0.21554735122100721</v>
      </c>
      <c r="V11" s="17">
        <v>0.18948110317845321</v>
      </c>
      <c r="W11" s="17">
        <v>0.22113374526362101</v>
      </c>
      <c r="X11" s="17">
        <v>0.20940008429184981</v>
      </c>
      <c r="Y11" s="17">
        <v>0.17462256787579691</v>
      </c>
      <c r="Z11" s="17">
        <v>0.1956276585203022</v>
      </c>
      <c r="AA11" s="17">
        <v>0.18364418498805021</v>
      </c>
      <c r="AB11" s="17">
        <v>0.15398804374697969</v>
      </c>
      <c r="AC11" s="17">
        <v>0.17823439138385769</v>
      </c>
      <c r="AD11" s="17">
        <v>0.29397869535796128</v>
      </c>
      <c r="AE11" s="17">
        <v>0.34027080713935731</v>
      </c>
      <c r="AG11" s="17">
        <v>0.20020791999915741</v>
      </c>
      <c r="AH11" s="17">
        <v>0.20058763504653351</v>
      </c>
      <c r="AJ11" s="17">
        <v>0.2030678309609458</v>
      </c>
      <c r="AK11" s="17">
        <v>0.26175986536414209</v>
      </c>
      <c r="AL11" s="17">
        <v>0.29210207146814982</v>
      </c>
      <c r="AM11" s="17">
        <v>0.21475371300557439</v>
      </c>
      <c r="AN11" s="17">
        <v>0.24508888548912861</v>
      </c>
      <c r="AO11" s="17">
        <v>0.26284500571223401</v>
      </c>
      <c r="AP11" s="17">
        <v>0.20058304884339209</v>
      </c>
      <c r="AQ11" s="17">
        <v>0.24383352235359429</v>
      </c>
      <c r="AR11" s="17">
        <v>0.21774610716832721</v>
      </c>
      <c r="AS11" s="17">
        <v>0.26650193513745041</v>
      </c>
      <c r="AT11" s="17">
        <v>0.20396531521801561</v>
      </c>
      <c r="AU11" s="17">
        <v>0.25411964423215061</v>
      </c>
      <c r="AV11" s="17">
        <v>0.28656471485534363</v>
      </c>
      <c r="AX11" s="17">
        <v>0.201274251576083</v>
      </c>
      <c r="AY11" s="17">
        <v>0.26650193513745041</v>
      </c>
      <c r="AZ11" s="17">
        <v>0.20396531521801561</v>
      </c>
      <c r="BA11" s="17">
        <v>0.25411964423215061</v>
      </c>
      <c r="BC11" s="17">
        <v>0.20988070617574611</v>
      </c>
      <c r="BD11" s="17">
        <v>0.1095164931016107</v>
      </c>
      <c r="BE11" s="17">
        <v>0.1879205299921059</v>
      </c>
      <c r="BF11" s="17">
        <v>0.20296513933911861</v>
      </c>
      <c r="BG11" s="17">
        <v>0.26272967842145523</v>
      </c>
      <c r="BH11" s="17">
        <v>0.16886712953870739</v>
      </c>
      <c r="BI11" s="17">
        <v>0.11091894063826011</v>
      </c>
      <c r="BJ11" s="17">
        <v>0.2037126103797344</v>
      </c>
      <c r="BK11" s="17">
        <v>0.14688597456553479</v>
      </c>
      <c r="BL11" s="17">
        <v>0.28696758011117068</v>
      </c>
      <c r="BM11" s="17">
        <v>0.2037601235156124</v>
      </c>
      <c r="BN11" s="17">
        <v>0.2451413436097086</v>
      </c>
      <c r="BP11" s="17">
        <v>0.19895072504227199</v>
      </c>
      <c r="BQ11" s="17">
        <v>0.2168043333178121</v>
      </c>
      <c r="BR11" s="17">
        <v>0.2458766649339211</v>
      </c>
      <c r="BS11" s="17">
        <v>0.22240221085977949</v>
      </c>
      <c r="BT11" s="17">
        <v>8.7254339884081017E-2</v>
      </c>
      <c r="BU11" s="17">
        <v>0.31665111625229109</v>
      </c>
      <c r="BV11" s="17">
        <v>0.14288851754718221</v>
      </c>
      <c r="BW11" s="17">
        <v>0.18757522679723529</v>
      </c>
      <c r="BX11" s="17">
        <v>0.20273087322841299</v>
      </c>
      <c r="BY11" s="17">
        <v>0.17872255970105561</v>
      </c>
    </row>
    <row r="12" spans="2:79" ht="18.95" customHeight="1">
      <c r="B12" s="19" t="s">
        <v>314</v>
      </c>
      <c r="C12" s="17">
        <v>2.911961892329178E-2</v>
      </c>
      <c r="D12" s="17">
        <v>2.4220274389911239E-2</v>
      </c>
      <c r="E12" s="17">
        <v>3.326953787751686E-2</v>
      </c>
      <c r="F12" s="17">
        <v>8.201757339445577E-2</v>
      </c>
      <c r="H12" s="17">
        <v>5.3585167431494142E-2</v>
      </c>
      <c r="I12" s="17">
        <v>4.0769353225624777E-2</v>
      </c>
      <c r="J12" s="17">
        <v>1.5458342110041779E-2</v>
      </c>
      <c r="K12" s="17">
        <v>2.5944076240871701E-2</v>
      </c>
      <c r="L12" s="17">
        <v>4.3882715745423573E-2</v>
      </c>
      <c r="M12" s="17">
        <v>4.0412704017384088E-2</v>
      </c>
      <c r="N12" s="17">
        <v>3.5791217724985308E-2</v>
      </c>
      <c r="O12" s="17">
        <v>7.3769005573355917E-2</v>
      </c>
      <c r="P12" s="17">
        <v>1.5407219318892501E-2</v>
      </c>
      <c r="Q12" s="17">
        <v>4.2243254146860027E-3</v>
      </c>
      <c r="R12" s="17">
        <v>0</v>
      </c>
      <c r="S12" s="17">
        <v>2.0325606083038839E-2</v>
      </c>
      <c r="U12" s="17">
        <v>3.1129050160369199E-2</v>
      </c>
      <c r="V12" s="17">
        <v>2.787183047746206E-2</v>
      </c>
      <c r="W12" s="17">
        <v>4.4608682377909881E-2</v>
      </c>
      <c r="X12" s="17">
        <v>3.6459887961554367E-2</v>
      </c>
      <c r="Y12" s="17">
        <v>2.039013247829418E-2</v>
      </c>
      <c r="Z12" s="17">
        <v>4.45388270557062E-2</v>
      </c>
      <c r="AA12" s="17">
        <v>3.4867055508071947E-2</v>
      </c>
      <c r="AB12" s="17">
        <v>1.8126858374189331E-2</v>
      </c>
      <c r="AC12" s="17">
        <v>1.7958997791523261E-2</v>
      </c>
      <c r="AD12" s="17">
        <v>1.5006560921734351E-2</v>
      </c>
      <c r="AE12" s="17">
        <v>0</v>
      </c>
      <c r="AG12" s="17">
        <v>1.8234645159584929E-2</v>
      </c>
      <c r="AH12" s="17">
        <v>3.7622622518833172E-2</v>
      </c>
      <c r="AJ12" s="17">
        <v>2.6454266894960339E-2</v>
      </c>
      <c r="AK12" s="17">
        <v>5.2446060989105522E-3</v>
      </c>
      <c r="AL12" s="17">
        <v>0</v>
      </c>
      <c r="AM12" s="17">
        <v>2.4265887132793859E-2</v>
      </c>
      <c r="AN12" s="17">
        <v>1.723171945322554E-2</v>
      </c>
      <c r="AO12" s="17">
        <v>5.8143521478067938E-3</v>
      </c>
      <c r="AP12" s="17">
        <v>3.3614718508525827E-2</v>
      </c>
      <c r="AQ12" s="17">
        <v>1.8890736654801722E-2</v>
      </c>
      <c r="AR12" s="17">
        <v>2.1783338937052171E-2</v>
      </c>
      <c r="AS12" s="17">
        <v>6.6883978263049823E-3</v>
      </c>
      <c r="AT12" s="17">
        <v>1.8194686781067851E-2</v>
      </c>
      <c r="AU12" s="17">
        <v>3.281769743830789E-2</v>
      </c>
      <c r="AV12" s="17">
        <v>0</v>
      </c>
      <c r="AX12" s="17">
        <v>2.8035055968378662E-2</v>
      </c>
      <c r="AY12" s="17">
        <v>6.6883978263049823E-3</v>
      </c>
      <c r="AZ12" s="17">
        <v>1.8194686781067851E-2</v>
      </c>
      <c r="BA12" s="17">
        <v>3.281769743830789E-2</v>
      </c>
      <c r="BC12" s="17">
        <v>1.643871123697882E-2</v>
      </c>
      <c r="BD12" s="17">
        <v>3.2616084122204569E-2</v>
      </c>
      <c r="BE12" s="17">
        <v>1.98393583130606E-2</v>
      </c>
      <c r="BF12" s="17">
        <v>1.449663615090852E-2</v>
      </c>
      <c r="BG12" s="17">
        <v>5.0384433616727953E-2</v>
      </c>
      <c r="BH12" s="17">
        <v>1.8224282085329911E-2</v>
      </c>
      <c r="BI12" s="17">
        <v>3.3960146578314088E-2</v>
      </c>
      <c r="BJ12" s="17">
        <v>2.8669222970462031E-2</v>
      </c>
      <c r="BK12" s="17">
        <v>2.818064450028825E-2</v>
      </c>
      <c r="BL12" s="17">
        <v>1.9115445957883889E-2</v>
      </c>
      <c r="BM12" s="17">
        <v>3.0555934097020052E-2</v>
      </c>
      <c r="BN12" s="17">
        <v>3.1021936153347741E-2</v>
      </c>
      <c r="BP12" s="17">
        <v>3.1856759116907302E-2</v>
      </c>
      <c r="BQ12" s="17">
        <v>2.1906874813005101E-2</v>
      </c>
      <c r="BR12" s="17">
        <v>3.2400118272311443E-2</v>
      </c>
      <c r="BS12" s="17">
        <v>3.3622222313048372E-2</v>
      </c>
      <c r="BT12" s="17">
        <v>1.8556866981878761E-2</v>
      </c>
      <c r="BU12" s="17">
        <v>3.3920835991480797E-2</v>
      </c>
      <c r="BV12" s="17">
        <v>2.2157959220103791E-2</v>
      </c>
      <c r="BW12" s="17">
        <v>2.9964234257524661E-2</v>
      </c>
      <c r="BX12" s="17">
        <v>7.1338815065633235E-2</v>
      </c>
      <c r="BY12" s="17">
        <v>2.4153419292331169E-2</v>
      </c>
    </row>
    <row r="13" spans="2:79" ht="18.95" customHeight="1">
      <c r="B13" s="19" t="s">
        <v>315</v>
      </c>
      <c r="C13" s="17">
        <v>7.2690359638762376E-3</v>
      </c>
      <c r="D13" s="17">
        <v>5.6048805344441933E-3</v>
      </c>
      <c r="E13" s="17">
        <v>8.7442461466703293E-3</v>
      </c>
      <c r="F13" s="17">
        <v>3.1465729356179979E-2</v>
      </c>
      <c r="H13" s="17">
        <v>1.6455589394346111E-2</v>
      </c>
      <c r="I13" s="17">
        <v>0</v>
      </c>
      <c r="J13" s="17">
        <v>0</v>
      </c>
      <c r="K13" s="17">
        <v>0</v>
      </c>
      <c r="L13" s="17">
        <v>2.4964394183383951E-2</v>
      </c>
      <c r="M13" s="17">
        <v>0</v>
      </c>
      <c r="N13" s="17">
        <v>1.471764707084052E-2</v>
      </c>
      <c r="O13" s="17">
        <v>8.9764960053240143E-3</v>
      </c>
      <c r="P13" s="17">
        <v>0</v>
      </c>
      <c r="Q13" s="17">
        <v>0</v>
      </c>
      <c r="R13" s="17">
        <v>1.0980541798108329E-2</v>
      </c>
      <c r="S13" s="17">
        <v>6.1912936051547714E-3</v>
      </c>
      <c r="U13" s="17">
        <v>0</v>
      </c>
      <c r="V13" s="17">
        <v>1.362485026579986E-2</v>
      </c>
      <c r="W13" s="17">
        <v>0</v>
      </c>
      <c r="X13" s="17">
        <v>2.945201525622131E-2</v>
      </c>
      <c r="Y13" s="17">
        <v>8.369364783705183E-3</v>
      </c>
      <c r="Z13" s="17">
        <v>1.566016917788525E-3</v>
      </c>
      <c r="AA13" s="17">
        <v>0</v>
      </c>
      <c r="AB13" s="17">
        <v>0</v>
      </c>
      <c r="AC13" s="17">
        <v>1.695512357401761E-2</v>
      </c>
      <c r="AD13" s="17">
        <v>9.0698242683563898E-3</v>
      </c>
      <c r="AE13" s="17">
        <v>0</v>
      </c>
      <c r="AG13" s="17">
        <v>5.2160471477117488E-3</v>
      </c>
      <c r="AH13" s="17">
        <v>8.87276709492015E-3</v>
      </c>
      <c r="AJ13" s="17">
        <v>2.5809157411527551E-3</v>
      </c>
      <c r="AK13" s="17">
        <v>0</v>
      </c>
      <c r="AL13" s="17">
        <v>1.104037205633198E-2</v>
      </c>
      <c r="AM13" s="17">
        <v>4.5503605671321891E-3</v>
      </c>
      <c r="AN13" s="17">
        <v>1.2122827852413819E-2</v>
      </c>
      <c r="AO13" s="17">
        <v>1.162749423887665E-2</v>
      </c>
      <c r="AP13" s="17">
        <v>4.9715533919406059E-3</v>
      </c>
      <c r="AQ13" s="17">
        <v>2.241757175532625E-2</v>
      </c>
      <c r="AR13" s="17">
        <v>7.445798627938734E-3</v>
      </c>
      <c r="AS13" s="17">
        <v>0</v>
      </c>
      <c r="AT13" s="17">
        <v>1.159826486788958E-2</v>
      </c>
      <c r="AU13" s="17">
        <v>1.264306881133815E-2</v>
      </c>
      <c r="AV13" s="17">
        <v>0</v>
      </c>
      <c r="AX13" s="17">
        <v>6.9715193352846514E-3</v>
      </c>
      <c r="AY13" s="17">
        <v>0</v>
      </c>
      <c r="AZ13" s="17">
        <v>1.159826486788958E-2</v>
      </c>
      <c r="BA13" s="17">
        <v>1.264306881133815E-2</v>
      </c>
      <c r="BC13" s="17">
        <v>0</v>
      </c>
      <c r="BD13" s="17">
        <v>0</v>
      </c>
      <c r="BE13" s="17">
        <v>1.377778178029818E-2</v>
      </c>
      <c r="BF13" s="17">
        <v>0</v>
      </c>
      <c r="BG13" s="17">
        <v>0</v>
      </c>
      <c r="BH13" s="17">
        <v>1.076406282233589E-2</v>
      </c>
      <c r="BI13" s="17">
        <v>1.0440707048126739E-2</v>
      </c>
      <c r="BJ13" s="17">
        <v>3.7627429729082079E-3</v>
      </c>
      <c r="BK13" s="17">
        <v>8.5091578535497446E-3</v>
      </c>
      <c r="BL13" s="17">
        <v>2.4878780304910489E-2</v>
      </c>
      <c r="BM13" s="17">
        <v>5.0964247742472891E-3</v>
      </c>
      <c r="BN13" s="17">
        <v>6.3821086785703909E-3</v>
      </c>
      <c r="BP13" s="17">
        <v>5.8247185466566752E-3</v>
      </c>
      <c r="BQ13" s="17">
        <v>0</v>
      </c>
      <c r="BR13" s="17">
        <v>4.4953414554049784E-3</v>
      </c>
      <c r="BS13" s="17">
        <v>0</v>
      </c>
      <c r="BT13" s="17">
        <v>9.742449335816885E-3</v>
      </c>
      <c r="BU13" s="17">
        <v>1.217736534126126E-2</v>
      </c>
      <c r="BV13" s="17">
        <v>2.2117660054157589E-2</v>
      </c>
      <c r="BW13" s="17">
        <v>0</v>
      </c>
      <c r="BX13" s="17">
        <v>0</v>
      </c>
      <c r="BY13" s="17">
        <v>1.2562770771599469E-2</v>
      </c>
    </row>
    <row r="14" spans="2:79" ht="18.95" customHeight="1">
      <c r="B14" s="19" t="s">
        <v>131</v>
      </c>
      <c r="C14" s="17">
        <v>5.1938520633847936E-3</v>
      </c>
      <c r="D14" s="17">
        <v>3.4910927969141838E-3</v>
      </c>
      <c r="E14" s="17">
        <v>1.178166487817759E-2</v>
      </c>
      <c r="F14" s="17">
        <v>0</v>
      </c>
      <c r="H14" s="17">
        <v>1.937062225879075E-2</v>
      </c>
      <c r="I14" s="17">
        <v>0</v>
      </c>
      <c r="J14" s="17">
        <v>0</v>
      </c>
      <c r="K14" s="17">
        <v>7.4387280255074559E-3</v>
      </c>
      <c r="L14" s="17">
        <v>0</v>
      </c>
      <c r="M14" s="17">
        <v>3.6840274945217251E-3</v>
      </c>
      <c r="N14" s="17">
        <v>0</v>
      </c>
      <c r="O14" s="17">
        <v>0</v>
      </c>
      <c r="P14" s="17">
        <v>0</v>
      </c>
      <c r="Q14" s="17">
        <v>1.135763673685063E-2</v>
      </c>
      <c r="R14" s="17">
        <v>0</v>
      </c>
      <c r="S14" s="17">
        <v>8.1877881423782078E-3</v>
      </c>
      <c r="U14" s="17">
        <v>1.6703008908255771E-2</v>
      </c>
      <c r="V14" s="17">
        <v>0</v>
      </c>
      <c r="W14" s="17">
        <v>7.3777454174744914E-3</v>
      </c>
      <c r="X14" s="17">
        <v>0</v>
      </c>
      <c r="Y14" s="17">
        <v>1.2745125695989609E-2</v>
      </c>
      <c r="Z14" s="17">
        <v>1.0719517347263291E-2</v>
      </c>
      <c r="AA14" s="17">
        <v>0</v>
      </c>
      <c r="AB14" s="17">
        <v>1.4422507371997901E-3</v>
      </c>
      <c r="AC14" s="17">
        <v>0</v>
      </c>
      <c r="AD14" s="17">
        <v>0</v>
      </c>
      <c r="AE14" s="17">
        <v>0.22158449721752571</v>
      </c>
      <c r="AG14" s="17">
        <v>4.9835293164852221E-3</v>
      </c>
      <c r="AH14" s="17">
        <v>5.3581496640895451E-3</v>
      </c>
      <c r="AJ14" s="17">
        <v>1.5632663411339271E-3</v>
      </c>
      <c r="AK14" s="17">
        <v>0</v>
      </c>
      <c r="AL14" s="17">
        <v>0</v>
      </c>
      <c r="AM14" s="17">
        <v>0</v>
      </c>
      <c r="AN14" s="17">
        <v>5.8925263855883359E-4</v>
      </c>
      <c r="AO14" s="17">
        <v>4.5675483481492259E-3</v>
      </c>
      <c r="AP14" s="17">
        <v>1.306701512371871E-2</v>
      </c>
      <c r="AQ14" s="17">
        <v>1.521173983223183E-3</v>
      </c>
      <c r="AR14" s="17">
        <v>6.1297896216602529E-3</v>
      </c>
      <c r="AS14" s="17">
        <v>0</v>
      </c>
      <c r="AT14" s="17">
        <v>5.2267779318722427E-3</v>
      </c>
      <c r="AU14" s="17">
        <v>3.4780826552584022E-3</v>
      </c>
      <c r="AV14" s="17">
        <v>0</v>
      </c>
      <c r="AX14" s="17">
        <v>4.7095833079804986E-3</v>
      </c>
      <c r="AY14" s="17">
        <v>0</v>
      </c>
      <c r="AZ14" s="17">
        <v>5.2267779318722427E-3</v>
      </c>
      <c r="BA14" s="17">
        <v>3.4780826552584022E-3</v>
      </c>
      <c r="BC14" s="17">
        <v>0</v>
      </c>
      <c r="BD14" s="17">
        <v>1.8325967484670601E-2</v>
      </c>
      <c r="BE14" s="17">
        <v>1.316087204725705E-2</v>
      </c>
      <c r="BF14" s="17">
        <v>0</v>
      </c>
      <c r="BG14" s="17">
        <v>6.7552011264830356E-3</v>
      </c>
      <c r="BH14" s="17">
        <v>1.7425507047270181E-3</v>
      </c>
      <c r="BI14" s="17">
        <v>1.674633218509098E-2</v>
      </c>
      <c r="BJ14" s="17">
        <v>6.4612179215762259E-3</v>
      </c>
      <c r="BK14" s="17">
        <v>8.5109291097181031E-3</v>
      </c>
      <c r="BL14" s="17">
        <v>6.3225411949950228E-3</v>
      </c>
      <c r="BM14" s="17">
        <v>9.0889036158500747E-3</v>
      </c>
      <c r="BN14" s="17">
        <v>7.0874381843724398E-3</v>
      </c>
      <c r="BP14" s="17">
        <v>2.280426856857168E-3</v>
      </c>
      <c r="BQ14" s="17">
        <v>0</v>
      </c>
      <c r="BR14" s="17">
        <v>4.9063713374390746E-3</v>
      </c>
      <c r="BS14" s="17">
        <v>6.1561040180784137E-3</v>
      </c>
      <c r="BT14" s="17">
        <v>0</v>
      </c>
      <c r="BU14" s="17">
        <v>0</v>
      </c>
      <c r="BV14" s="17">
        <v>2.875542281578496E-2</v>
      </c>
      <c r="BW14" s="17">
        <v>2.2875702817302989E-3</v>
      </c>
      <c r="BX14" s="17">
        <v>1.279761805095163E-2</v>
      </c>
      <c r="BY14" s="17">
        <v>3.8293611899380391E-3</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A19"/>
  <sheetViews>
    <sheetView showGridLines="0" workbookViewId="0">
      <pane xSplit="2" topLeftCell="AU1" activePane="topRight" state="frozen"/>
      <selection pane="topRight" activeCell="AZ9" sqref="AZ9:AZ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319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0.46632943881087408</v>
      </c>
      <c r="D9" s="17">
        <v>0.49665608804888828</v>
      </c>
      <c r="E9" s="17">
        <v>0.37906996651268882</v>
      </c>
      <c r="F9" s="17">
        <v>0.41430601163908609</v>
      </c>
      <c r="H9" s="17">
        <v>0.38713914417040562</v>
      </c>
      <c r="I9" s="17">
        <v>0.43194678408097059</v>
      </c>
      <c r="J9" s="17">
        <v>0.55108574843529934</v>
      </c>
      <c r="K9" s="17">
        <v>0.43256291565256733</v>
      </c>
      <c r="L9" s="17">
        <v>0.38235883517998792</v>
      </c>
      <c r="M9" s="17">
        <v>0.49797012919023631</v>
      </c>
      <c r="N9" s="17">
        <v>0.4598414738038511</v>
      </c>
      <c r="O9" s="17">
        <v>0.36148128150216469</v>
      </c>
      <c r="P9" s="17">
        <v>0.52174897764362649</v>
      </c>
      <c r="Q9" s="17">
        <v>0.46571811224420512</v>
      </c>
      <c r="R9" s="17">
        <v>0.56365560910132362</v>
      </c>
      <c r="S9" s="17">
        <v>0.50029623576086124</v>
      </c>
      <c r="U9" s="17">
        <v>0.45847024499467298</v>
      </c>
      <c r="V9" s="17">
        <v>0.38441690758971819</v>
      </c>
      <c r="W9" s="17">
        <v>0.47182635229015429</v>
      </c>
      <c r="X9" s="17">
        <v>0.36653782967777832</v>
      </c>
      <c r="Y9" s="17">
        <v>0.49379439259908398</v>
      </c>
      <c r="Z9" s="17">
        <v>0.50058719258620832</v>
      </c>
      <c r="AA9" s="17">
        <v>0.48931847577216392</v>
      </c>
      <c r="AB9" s="17">
        <v>0.51376494217989743</v>
      </c>
      <c r="AC9" s="17">
        <v>0.51482049062032942</v>
      </c>
      <c r="AD9" s="17">
        <v>0.43601752863860371</v>
      </c>
      <c r="AE9" s="17">
        <v>0.17368618556254989</v>
      </c>
      <c r="AG9" s="17">
        <v>0.49507583821992118</v>
      </c>
      <c r="AH9" s="17">
        <v>0.44387364398397339</v>
      </c>
      <c r="AJ9" s="17">
        <v>0.53335895030978808</v>
      </c>
      <c r="AK9" s="17">
        <v>0.47553372857510801</v>
      </c>
      <c r="AL9" s="17">
        <v>0.40942121343592119</v>
      </c>
      <c r="AM9" s="17">
        <v>0.4744612965660599</v>
      </c>
      <c r="AN9" s="17">
        <v>0.42419496209712387</v>
      </c>
      <c r="AO9" s="17">
        <v>0.49073149988020998</v>
      </c>
      <c r="AP9" s="17">
        <v>0.48922290062591789</v>
      </c>
      <c r="AQ9" s="17">
        <v>0.47743506814547831</v>
      </c>
      <c r="AR9" s="17">
        <v>0.46293550272237372</v>
      </c>
      <c r="AS9" s="17">
        <v>0.52560658628819223</v>
      </c>
      <c r="AT9" s="17">
        <v>0.49286422725571949</v>
      </c>
      <c r="AU9" s="17">
        <v>0.45009848991964613</v>
      </c>
      <c r="AV9" s="17">
        <v>0.53659119832913726</v>
      </c>
      <c r="AX9" s="17">
        <v>0.47187881096079121</v>
      </c>
      <c r="AY9" s="17">
        <v>0.52560658628819223</v>
      </c>
      <c r="AZ9" s="17">
        <v>0.49286422725571949</v>
      </c>
      <c r="BA9" s="17">
        <v>0.45009848991964613</v>
      </c>
      <c r="BC9" s="17">
        <v>0.48430238847158219</v>
      </c>
      <c r="BD9" s="17">
        <v>0.44137010941334348</v>
      </c>
      <c r="BE9" s="17">
        <v>0.48784153999130547</v>
      </c>
      <c r="BF9" s="17">
        <v>0.48571703636762442</v>
      </c>
      <c r="BG9" s="17">
        <v>0.43986107858751872</v>
      </c>
      <c r="BH9" s="17">
        <v>0.57687489586315699</v>
      </c>
      <c r="BI9" s="17">
        <v>0.51565167971938575</v>
      </c>
      <c r="BJ9" s="17">
        <v>0.44970898673460252</v>
      </c>
      <c r="BK9" s="17">
        <v>0.46635603531538039</v>
      </c>
      <c r="BL9" s="17">
        <v>0.3940618430058434</v>
      </c>
      <c r="BM9" s="17">
        <v>0.49016281883612589</v>
      </c>
      <c r="BN9" s="17">
        <v>0.44511998120738022</v>
      </c>
      <c r="BP9" s="17">
        <v>0.46258230943191658</v>
      </c>
      <c r="BQ9" s="17">
        <v>0.56193379068378979</v>
      </c>
      <c r="BR9" s="17">
        <v>0.36879076219692969</v>
      </c>
      <c r="BS9" s="17">
        <v>0.44371613936477439</v>
      </c>
      <c r="BT9" s="17">
        <v>0.63879482061607074</v>
      </c>
      <c r="BU9" s="17">
        <v>0.39674938833551049</v>
      </c>
      <c r="BV9" s="17">
        <v>0.4827429096439847</v>
      </c>
      <c r="BW9" s="17">
        <v>0.40385280554924879</v>
      </c>
      <c r="BX9" s="17">
        <v>0.51922295603374125</v>
      </c>
      <c r="BY9" s="17">
        <v>0.50345241135900998</v>
      </c>
    </row>
    <row r="10" spans="2:79" ht="18.95" customHeight="1">
      <c r="B10" s="19" t="s">
        <v>312</v>
      </c>
      <c r="C10" s="17">
        <v>0.34387200443651877</v>
      </c>
      <c r="D10" s="17">
        <v>0.32790664483648208</v>
      </c>
      <c r="E10" s="17">
        <v>0.40502875547612821</v>
      </c>
      <c r="F10" s="17">
        <v>0.26800721802207939</v>
      </c>
      <c r="H10" s="17">
        <v>0.3625680039841267</v>
      </c>
      <c r="I10" s="17">
        <v>0.33708832504630221</v>
      </c>
      <c r="J10" s="17">
        <v>0.25586444215622411</v>
      </c>
      <c r="K10" s="17">
        <v>0.35513524672155361</v>
      </c>
      <c r="L10" s="17">
        <v>0.39381340859206743</v>
      </c>
      <c r="M10" s="17">
        <v>0.32751192235668353</v>
      </c>
      <c r="N10" s="17">
        <v>0.40134651399379823</v>
      </c>
      <c r="O10" s="17">
        <v>0.46910222024613768</v>
      </c>
      <c r="P10" s="17">
        <v>0.32331279986881889</v>
      </c>
      <c r="Q10" s="17">
        <v>0.35315431053447721</v>
      </c>
      <c r="R10" s="17">
        <v>0.31065354758673053</v>
      </c>
      <c r="S10" s="17">
        <v>0.31408743724334931</v>
      </c>
      <c r="U10" s="17">
        <v>0.28250557187805592</v>
      </c>
      <c r="V10" s="17">
        <v>0.41841156932140122</v>
      </c>
      <c r="W10" s="17">
        <v>0.32981956877555108</v>
      </c>
      <c r="X10" s="17">
        <v>0.39331771064075183</v>
      </c>
      <c r="Y10" s="17">
        <v>0.32779752544842922</v>
      </c>
      <c r="Z10" s="17">
        <v>0.33744442738046271</v>
      </c>
      <c r="AA10" s="17">
        <v>0.32591191031051492</v>
      </c>
      <c r="AB10" s="17">
        <v>0.34029604025372728</v>
      </c>
      <c r="AC10" s="17">
        <v>0.37256222723615462</v>
      </c>
      <c r="AD10" s="17">
        <v>0.34524624082804878</v>
      </c>
      <c r="AE10" s="17">
        <v>0.12869654644008019</v>
      </c>
      <c r="AG10" s="17">
        <v>0.3384081686623317</v>
      </c>
      <c r="AH10" s="17">
        <v>0.3481401833262342</v>
      </c>
      <c r="AJ10" s="17">
        <v>0.31157988112083318</v>
      </c>
      <c r="AK10" s="17">
        <v>0.32463834494865651</v>
      </c>
      <c r="AL10" s="17">
        <v>0.39220766117946948</v>
      </c>
      <c r="AM10" s="17">
        <v>0.35302300901569822</v>
      </c>
      <c r="AN10" s="17">
        <v>0.37612002764854191</v>
      </c>
      <c r="AO10" s="17">
        <v>0.30169661297148331</v>
      </c>
      <c r="AP10" s="17">
        <v>0.33371330833825869</v>
      </c>
      <c r="AQ10" s="17">
        <v>0.33822741326404332</v>
      </c>
      <c r="AR10" s="17">
        <v>0.36800285307769998</v>
      </c>
      <c r="AS10" s="17">
        <v>0.3614041067160369</v>
      </c>
      <c r="AT10" s="17">
        <v>0.35449328504160338</v>
      </c>
      <c r="AU10" s="17">
        <v>0.34621728584483491</v>
      </c>
      <c r="AV10" s="17">
        <v>0.30232160332168012</v>
      </c>
      <c r="AX10" s="17">
        <v>0.34028042650924339</v>
      </c>
      <c r="AY10" s="17">
        <v>0.3614041067160369</v>
      </c>
      <c r="AZ10" s="17">
        <v>0.35449328504160338</v>
      </c>
      <c r="BA10" s="17">
        <v>0.34621728584483491</v>
      </c>
      <c r="BC10" s="17">
        <v>0.33729006250236682</v>
      </c>
      <c r="BD10" s="17">
        <v>0.40876193601006311</v>
      </c>
      <c r="BE10" s="17">
        <v>0.33390813383145601</v>
      </c>
      <c r="BF10" s="17">
        <v>0.30698609825132422</v>
      </c>
      <c r="BG10" s="17">
        <v>0.34587916901155469</v>
      </c>
      <c r="BH10" s="17">
        <v>0.28081919214633</v>
      </c>
      <c r="BI10" s="17">
        <v>0.30766910372043338</v>
      </c>
      <c r="BJ10" s="17">
        <v>0.3403434154477416</v>
      </c>
      <c r="BK10" s="17">
        <v>0.30380018898451422</v>
      </c>
      <c r="BL10" s="17">
        <v>0.3569139105251406</v>
      </c>
      <c r="BM10" s="17">
        <v>0.34246854433870322</v>
      </c>
      <c r="BN10" s="17">
        <v>0.3486100554551988</v>
      </c>
      <c r="BP10" s="17">
        <v>0.36773044612478872</v>
      </c>
      <c r="BQ10" s="17">
        <v>0.2866446877435872</v>
      </c>
      <c r="BR10" s="17">
        <v>0.40110859452386638</v>
      </c>
      <c r="BS10" s="17">
        <v>0.3705164579482505</v>
      </c>
      <c r="BT10" s="17">
        <v>0.2665988372282096</v>
      </c>
      <c r="BU10" s="17">
        <v>0.38401841814228849</v>
      </c>
      <c r="BV10" s="17">
        <v>0.30133753071878699</v>
      </c>
      <c r="BW10" s="17">
        <v>0.31913565965595558</v>
      </c>
      <c r="BX10" s="17">
        <v>0.3641875367320408</v>
      </c>
      <c r="BY10" s="17">
        <v>0.32061694203495922</v>
      </c>
    </row>
    <row r="11" spans="2:79" ht="18.95" customHeight="1">
      <c r="B11" s="19" t="s">
        <v>313</v>
      </c>
      <c r="C11" s="17">
        <v>0.14919110698999061</v>
      </c>
      <c r="D11" s="17">
        <v>0.1388396078476174</v>
      </c>
      <c r="E11" s="17">
        <v>0.1660051559318669</v>
      </c>
      <c r="F11" s="17">
        <v>0.2490351795369235</v>
      </c>
      <c r="H11" s="17">
        <v>0.1856958641084156</v>
      </c>
      <c r="I11" s="17">
        <v>0.19297510725384409</v>
      </c>
      <c r="J11" s="17">
        <v>0.13821636090019421</v>
      </c>
      <c r="K11" s="17">
        <v>0.16703805576829861</v>
      </c>
      <c r="L11" s="17">
        <v>0.16013086815521199</v>
      </c>
      <c r="M11" s="17">
        <v>0.13089408063168259</v>
      </c>
      <c r="N11" s="17">
        <v>9.466965613790683E-2</v>
      </c>
      <c r="O11" s="17">
        <v>0.1216827357016491</v>
      </c>
      <c r="P11" s="17">
        <v>0.14423268241435869</v>
      </c>
      <c r="Q11" s="17">
        <v>0.13470203979769729</v>
      </c>
      <c r="R11" s="17">
        <v>0.10679232827216389</v>
      </c>
      <c r="S11" s="17">
        <v>0.16680419846328279</v>
      </c>
      <c r="U11" s="17">
        <v>0.21362305008542551</v>
      </c>
      <c r="V11" s="17">
        <v>0.14895515682879129</v>
      </c>
      <c r="W11" s="17">
        <v>0.17223997784662601</v>
      </c>
      <c r="X11" s="17">
        <v>0.1782019283772418</v>
      </c>
      <c r="Y11" s="17">
        <v>0.1146876250607618</v>
      </c>
      <c r="Z11" s="17">
        <v>0.11836087941385499</v>
      </c>
      <c r="AA11" s="17">
        <v>0.12805656554535061</v>
      </c>
      <c r="AB11" s="17">
        <v>0.125128384584416</v>
      </c>
      <c r="AC11" s="17">
        <v>9.5738664708406099E-2</v>
      </c>
      <c r="AD11" s="17">
        <v>0.1855862451472568</v>
      </c>
      <c r="AE11" s="17">
        <v>0.47603277077984413</v>
      </c>
      <c r="AG11" s="17">
        <v>0.1409160711253877</v>
      </c>
      <c r="AH11" s="17">
        <v>0.15565530812059489</v>
      </c>
      <c r="AJ11" s="17">
        <v>0.1316534084888529</v>
      </c>
      <c r="AK11" s="17">
        <v>0.16878382837649861</v>
      </c>
      <c r="AL11" s="17">
        <v>0.18729797792914329</v>
      </c>
      <c r="AM11" s="17">
        <v>0.1496445973756898</v>
      </c>
      <c r="AN11" s="17">
        <v>0.16494007978259631</v>
      </c>
      <c r="AO11" s="17">
        <v>0.15106786994092819</v>
      </c>
      <c r="AP11" s="17">
        <v>0.13216862392638559</v>
      </c>
      <c r="AQ11" s="17">
        <v>0.14579519805802299</v>
      </c>
      <c r="AR11" s="17">
        <v>0.13795891313217651</v>
      </c>
      <c r="AS11" s="17">
        <v>0.11298930699577089</v>
      </c>
      <c r="AT11" s="17">
        <v>0.1346948310176824</v>
      </c>
      <c r="AU11" s="17">
        <v>0.173316344754715</v>
      </c>
      <c r="AV11" s="17">
        <v>0.15641402942911051</v>
      </c>
      <c r="AX11" s="17">
        <v>0.14631756475869159</v>
      </c>
      <c r="AY11" s="17">
        <v>0.11298930699577089</v>
      </c>
      <c r="AZ11" s="17">
        <v>0.1346948310176824</v>
      </c>
      <c r="BA11" s="17">
        <v>0.173316344754715</v>
      </c>
      <c r="BC11" s="17">
        <v>0.15389141603231951</v>
      </c>
      <c r="BD11" s="17">
        <v>0.1042372020197795</v>
      </c>
      <c r="BE11" s="17">
        <v>0.13373894424874641</v>
      </c>
      <c r="BF11" s="17">
        <v>0.17420027262299589</v>
      </c>
      <c r="BG11" s="17">
        <v>0.15720429439937381</v>
      </c>
      <c r="BH11" s="17">
        <v>9.2996503811348705E-2</v>
      </c>
      <c r="BI11" s="17">
        <v>0.1031097015497715</v>
      </c>
      <c r="BJ11" s="17">
        <v>0.16242696728183431</v>
      </c>
      <c r="BK11" s="17">
        <v>0.13426767719933891</v>
      </c>
      <c r="BL11" s="17">
        <v>0.18870745178308851</v>
      </c>
      <c r="BM11" s="17">
        <v>0.14753413058557671</v>
      </c>
      <c r="BN11" s="17">
        <v>0.16350563481497121</v>
      </c>
      <c r="BP11" s="17">
        <v>0.13711508289301419</v>
      </c>
      <c r="BQ11" s="17">
        <v>0.1179793994987013</v>
      </c>
      <c r="BR11" s="17">
        <v>0.19772660921960419</v>
      </c>
      <c r="BS11" s="17">
        <v>0.1478586588427023</v>
      </c>
      <c r="BT11" s="17">
        <v>6.3215290409255193E-2</v>
      </c>
      <c r="BU11" s="17">
        <v>0.2070548281809397</v>
      </c>
      <c r="BV11" s="17">
        <v>0.13319808565048291</v>
      </c>
      <c r="BW11" s="17">
        <v>0.21800297697337609</v>
      </c>
      <c r="BX11" s="17">
        <v>8.0899282058307279E-2</v>
      </c>
      <c r="BY11" s="17">
        <v>0.1324801870460165</v>
      </c>
    </row>
    <row r="12" spans="2:79" ht="18.95" customHeight="1">
      <c r="B12" s="19" t="s">
        <v>314</v>
      </c>
      <c r="C12" s="17">
        <v>2.8099032465811941E-2</v>
      </c>
      <c r="D12" s="17">
        <v>2.4737334020054229E-2</v>
      </c>
      <c r="E12" s="17">
        <v>3.456060783087548E-2</v>
      </c>
      <c r="F12" s="17">
        <v>5.8522201302527242E-2</v>
      </c>
      <c r="H12" s="17">
        <v>5.1057684984645309E-2</v>
      </c>
      <c r="I12" s="17">
        <v>3.7989783618883027E-2</v>
      </c>
      <c r="J12" s="17">
        <v>1.6300498357731591E-2</v>
      </c>
      <c r="K12" s="17">
        <v>2.6325226214448379E-2</v>
      </c>
      <c r="L12" s="17">
        <v>4.5719048869387158E-2</v>
      </c>
      <c r="M12" s="17">
        <v>3.5516023216718873E-2</v>
      </c>
      <c r="N12" s="17">
        <v>3.6422484137574901E-2</v>
      </c>
      <c r="O12" s="17">
        <v>4.4000638725124781E-2</v>
      </c>
      <c r="P12" s="17">
        <v>1.070554007319594E-2</v>
      </c>
      <c r="Q12" s="17">
        <v>2.5353693550222808E-2</v>
      </c>
      <c r="R12" s="17">
        <v>4.9010942922314334E-3</v>
      </c>
      <c r="S12" s="17">
        <v>1.460948543006897E-2</v>
      </c>
      <c r="U12" s="17">
        <v>2.0346619679461921E-2</v>
      </c>
      <c r="V12" s="17">
        <v>4.1092876154258107E-2</v>
      </c>
      <c r="W12" s="17">
        <v>2.225678923033093E-2</v>
      </c>
      <c r="X12" s="17">
        <v>4.0460233763715443E-2</v>
      </c>
      <c r="Y12" s="17">
        <v>5.0975331195735447E-2</v>
      </c>
      <c r="Z12" s="17">
        <v>3.6526308280124341E-2</v>
      </c>
      <c r="AA12" s="17">
        <v>4.0235139477613889E-2</v>
      </c>
      <c r="AB12" s="17">
        <v>8.0538040627521918E-3</v>
      </c>
      <c r="AC12" s="17">
        <v>1.6878617435110162E-2</v>
      </c>
      <c r="AD12" s="17">
        <v>2.0120448718327199E-2</v>
      </c>
      <c r="AE12" s="17">
        <v>0</v>
      </c>
      <c r="AG12" s="17">
        <v>1.716198041931128E-2</v>
      </c>
      <c r="AH12" s="17">
        <v>3.664271799917497E-2</v>
      </c>
      <c r="AJ12" s="17">
        <v>1.478697538622393E-2</v>
      </c>
      <c r="AK12" s="17">
        <v>2.580240787202347E-2</v>
      </c>
      <c r="AL12" s="17">
        <v>1.615430076480353E-3</v>
      </c>
      <c r="AM12" s="17">
        <v>1.375360475288831E-2</v>
      </c>
      <c r="AN12" s="17">
        <v>1.7735534179487231E-2</v>
      </c>
      <c r="AO12" s="17">
        <v>2.9756800275655311E-2</v>
      </c>
      <c r="AP12" s="17">
        <v>2.609782162141653E-2</v>
      </c>
      <c r="AQ12" s="17">
        <v>2.5925778275991691E-2</v>
      </c>
      <c r="AR12" s="17">
        <v>2.5227908316293901E-2</v>
      </c>
      <c r="AS12" s="17">
        <v>0</v>
      </c>
      <c r="AT12" s="17">
        <v>1.129412503565721E-2</v>
      </c>
      <c r="AU12" s="17">
        <v>1.8421482111431669E-2</v>
      </c>
      <c r="AV12" s="17">
        <v>0</v>
      </c>
      <c r="AX12" s="17">
        <v>2.8034924526858188E-2</v>
      </c>
      <c r="AY12" s="17">
        <v>0</v>
      </c>
      <c r="AZ12" s="17">
        <v>1.129412503565721E-2</v>
      </c>
      <c r="BA12" s="17">
        <v>1.8421482111431669E-2</v>
      </c>
      <c r="BC12" s="17">
        <v>1.803481015514723E-2</v>
      </c>
      <c r="BD12" s="17">
        <v>1.8325967484670601E-2</v>
      </c>
      <c r="BE12" s="17">
        <v>2.998768542498963E-2</v>
      </c>
      <c r="BF12" s="17">
        <v>3.0508452045703089E-2</v>
      </c>
      <c r="BG12" s="17">
        <v>5.0300256875069858E-2</v>
      </c>
      <c r="BH12" s="17">
        <v>3.8863628131716559E-2</v>
      </c>
      <c r="BI12" s="17">
        <v>5.1672664268405943E-2</v>
      </c>
      <c r="BJ12" s="17">
        <v>2.2226079722211051E-2</v>
      </c>
      <c r="BK12" s="17">
        <v>7.6234737962322122E-2</v>
      </c>
      <c r="BL12" s="17">
        <v>4.1181781372557631E-2</v>
      </c>
      <c r="BM12" s="17">
        <v>1.6757600831854409E-2</v>
      </c>
      <c r="BN12" s="17">
        <v>2.269543700752898E-2</v>
      </c>
      <c r="BP12" s="17">
        <v>1.77280940609299E-2</v>
      </c>
      <c r="BQ12" s="17">
        <v>2.188808007153515E-2</v>
      </c>
      <c r="BR12" s="17">
        <v>1.0435632943409349E-2</v>
      </c>
      <c r="BS12" s="17">
        <v>2.4907227833413838E-2</v>
      </c>
      <c r="BT12" s="17">
        <v>2.4401045701516019E-2</v>
      </c>
      <c r="BU12" s="17">
        <v>1.217736534126126E-2</v>
      </c>
      <c r="BV12" s="17">
        <v>7.0334544995233506E-2</v>
      </c>
      <c r="BW12" s="17">
        <v>4.9217763201940032E-2</v>
      </c>
      <c r="BX12" s="17">
        <v>2.2892607124959E-2</v>
      </c>
      <c r="BY12" s="17">
        <v>3.060460468962491E-2</v>
      </c>
    </row>
    <row r="13" spans="2:79" ht="18.95" customHeight="1">
      <c r="B13" s="19" t="s">
        <v>315</v>
      </c>
      <c r="C13" s="17">
        <v>5.9800974040859194E-3</v>
      </c>
      <c r="D13" s="17">
        <v>4.8560209328202299E-3</v>
      </c>
      <c r="E13" s="17">
        <v>9.0914140905639564E-3</v>
      </c>
      <c r="F13" s="17">
        <v>1.012938949938369E-2</v>
      </c>
      <c r="H13" s="17">
        <v>3.853991623011587E-3</v>
      </c>
      <c r="I13" s="17">
        <v>0</v>
      </c>
      <c r="J13" s="17">
        <v>4.020766401812018E-3</v>
      </c>
      <c r="K13" s="17">
        <v>1.8938555643131991E-2</v>
      </c>
      <c r="L13" s="17">
        <v>1.3763282720848639E-2</v>
      </c>
      <c r="M13" s="17">
        <v>4.4238171101570814E-3</v>
      </c>
      <c r="N13" s="17">
        <v>0</v>
      </c>
      <c r="O13" s="17">
        <v>3.7331238249238038E-3</v>
      </c>
      <c r="P13" s="17">
        <v>0</v>
      </c>
      <c r="Q13" s="17">
        <v>1.5208317758137821E-2</v>
      </c>
      <c r="R13" s="17">
        <v>4.6232691900777237E-3</v>
      </c>
      <c r="S13" s="17">
        <v>1.111867272899204E-3</v>
      </c>
      <c r="U13" s="17">
        <v>0</v>
      </c>
      <c r="V13" s="17">
        <v>0</v>
      </c>
      <c r="W13" s="17">
        <v>0</v>
      </c>
      <c r="X13" s="17">
        <v>1.705967008379241E-2</v>
      </c>
      <c r="Y13" s="17">
        <v>8.369364783705183E-3</v>
      </c>
      <c r="Z13" s="17">
        <v>3.5405961696749191E-3</v>
      </c>
      <c r="AA13" s="17">
        <v>9.868750840718591E-3</v>
      </c>
      <c r="AB13" s="17">
        <v>1.131457818200726E-2</v>
      </c>
      <c r="AC13" s="17">
        <v>0</v>
      </c>
      <c r="AD13" s="17">
        <v>1.1050624449970811E-2</v>
      </c>
      <c r="AE13" s="17">
        <v>0</v>
      </c>
      <c r="AG13" s="17">
        <v>4.4757326944034198E-3</v>
      </c>
      <c r="AH13" s="17">
        <v>7.1552604144081147E-3</v>
      </c>
      <c r="AJ13" s="17">
        <v>5.7034645219748454E-3</v>
      </c>
      <c r="AK13" s="17">
        <v>5.2416902277137014E-3</v>
      </c>
      <c r="AL13" s="17">
        <v>9.4577173789854915E-3</v>
      </c>
      <c r="AM13" s="17">
        <v>4.5661845248933727E-3</v>
      </c>
      <c r="AN13" s="17">
        <v>1.127115768119652E-2</v>
      </c>
      <c r="AO13" s="17">
        <v>1.9082857690905449E-2</v>
      </c>
      <c r="AP13" s="17">
        <v>8.8479195442842506E-3</v>
      </c>
      <c r="AQ13" s="17">
        <v>9.70909343179149E-3</v>
      </c>
      <c r="AR13" s="17">
        <v>2.6699805059359409E-3</v>
      </c>
      <c r="AS13" s="17">
        <v>0</v>
      </c>
      <c r="AT13" s="17">
        <v>6.6535316493375957E-3</v>
      </c>
      <c r="AU13" s="17">
        <v>8.4683147141139097E-3</v>
      </c>
      <c r="AV13" s="17">
        <v>4.6731689200723266E-3</v>
      </c>
      <c r="AX13" s="17">
        <v>6.6191428206148388E-3</v>
      </c>
      <c r="AY13" s="17">
        <v>0</v>
      </c>
      <c r="AZ13" s="17">
        <v>6.6535316493375957E-3</v>
      </c>
      <c r="BA13" s="17">
        <v>8.4683147141139097E-3</v>
      </c>
      <c r="BC13" s="17">
        <v>6.4813228385843724E-3</v>
      </c>
      <c r="BD13" s="17">
        <v>2.7304785072143161E-2</v>
      </c>
      <c r="BE13" s="17">
        <v>1.1534167279934769E-2</v>
      </c>
      <c r="BF13" s="17">
        <v>0</v>
      </c>
      <c r="BG13" s="17">
        <v>0</v>
      </c>
      <c r="BH13" s="17">
        <v>7.7221058913347872E-3</v>
      </c>
      <c r="BI13" s="17">
        <v>1.332276593858279E-2</v>
      </c>
      <c r="BJ13" s="17">
        <v>1.541466001103668E-2</v>
      </c>
      <c r="BK13" s="17">
        <v>1.9341360538444211E-2</v>
      </c>
      <c r="BL13" s="17">
        <v>1.281247211837463E-2</v>
      </c>
      <c r="BM13" s="17">
        <v>3.076905407739828E-3</v>
      </c>
      <c r="BN13" s="17">
        <v>4.0198389706682259E-3</v>
      </c>
      <c r="BP13" s="17">
        <v>2.912359273328338E-3</v>
      </c>
      <c r="BQ13" s="17">
        <v>5.7770210011933261E-3</v>
      </c>
      <c r="BR13" s="17">
        <v>1.703202977875112E-2</v>
      </c>
      <c r="BS13" s="17">
        <v>3.9182679515740561E-3</v>
      </c>
      <c r="BT13" s="17">
        <v>6.9900060449486941E-3</v>
      </c>
      <c r="BU13" s="17">
        <v>0</v>
      </c>
      <c r="BV13" s="17">
        <v>1.238692899151213E-2</v>
      </c>
      <c r="BW13" s="17">
        <v>7.503224337749438E-3</v>
      </c>
      <c r="BX13" s="17">
        <v>0</v>
      </c>
      <c r="BY13" s="17">
        <v>5.1871324905134308E-3</v>
      </c>
    </row>
    <row r="14" spans="2:79" ht="18.95" customHeight="1">
      <c r="B14" s="19" t="s">
        <v>131</v>
      </c>
      <c r="C14" s="17">
        <v>6.5283198927187308E-3</v>
      </c>
      <c r="D14" s="17">
        <v>7.0043043141378228E-3</v>
      </c>
      <c r="E14" s="17">
        <v>6.2441001578767393E-3</v>
      </c>
      <c r="F14" s="17">
        <v>0</v>
      </c>
      <c r="H14" s="17">
        <v>9.6853111293953732E-3</v>
      </c>
      <c r="I14" s="17">
        <v>0</v>
      </c>
      <c r="J14" s="17">
        <v>3.4512183748738628E-2</v>
      </c>
      <c r="K14" s="17">
        <v>0</v>
      </c>
      <c r="L14" s="17">
        <v>4.2145564824968363E-3</v>
      </c>
      <c r="M14" s="17">
        <v>3.6840274945217251E-3</v>
      </c>
      <c r="N14" s="17">
        <v>7.7198719268689727E-3</v>
      </c>
      <c r="O14" s="17">
        <v>0</v>
      </c>
      <c r="P14" s="17">
        <v>0</v>
      </c>
      <c r="Q14" s="17">
        <v>5.8635261152597661E-3</v>
      </c>
      <c r="R14" s="17">
        <v>9.3741515574729192E-3</v>
      </c>
      <c r="S14" s="17">
        <v>3.0907758295384358E-3</v>
      </c>
      <c r="U14" s="17">
        <v>2.5054513362383658E-2</v>
      </c>
      <c r="V14" s="17">
        <v>7.1234901058311014E-3</v>
      </c>
      <c r="W14" s="17">
        <v>3.8573118573376939E-3</v>
      </c>
      <c r="X14" s="17">
        <v>4.4226274567201913E-3</v>
      </c>
      <c r="Y14" s="17">
        <v>4.3757609122844314E-3</v>
      </c>
      <c r="Z14" s="17">
        <v>3.5405961696749191E-3</v>
      </c>
      <c r="AA14" s="17">
        <v>6.6091580536380276E-3</v>
      </c>
      <c r="AB14" s="17">
        <v>1.4422507371997901E-3</v>
      </c>
      <c r="AC14" s="17">
        <v>0</v>
      </c>
      <c r="AD14" s="17">
        <v>1.9789122177926539E-3</v>
      </c>
      <c r="AE14" s="17">
        <v>0.22158449721752571</v>
      </c>
      <c r="AG14" s="17">
        <v>3.9622088786446441E-3</v>
      </c>
      <c r="AH14" s="17">
        <v>8.5328861556143113E-3</v>
      </c>
      <c r="AJ14" s="17">
        <v>2.9173201723270582E-3</v>
      </c>
      <c r="AK14" s="17">
        <v>0</v>
      </c>
      <c r="AL14" s="17">
        <v>0</v>
      </c>
      <c r="AM14" s="17">
        <v>4.5513077647704858E-3</v>
      </c>
      <c r="AN14" s="17">
        <v>5.7382386110541332E-3</v>
      </c>
      <c r="AO14" s="17">
        <v>7.6643592408177216E-3</v>
      </c>
      <c r="AP14" s="17">
        <v>9.9494259437371158E-3</v>
      </c>
      <c r="AQ14" s="17">
        <v>2.9074488246725091E-3</v>
      </c>
      <c r="AR14" s="17">
        <v>3.2048422455202429E-3</v>
      </c>
      <c r="AS14" s="17">
        <v>0</v>
      </c>
      <c r="AT14" s="17">
        <v>0</v>
      </c>
      <c r="AU14" s="17">
        <v>3.4780826552584022E-3</v>
      </c>
      <c r="AV14" s="17">
        <v>0</v>
      </c>
      <c r="AX14" s="17">
        <v>6.8691304238007794E-3</v>
      </c>
      <c r="AY14" s="17">
        <v>0</v>
      </c>
      <c r="AZ14" s="17">
        <v>0</v>
      </c>
      <c r="BA14" s="17">
        <v>3.4780826552584022E-3</v>
      </c>
      <c r="BC14" s="17">
        <v>0</v>
      </c>
      <c r="BD14" s="17">
        <v>0</v>
      </c>
      <c r="BE14" s="17">
        <v>2.9895292235677679E-3</v>
      </c>
      <c r="BF14" s="17">
        <v>2.5881407123525368E-3</v>
      </c>
      <c r="BG14" s="17">
        <v>6.7552011264830356E-3</v>
      </c>
      <c r="BH14" s="17">
        <v>2.7236741561130801E-3</v>
      </c>
      <c r="BI14" s="17">
        <v>8.5740848034206625E-3</v>
      </c>
      <c r="BJ14" s="17">
        <v>9.8798908025737788E-3</v>
      </c>
      <c r="BK14" s="17">
        <v>0</v>
      </c>
      <c r="BL14" s="17">
        <v>6.3225411949950228E-3</v>
      </c>
      <c r="BM14" s="17">
        <v>0</v>
      </c>
      <c r="BN14" s="17">
        <v>1.6049052544252769E-2</v>
      </c>
      <c r="BP14" s="17">
        <v>1.193170821602227E-2</v>
      </c>
      <c r="BQ14" s="17">
        <v>5.7770210011933261E-3</v>
      </c>
      <c r="BR14" s="17">
        <v>4.9063713374390746E-3</v>
      </c>
      <c r="BS14" s="17">
        <v>9.0832480592846643E-3</v>
      </c>
      <c r="BT14" s="17">
        <v>0</v>
      </c>
      <c r="BU14" s="17">
        <v>0</v>
      </c>
      <c r="BV14" s="17">
        <v>0</v>
      </c>
      <c r="BW14" s="17">
        <v>2.2875702817302989E-3</v>
      </c>
      <c r="BX14" s="17">
        <v>1.279761805095163E-2</v>
      </c>
      <c r="BY14" s="17">
        <v>7.6587223798760774E-3</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A19"/>
  <sheetViews>
    <sheetView showGridLines="0" workbookViewId="0">
      <pane xSplit="2" topLeftCell="BS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320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0.30304681371886949</v>
      </c>
      <c r="D9" s="17">
        <v>0.31646207130522758</v>
      </c>
      <c r="E9" s="17">
        <v>0.26755341045215519</v>
      </c>
      <c r="F9" s="17">
        <v>0.2697897101733413</v>
      </c>
      <c r="H9" s="17">
        <v>0.29005357144388039</v>
      </c>
      <c r="I9" s="17">
        <v>0.31100086184183562</v>
      </c>
      <c r="J9" s="17">
        <v>0.30057434109005399</v>
      </c>
      <c r="K9" s="17">
        <v>0.27209125356381758</v>
      </c>
      <c r="L9" s="17">
        <v>0.25064015797805572</v>
      </c>
      <c r="M9" s="17">
        <v>0.2725007508710664</v>
      </c>
      <c r="N9" s="17">
        <v>0.1694854135508731</v>
      </c>
      <c r="O9" s="17">
        <v>0.26495355090976569</v>
      </c>
      <c r="P9" s="17">
        <v>0.32998083765364628</v>
      </c>
      <c r="Q9" s="17">
        <v>0.35170028773775919</v>
      </c>
      <c r="R9" s="17">
        <v>0.36865305362360412</v>
      </c>
      <c r="S9" s="17">
        <v>0.36085280234782308</v>
      </c>
      <c r="U9" s="17">
        <v>0.29471426162989639</v>
      </c>
      <c r="V9" s="17">
        <v>0.2451310467826632</v>
      </c>
      <c r="W9" s="17">
        <v>0.27230799994155591</v>
      </c>
      <c r="X9" s="17">
        <v>0.24831772874451671</v>
      </c>
      <c r="Y9" s="17">
        <v>0.30932109807189978</v>
      </c>
      <c r="Z9" s="17">
        <v>0.32200486783021598</v>
      </c>
      <c r="AA9" s="17">
        <v>0.34269667346318738</v>
      </c>
      <c r="AB9" s="17">
        <v>0.39447050791017169</v>
      </c>
      <c r="AC9" s="17">
        <v>0.32580057750539998</v>
      </c>
      <c r="AD9" s="17">
        <v>0.2330736859588127</v>
      </c>
      <c r="AE9" s="17">
        <v>0</v>
      </c>
      <c r="AG9" s="17">
        <v>0.34545310808652729</v>
      </c>
      <c r="AH9" s="17">
        <v>0.26992033300248541</v>
      </c>
      <c r="AJ9" s="17">
        <v>0.35346761475919491</v>
      </c>
      <c r="AK9" s="17">
        <v>0.29402936923420131</v>
      </c>
      <c r="AL9" s="17">
        <v>0.2402769830014721</v>
      </c>
      <c r="AM9" s="17">
        <v>0.3123194829845829</v>
      </c>
      <c r="AN9" s="17">
        <v>0.25957030559154259</v>
      </c>
      <c r="AO9" s="17">
        <v>0.32162488872793699</v>
      </c>
      <c r="AP9" s="17">
        <v>0.31339925963949772</v>
      </c>
      <c r="AQ9" s="17">
        <v>0.32440104635915418</v>
      </c>
      <c r="AR9" s="17">
        <v>0.30109354596014731</v>
      </c>
      <c r="AS9" s="17">
        <v>0.38938632348772922</v>
      </c>
      <c r="AT9" s="17">
        <v>0.3045498757228628</v>
      </c>
      <c r="AU9" s="17">
        <v>0.27033956053645469</v>
      </c>
      <c r="AV9" s="17">
        <v>0.35778268672921992</v>
      </c>
      <c r="AX9" s="17">
        <v>0.30816403469968667</v>
      </c>
      <c r="AY9" s="17">
        <v>0.38938632348772922</v>
      </c>
      <c r="AZ9" s="17">
        <v>0.3045498757228628</v>
      </c>
      <c r="BA9" s="17">
        <v>0.27033956053645469</v>
      </c>
      <c r="BC9" s="17">
        <v>0.32907884569153317</v>
      </c>
      <c r="BD9" s="17">
        <v>0.2681673248218896</v>
      </c>
      <c r="BE9" s="17">
        <v>0.36166662722177939</v>
      </c>
      <c r="BF9" s="17">
        <v>0.35357426842438422</v>
      </c>
      <c r="BG9" s="17">
        <v>0.30198661955353401</v>
      </c>
      <c r="BH9" s="17">
        <v>0.41060695803344371</v>
      </c>
      <c r="BI9" s="17">
        <v>0.41713701199726938</v>
      </c>
      <c r="BJ9" s="17">
        <v>0.33118770680603371</v>
      </c>
      <c r="BK9" s="17">
        <v>0.31235009012542853</v>
      </c>
      <c r="BL9" s="17">
        <v>0.34047470354110992</v>
      </c>
      <c r="BM9" s="17">
        <v>0.34042041298474002</v>
      </c>
      <c r="BN9" s="17">
        <v>0.2506531768510285</v>
      </c>
      <c r="BP9" s="17">
        <v>0.31721326525467791</v>
      </c>
      <c r="BQ9" s="17">
        <v>0.32039101374103662</v>
      </c>
      <c r="BR9" s="17">
        <v>0.222596487997888</v>
      </c>
      <c r="BS9" s="17">
        <v>0.23029146536756009</v>
      </c>
      <c r="BT9" s="17">
        <v>0.43845116420154262</v>
      </c>
      <c r="BU9" s="17">
        <v>0.26094182055271381</v>
      </c>
      <c r="BV9" s="17">
        <v>0.35265284808195951</v>
      </c>
      <c r="BW9" s="17">
        <v>0.20034409823928251</v>
      </c>
      <c r="BX9" s="17">
        <v>0.40775399638920679</v>
      </c>
      <c r="BY9" s="17">
        <v>0.37316668628811811</v>
      </c>
    </row>
    <row r="10" spans="2:79" ht="18.95" customHeight="1">
      <c r="B10" s="19" t="s">
        <v>312</v>
      </c>
      <c r="C10" s="17">
        <v>0.39708558047830278</v>
      </c>
      <c r="D10" s="17">
        <v>0.38961650502401912</v>
      </c>
      <c r="E10" s="17">
        <v>0.42003126030191001</v>
      </c>
      <c r="F10" s="17">
        <v>0.41360271832405482</v>
      </c>
      <c r="H10" s="17">
        <v>0.33512848337835</v>
      </c>
      <c r="I10" s="17">
        <v>0.47193696582993</v>
      </c>
      <c r="J10" s="17">
        <v>0.36014522931035592</v>
      </c>
      <c r="K10" s="17">
        <v>0.42741264913657068</v>
      </c>
      <c r="L10" s="17">
        <v>0.37713714473435922</v>
      </c>
      <c r="M10" s="17">
        <v>0.39544312972904849</v>
      </c>
      <c r="N10" s="17">
        <v>0.5112302639931372</v>
      </c>
      <c r="O10" s="17">
        <v>0.44113921923819033</v>
      </c>
      <c r="P10" s="17">
        <v>0.43461440515008798</v>
      </c>
      <c r="Q10" s="17">
        <v>0.40621761989009231</v>
      </c>
      <c r="R10" s="17">
        <v>0.35301161196039282</v>
      </c>
      <c r="S10" s="17">
        <v>0.37617246685605088</v>
      </c>
      <c r="U10" s="17">
        <v>0.39668956647906872</v>
      </c>
      <c r="V10" s="17">
        <v>0.34419032231832181</v>
      </c>
      <c r="W10" s="17">
        <v>0.41084899429173471</v>
      </c>
      <c r="X10" s="17">
        <v>0.40126073744544172</v>
      </c>
      <c r="Y10" s="17">
        <v>0.37002133481959559</v>
      </c>
      <c r="Z10" s="17">
        <v>0.39004495007595602</v>
      </c>
      <c r="AA10" s="17">
        <v>0.37755664199607869</v>
      </c>
      <c r="AB10" s="17">
        <v>0.3930623266064201</v>
      </c>
      <c r="AC10" s="17">
        <v>0.44428688244231401</v>
      </c>
      <c r="AD10" s="17">
        <v>0.41928937911627812</v>
      </c>
      <c r="AE10" s="17">
        <v>0.56684124208319719</v>
      </c>
      <c r="AG10" s="17">
        <v>0.39388195553692618</v>
      </c>
      <c r="AH10" s="17">
        <v>0.39958815283048588</v>
      </c>
      <c r="AJ10" s="17">
        <v>0.41017161976382882</v>
      </c>
      <c r="AK10" s="17">
        <v>0.38021229304185861</v>
      </c>
      <c r="AL10" s="17">
        <v>0.39186869716270217</v>
      </c>
      <c r="AM10" s="17">
        <v>0.36567998285405517</v>
      </c>
      <c r="AN10" s="17">
        <v>0.38328895367367999</v>
      </c>
      <c r="AO10" s="17">
        <v>0.38005185859767587</v>
      </c>
      <c r="AP10" s="17">
        <v>0.37130466163530418</v>
      </c>
      <c r="AQ10" s="17">
        <v>0.36106483971049941</v>
      </c>
      <c r="AR10" s="17">
        <v>0.41081525832026577</v>
      </c>
      <c r="AS10" s="17">
        <v>0.34845800692861317</v>
      </c>
      <c r="AT10" s="17">
        <v>0.44796332949644008</v>
      </c>
      <c r="AU10" s="17">
        <v>0.42147339861030941</v>
      </c>
      <c r="AV10" s="17">
        <v>0.35035595749563908</v>
      </c>
      <c r="AX10" s="17">
        <v>0.38952016241029391</v>
      </c>
      <c r="AY10" s="17">
        <v>0.34845800692861317</v>
      </c>
      <c r="AZ10" s="17">
        <v>0.44796332949644008</v>
      </c>
      <c r="BA10" s="17">
        <v>0.42147339861030941</v>
      </c>
      <c r="BC10" s="17">
        <v>0.40238863893483923</v>
      </c>
      <c r="BD10" s="17">
        <v>0.41306074229228101</v>
      </c>
      <c r="BE10" s="17">
        <v>0.38144890497951373</v>
      </c>
      <c r="BF10" s="17">
        <v>0.38426041495235919</v>
      </c>
      <c r="BG10" s="17">
        <v>0.40617625953755981</v>
      </c>
      <c r="BH10" s="17">
        <v>0.39963854239615748</v>
      </c>
      <c r="BI10" s="17">
        <v>0.43488318743226789</v>
      </c>
      <c r="BJ10" s="17">
        <v>0.40176563311642832</v>
      </c>
      <c r="BK10" s="17">
        <v>0.39000420193469898</v>
      </c>
      <c r="BL10" s="17">
        <v>0.40547144283735997</v>
      </c>
      <c r="BM10" s="17">
        <v>0.37922897294092628</v>
      </c>
      <c r="BN10" s="17">
        <v>0.38128373143751199</v>
      </c>
      <c r="BP10" s="17">
        <v>0.42392629425749329</v>
      </c>
      <c r="BQ10" s="17">
        <v>0.45310753477131671</v>
      </c>
      <c r="BR10" s="17">
        <v>0.49435507978101101</v>
      </c>
      <c r="BS10" s="17">
        <v>0.40019767656523791</v>
      </c>
      <c r="BT10" s="17">
        <v>0.40661981462350738</v>
      </c>
      <c r="BU10" s="17">
        <v>0.34796069221146891</v>
      </c>
      <c r="BV10" s="17">
        <v>0.38063510774276188</v>
      </c>
      <c r="BW10" s="17">
        <v>0.4260501053282903</v>
      </c>
      <c r="BX10" s="17">
        <v>0.42995455269903349</v>
      </c>
      <c r="BY10" s="17">
        <v>0.34699910702359532</v>
      </c>
    </row>
    <row r="11" spans="2:79" ht="18.95" customHeight="1">
      <c r="B11" s="19" t="s">
        <v>313</v>
      </c>
      <c r="C11" s="17">
        <v>0.2497121826410709</v>
      </c>
      <c r="D11" s="17">
        <v>0.24810041989510639</v>
      </c>
      <c r="E11" s="17">
        <v>0.25621967639478022</v>
      </c>
      <c r="F11" s="17">
        <v>0.21191888306210149</v>
      </c>
      <c r="H11" s="17">
        <v>0.27491475107924268</v>
      </c>
      <c r="I11" s="17">
        <v>0.16535609524055869</v>
      </c>
      <c r="J11" s="17">
        <v>0.2981312903501333</v>
      </c>
      <c r="K11" s="17">
        <v>0.23264811271013011</v>
      </c>
      <c r="L11" s="17">
        <v>0.30371568975147539</v>
      </c>
      <c r="M11" s="17">
        <v>0.31944010692555252</v>
      </c>
      <c r="N11" s="17">
        <v>0.267374212628747</v>
      </c>
      <c r="O11" s="17">
        <v>0.20885054240565881</v>
      </c>
      <c r="P11" s="17">
        <v>0.2051493940802126</v>
      </c>
      <c r="Q11" s="17">
        <v>0.23072445563529789</v>
      </c>
      <c r="R11" s="17">
        <v>0.24527705016535911</v>
      </c>
      <c r="S11" s="17">
        <v>0.21510643135273849</v>
      </c>
      <c r="U11" s="17">
        <v>0.25398086194265768</v>
      </c>
      <c r="V11" s="17">
        <v>0.36860517426421691</v>
      </c>
      <c r="W11" s="17">
        <v>0.24484924738863301</v>
      </c>
      <c r="X11" s="17">
        <v>0.25903745270967538</v>
      </c>
      <c r="Y11" s="17">
        <v>0.23097228849289669</v>
      </c>
      <c r="Z11" s="17">
        <v>0.24110748204052929</v>
      </c>
      <c r="AA11" s="17">
        <v>0.25292436369718629</v>
      </c>
      <c r="AB11" s="17">
        <v>0.18629128092861449</v>
      </c>
      <c r="AC11" s="17">
        <v>0.1931118351570921</v>
      </c>
      <c r="AD11" s="17">
        <v>0.3184382182423709</v>
      </c>
      <c r="AE11" s="17">
        <v>0.21157426069927701</v>
      </c>
      <c r="AG11" s="17">
        <v>0.22143204897926891</v>
      </c>
      <c r="AH11" s="17">
        <v>0.27180374514078648</v>
      </c>
      <c r="AJ11" s="17">
        <v>0.21166490535682789</v>
      </c>
      <c r="AK11" s="17">
        <v>0.27674828388113709</v>
      </c>
      <c r="AL11" s="17">
        <v>0.31776992775048429</v>
      </c>
      <c r="AM11" s="17">
        <v>0.28120392464037869</v>
      </c>
      <c r="AN11" s="17">
        <v>0.30452893534485298</v>
      </c>
      <c r="AO11" s="17">
        <v>0.26992540702506501</v>
      </c>
      <c r="AP11" s="17">
        <v>0.25910329084602901</v>
      </c>
      <c r="AQ11" s="17">
        <v>0.26904329256712428</v>
      </c>
      <c r="AR11" s="17">
        <v>0.2446054783187239</v>
      </c>
      <c r="AS11" s="17">
        <v>0.26215566958365771</v>
      </c>
      <c r="AT11" s="17">
        <v>0.21269495783449349</v>
      </c>
      <c r="AU11" s="17">
        <v>0.26952254369601802</v>
      </c>
      <c r="AV11" s="17">
        <v>0.28718818685506903</v>
      </c>
      <c r="AX11" s="17">
        <v>0.25319358737004838</v>
      </c>
      <c r="AY11" s="17">
        <v>0.26215566958365771</v>
      </c>
      <c r="AZ11" s="17">
        <v>0.21269495783449349</v>
      </c>
      <c r="BA11" s="17">
        <v>0.26952254369601802</v>
      </c>
      <c r="BC11" s="17">
        <v>0.2388843678754293</v>
      </c>
      <c r="BD11" s="17">
        <v>0.2311779463096128</v>
      </c>
      <c r="BE11" s="17">
        <v>0.19991000922430141</v>
      </c>
      <c r="BF11" s="17">
        <v>0.23250412069565199</v>
      </c>
      <c r="BG11" s="17">
        <v>0.28508191978242309</v>
      </c>
      <c r="BH11" s="17">
        <v>0.120318873067917</v>
      </c>
      <c r="BI11" s="17">
        <v>8.3937188508126925E-2</v>
      </c>
      <c r="BJ11" s="17">
        <v>0.20808464077344041</v>
      </c>
      <c r="BK11" s="17">
        <v>0.2130146768470606</v>
      </c>
      <c r="BL11" s="17">
        <v>0.16596321722185911</v>
      </c>
      <c r="BM11" s="17">
        <v>0.23381967358755401</v>
      </c>
      <c r="BN11" s="17">
        <v>0.33162885310275408</v>
      </c>
      <c r="BP11" s="17">
        <v>0.20979571700781169</v>
      </c>
      <c r="BQ11" s="17">
        <v>0.19759755174020999</v>
      </c>
      <c r="BR11" s="17">
        <v>0.24361163728392141</v>
      </c>
      <c r="BS11" s="17">
        <v>0.33549488708520231</v>
      </c>
      <c r="BT11" s="17">
        <v>0.12462549732018979</v>
      </c>
      <c r="BU11" s="17">
        <v>0.3667031391737966</v>
      </c>
      <c r="BV11" s="17">
        <v>0.181253773927774</v>
      </c>
      <c r="BW11" s="17">
        <v>0.29679630746986319</v>
      </c>
      <c r="BX11" s="17">
        <v>0.12385696147271701</v>
      </c>
      <c r="BY11" s="17">
        <v>0.2174464043784495</v>
      </c>
    </row>
    <row r="12" spans="2:79" ht="18.95" customHeight="1">
      <c r="B12" s="19" t="s">
        <v>314</v>
      </c>
      <c r="C12" s="17">
        <v>3.3582574436264327E-2</v>
      </c>
      <c r="D12" s="17">
        <v>3.4229928008437521E-2</v>
      </c>
      <c r="E12" s="17">
        <v>2.460120379661989E-2</v>
      </c>
      <c r="F12" s="17">
        <v>7.8300957137237781E-2</v>
      </c>
      <c r="H12" s="17">
        <v>6.9831840782764193E-2</v>
      </c>
      <c r="I12" s="17">
        <v>2.4391090632113251E-2</v>
      </c>
      <c r="J12" s="17">
        <v>1.630503095457753E-2</v>
      </c>
      <c r="K12" s="17">
        <v>4.9321423052284499E-2</v>
      </c>
      <c r="L12" s="17">
        <v>4.9920802636187499E-2</v>
      </c>
      <c r="M12" s="17">
        <v>5.4318617974733587E-3</v>
      </c>
      <c r="N12" s="17">
        <v>5.1910109827242618E-2</v>
      </c>
      <c r="O12" s="17">
        <v>5.028948789561765E-2</v>
      </c>
      <c r="P12" s="17">
        <v>3.0255363116052938E-2</v>
      </c>
      <c r="Q12" s="17">
        <v>7.6062733289338691E-3</v>
      </c>
      <c r="R12" s="17">
        <v>2.8157189958412619E-2</v>
      </c>
      <c r="S12" s="17">
        <v>2.4435388877563909E-2</v>
      </c>
      <c r="U12" s="17">
        <v>3.7906265770938363E-2</v>
      </c>
      <c r="V12" s="17">
        <v>3.1410898503214477E-2</v>
      </c>
      <c r="W12" s="17">
        <v>4.0868056499526802E-2</v>
      </c>
      <c r="X12" s="17">
        <v>6.3775561007249723E-2</v>
      </c>
      <c r="Y12" s="17">
        <v>7.3290491803174013E-2</v>
      </c>
      <c r="Z12" s="17">
        <v>3.9761507713949151E-2</v>
      </c>
      <c r="AA12" s="17">
        <v>2.0213162789909561E-2</v>
      </c>
      <c r="AB12" s="17">
        <v>1.1510527166489169E-2</v>
      </c>
      <c r="AC12" s="17">
        <v>1.4806555134556639E-2</v>
      </c>
      <c r="AD12" s="17">
        <v>2.2099360936119861E-2</v>
      </c>
      <c r="AE12" s="17">
        <v>0</v>
      </c>
      <c r="AG12" s="17">
        <v>2.5713421340127499E-2</v>
      </c>
      <c r="AH12" s="17">
        <v>3.972971254820136E-2</v>
      </c>
      <c r="AJ12" s="17">
        <v>1.9543820478113118E-2</v>
      </c>
      <c r="AK12" s="17">
        <v>3.5635880917358753E-2</v>
      </c>
      <c r="AL12" s="17">
        <v>4.0657488220787803E-2</v>
      </c>
      <c r="AM12" s="17">
        <v>3.1550249839034407E-2</v>
      </c>
      <c r="AN12" s="17">
        <v>3.2329198628619618E-2</v>
      </c>
      <c r="AO12" s="17">
        <v>1.6769141353708428E-2</v>
      </c>
      <c r="AP12" s="17">
        <v>2.59258463181695E-2</v>
      </c>
      <c r="AQ12" s="17">
        <v>1.972339411896664E-2</v>
      </c>
      <c r="AR12" s="17">
        <v>2.804117366803113E-2</v>
      </c>
      <c r="AS12" s="17">
        <v>0</v>
      </c>
      <c r="AT12" s="17">
        <v>2.5230767481266989E-2</v>
      </c>
      <c r="AU12" s="17">
        <v>5.3253691457216959E-3</v>
      </c>
      <c r="AV12" s="17">
        <v>4.6731689200723266E-3</v>
      </c>
      <c r="AX12" s="17">
        <v>3.3709518911263947E-2</v>
      </c>
      <c r="AY12" s="17">
        <v>0</v>
      </c>
      <c r="AZ12" s="17">
        <v>2.5230767481266989E-2</v>
      </c>
      <c r="BA12" s="17">
        <v>5.3253691457216959E-3</v>
      </c>
      <c r="BC12" s="17">
        <v>2.3166824659614151E-2</v>
      </c>
      <c r="BD12" s="17">
        <v>3.2675511791466931E-2</v>
      </c>
      <c r="BE12" s="17">
        <v>4.6243620493201583E-2</v>
      </c>
      <c r="BF12" s="17">
        <v>1.7758064092463201E-2</v>
      </c>
      <c r="BG12" s="17">
        <v>0</v>
      </c>
      <c r="BH12" s="17">
        <v>4.4887605822583929E-2</v>
      </c>
      <c r="BI12" s="17">
        <v>3.4609243619853777E-2</v>
      </c>
      <c r="BJ12" s="17">
        <v>4.0447306262077973E-2</v>
      </c>
      <c r="BK12" s="17">
        <v>6.9457286623677172E-2</v>
      </c>
      <c r="BL12" s="17">
        <v>6.5396037768430684E-2</v>
      </c>
      <c r="BM12" s="17">
        <v>3.2163623462332903E-2</v>
      </c>
      <c r="BN12" s="17">
        <v>8.7232004564814138E-3</v>
      </c>
      <c r="BP12" s="17">
        <v>3.8056663037091293E-2</v>
      </c>
      <c r="BQ12" s="17">
        <v>1.7331063003579981E-2</v>
      </c>
      <c r="BR12" s="17">
        <v>2.6503701705545519E-2</v>
      </c>
      <c r="BS12" s="17">
        <v>2.2248419582626869E-2</v>
      </c>
      <c r="BT12" s="17">
        <v>1.6721103336370939E-2</v>
      </c>
      <c r="BU12" s="17">
        <v>2.4394348062020801E-2</v>
      </c>
      <c r="BV12" s="17">
        <v>7.303104209004635E-2</v>
      </c>
      <c r="BW12" s="17">
        <v>3.9822756689040353E-2</v>
      </c>
      <c r="BX12" s="17">
        <v>1.279761805095163E-2</v>
      </c>
      <c r="BY12" s="17">
        <v>3.8818240395473637E-2</v>
      </c>
    </row>
    <row r="13" spans="2:79" ht="18.95" customHeight="1">
      <c r="B13" s="19" t="s">
        <v>315</v>
      </c>
      <c r="C13" s="17">
        <v>8.7437228825966648E-3</v>
      </c>
      <c r="D13" s="17">
        <v>5.2230432298786033E-3</v>
      </c>
      <c r="E13" s="17">
        <v>1.8222000244773721E-2</v>
      </c>
      <c r="F13" s="17">
        <v>2.1907470193915719E-2</v>
      </c>
      <c r="H13" s="17">
        <v>9.5904885289839065E-3</v>
      </c>
      <c r="I13" s="17">
        <v>2.73149864555624E-2</v>
      </c>
      <c r="J13" s="17">
        <v>4.020766401812018E-3</v>
      </c>
      <c r="K13" s="17">
        <v>9.0572837156309028E-3</v>
      </c>
      <c r="L13" s="17">
        <v>1.437164841742535E-2</v>
      </c>
      <c r="M13" s="17">
        <v>3.500123182337648E-3</v>
      </c>
      <c r="N13" s="17">
        <v>0</v>
      </c>
      <c r="O13" s="17">
        <v>1.7113353873054599E-2</v>
      </c>
      <c r="P13" s="17">
        <v>0</v>
      </c>
      <c r="Q13" s="17">
        <v>0</v>
      </c>
      <c r="R13" s="17">
        <v>4.9010942922314334E-3</v>
      </c>
      <c r="S13" s="17">
        <v>1.415338938044788E-2</v>
      </c>
      <c r="U13" s="17">
        <v>1.8218053856030711E-3</v>
      </c>
      <c r="V13" s="17">
        <v>0</v>
      </c>
      <c r="W13" s="17">
        <v>2.2138567828285521E-2</v>
      </c>
      <c r="X13" s="17">
        <v>1.288163224004998E-2</v>
      </c>
      <c r="Y13" s="17">
        <v>1.2019025900149491E-2</v>
      </c>
      <c r="Z13" s="17">
        <v>3.5405961696749191E-3</v>
      </c>
      <c r="AA13" s="17">
        <v>0</v>
      </c>
      <c r="AB13" s="17">
        <v>1.32231066511048E-2</v>
      </c>
      <c r="AC13" s="17">
        <v>1.3710102755733811E-2</v>
      </c>
      <c r="AD13" s="17">
        <v>7.0993557464184339E-3</v>
      </c>
      <c r="AE13" s="17">
        <v>0</v>
      </c>
      <c r="AG13" s="17">
        <v>7.7110689497783547E-3</v>
      </c>
      <c r="AH13" s="17">
        <v>9.5504000776286749E-3</v>
      </c>
      <c r="AJ13" s="17">
        <v>3.5887733009014079E-3</v>
      </c>
      <c r="AK13" s="17">
        <v>1.3374172925444549E-2</v>
      </c>
      <c r="AL13" s="17">
        <v>9.4269038645534379E-3</v>
      </c>
      <c r="AM13" s="17">
        <v>4.5513077647704858E-3</v>
      </c>
      <c r="AN13" s="17">
        <v>1.578721967529392E-2</v>
      </c>
      <c r="AO13" s="17">
        <v>5.8143521478067938E-3</v>
      </c>
      <c r="AP13" s="17">
        <v>1.380438263942433E-2</v>
      </c>
      <c r="AQ13" s="17">
        <v>1.7870629200580211E-2</v>
      </c>
      <c r="AR13" s="17">
        <v>1.223970148731179E-2</v>
      </c>
      <c r="AS13" s="17">
        <v>0</v>
      </c>
      <c r="AT13" s="17">
        <v>6.6535316493375957E-3</v>
      </c>
      <c r="AU13" s="17">
        <v>1.9271979105321E-2</v>
      </c>
      <c r="AV13" s="17">
        <v>0</v>
      </c>
      <c r="AX13" s="17">
        <v>8.5697390772792505E-3</v>
      </c>
      <c r="AY13" s="17">
        <v>0</v>
      </c>
      <c r="AZ13" s="17">
        <v>6.6535316493375957E-3</v>
      </c>
      <c r="BA13" s="17">
        <v>1.9271979105321E-2</v>
      </c>
      <c r="BC13" s="17">
        <v>0</v>
      </c>
      <c r="BD13" s="17">
        <v>3.6651934969341209E-2</v>
      </c>
      <c r="BE13" s="17">
        <v>0</v>
      </c>
      <c r="BF13" s="17">
        <v>0</v>
      </c>
      <c r="BG13" s="17">
        <v>0</v>
      </c>
      <c r="BH13" s="17">
        <v>1.7326688904012441E-2</v>
      </c>
      <c r="BI13" s="17">
        <v>1.044288037327587E-2</v>
      </c>
      <c r="BJ13" s="17">
        <v>1.37705570446427E-2</v>
      </c>
      <c r="BK13" s="17">
        <v>1.51737444691349E-2</v>
      </c>
      <c r="BL13" s="17">
        <v>1.637205743624523E-2</v>
      </c>
      <c r="BM13" s="17">
        <v>8.1779969591834339E-3</v>
      </c>
      <c r="BN13" s="17">
        <v>1.2775877510306431E-2</v>
      </c>
      <c r="BP13" s="17">
        <v>5.8152743127403272E-3</v>
      </c>
      <c r="BQ13" s="17">
        <v>5.7958157426632826E-3</v>
      </c>
      <c r="BR13" s="17">
        <v>8.026721894195012E-3</v>
      </c>
      <c r="BS13" s="17">
        <v>7.8365359031481122E-3</v>
      </c>
      <c r="BT13" s="17">
        <v>1.0081741473717759E-2</v>
      </c>
      <c r="BU13" s="17">
        <v>0</v>
      </c>
      <c r="BV13" s="17">
        <v>1.2427228157458319E-2</v>
      </c>
      <c r="BW13" s="17">
        <v>1.498211712876233E-2</v>
      </c>
      <c r="BX13" s="17">
        <v>0</v>
      </c>
      <c r="BY13" s="17">
        <v>1.101563573295786E-2</v>
      </c>
    </row>
    <row r="14" spans="2:79" ht="18.95" customHeight="1">
      <c r="B14" s="19" t="s">
        <v>131</v>
      </c>
      <c r="C14" s="17">
        <v>7.8291258428958895E-3</v>
      </c>
      <c r="D14" s="17">
        <v>6.3680325373307502E-3</v>
      </c>
      <c r="E14" s="17">
        <v>1.3372448809761101E-2</v>
      </c>
      <c r="F14" s="17">
        <v>4.4802611093489242E-3</v>
      </c>
      <c r="H14" s="17">
        <v>2.0480864786778661E-2</v>
      </c>
      <c r="I14" s="17">
        <v>0</v>
      </c>
      <c r="J14" s="17">
        <v>2.0823341893067181E-2</v>
      </c>
      <c r="K14" s="17">
        <v>9.4692778215659974E-3</v>
      </c>
      <c r="L14" s="17">
        <v>4.2145564824968363E-3</v>
      </c>
      <c r="M14" s="17">
        <v>3.6840274945217251E-3</v>
      </c>
      <c r="N14" s="17">
        <v>0</v>
      </c>
      <c r="O14" s="17">
        <v>1.7653845677712991E-2</v>
      </c>
      <c r="P14" s="17">
        <v>0</v>
      </c>
      <c r="Q14" s="17">
        <v>3.7513634079167639E-3</v>
      </c>
      <c r="R14" s="17">
        <v>0</v>
      </c>
      <c r="S14" s="17">
        <v>9.2795211853755038E-3</v>
      </c>
      <c r="U14" s="17">
        <v>1.488723879183583E-2</v>
      </c>
      <c r="V14" s="17">
        <v>1.0662558131583519E-2</v>
      </c>
      <c r="W14" s="17">
        <v>8.9871340502638963E-3</v>
      </c>
      <c r="X14" s="17">
        <v>1.4726887853066559E-2</v>
      </c>
      <c r="Y14" s="17">
        <v>4.3757609122844314E-3</v>
      </c>
      <c r="Z14" s="17">
        <v>3.5405961696749191E-3</v>
      </c>
      <c r="AA14" s="17">
        <v>6.6091580536380276E-3</v>
      </c>
      <c r="AB14" s="17">
        <v>1.4422507371997901E-3</v>
      </c>
      <c r="AC14" s="17">
        <v>8.2840470049036444E-3</v>
      </c>
      <c r="AD14" s="17">
        <v>0</v>
      </c>
      <c r="AE14" s="17">
        <v>0.22158449721752571</v>
      </c>
      <c r="AG14" s="17">
        <v>5.8083971073717676E-3</v>
      </c>
      <c r="AH14" s="17">
        <v>9.4076564004122731E-3</v>
      </c>
      <c r="AJ14" s="17">
        <v>1.5632663411339271E-3</v>
      </c>
      <c r="AK14" s="17">
        <v>0</v>
      </c>
      <c r="AL14" s="17">
        <v>0</v>
      </c>
      <c r="AM14" s="17">
        <v>4.6950519171782609E-3</v>
      </c>
      <c r="AN14" s="17">
        <v>4.4953870860108261E-3</v>
      </c>
      <c r="AO14" s="17">
        <v>5.8143521478067938E-3</v>
      </c>
      <c r="AP14" s="17">
        <v>1.6462558921575311E-2</v>
      </c>
      <c r="AQ14" s="17">
        <v>7.8967980436755458E-3</v>
      </c>
      <c r="AR14" s="17">
        <v>3.2048422455202429E-3</v>
      </c>
      <c r="AS14" s="17">
        <v>0</v>
      </c>
      <c r="AT14" s="17">
        <v>2.9075378155990492E-3</v>
      </c>
      <c r="AU14" s="17">
        <v>1.406714890617535E-2</v>
      </c>
      <c r="AV14" s="17">
        <v>0</v>
      </c>
      <c r="AX14" s="17">
        <v>6.8429575314279721E-3</v>
      </c>
      <c r="AY14" s="17">
        <v>0</v>
      </c>
      <c r="AZ14" s="17">
        <v>2.9075378155990492E-3</v>
      </c>
      <c r="BA14" s="17">
        <v>1.406714890617535E-2</v>
      </c>
      <c r="BC14" s="17">
        <v>6.4813228385843724E-3</v>
      </c>
      <c r="BD14" s="17">
        <v>1.8266539815408239E-2</v>
      </c>
      <c r="BE14" s="17">
        <v>1.0730838081204031E-2</v>
      </c>
      <c r="BF14" s="17">
        <v>1.1903131835141471E-2</v>
      </c>
      <c r="BG14" s="17">
        <v>6.7552011264830356E-3</v>
      </c>
      <c r="BH14" s="17">
        <v>7.2213317758854584E-3</v>
      </c>
      <c r="BI14" s="17">
        <v>1.899048806920605E-2</v>
      </c>
      <c r="BJ14" s="17">
        <v>4.7441559973768104E-3</v>
      </c>
      <c r="BK14" s="17">
        <v>0</v>
      </c>
      <c r="BL14" s="17">
        <v>6.3225411949950228E-3</v>
      </c>
      <c r="BM14" s="17">
        <v>6.1893200652633866E-3</v>
      </c>
      <c r="BN14" s="17">
        <v>1.493516064191755E-2</v>
      </c>
      <c r="BP14" s="17">
        <v>5.1927861301855061E-3</v>
      </c>
      <c r="BQ14" s="17">
        <v>5.7770210011933261E-3</v>
      </c>
      <c r="BR14" s="17">
        <v>4.9063713374390746E-3</v>
      </c>
      <c r="BS14" s="17">
        <v>3.9310154962245783E-3</v>
      </c>
      <c r="BT14" s="17">
        <v>3.50067904467167E-3</v>
      </c>
      <c r="BU14" s="17">
        <v>0</v>
      </c>
      <c r="BV14" s="17">
        <v>0</v>
      </c>
      <c r="BW14" s="17">
        <v>2.200461514476167E-2</v>
      </c>
      <c r="BX14" s="17">
        <v>2.563687138809128E-2</v>
      </c>
      <c r="BY14" s="17">
        <v>1.2553926181405699E-2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A19"/>
  <sheetViews>
    <sheetView showGridLines="0" workbookViewId="0">
      <pane xSplit="2" topLeftCell="BV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321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0.47457150931375269</v>
      </c>
      <c r="D9" s="17">
        <v>0.49537620480227212</v>
      </c>
      <c r="E9" s="17">
        <v>0.4163667180991959</v>
      </c>
      <c r="F9" s="17">
        <v>0.41912615245649942</v>
      </c>
      <c r="H9" s="17">
        <v>0.43422653344190848</v>
      </c>
      <c r="I9" s="17">
        <v>0.49247248742186128</v>
      </c>
      <c r="J9" s="17">
        <v>0.52120832101625347</v>
      </c>
      <c r="K9" s="17">
        <v>0.43319565679715871</v>
      </c>
      <c r="L9" s="17">
        <v>0.43033499570722311</v>
      </c>
      <c r="M9" s="17">
        <v>0.4573507593340958</v>
      </c>
      <c r="N9" s="17">
        <v>0.42324130449904912</v>
      </c>
      <c r="O9" s="17">
        <v>0.49423662594326462</v>
      </c>
      <c r="P9" s="17">
        <v>0.51041702739513928</v>
      </c>
      <c r="Q9" s="17">
        <v>0.48899867045267048</v>
      </c>
      <c r="R9" s="17">
        <v>0.4911969115933465</v>
      </c>
      <c r="S9" s="17">
        <v>0.5111565227750926</v>
      </c>
      <c r="U9" s="17">
        <v>0.43628974939124188</v>
      </c>
      <c r="V9" s="17">
        <v>0.45119189561936962</v>
      </c>
      <c r="W9" s="17">
        <v>0.49826478328498108</v>
      </c>
      <c r="X9" s="17">
        <v>0.36390567833100768</v>
      </c>
      <c r="Y9" s="17">
        <v>0.53761829707921482</v>
      </c>
      <c r="Z9" s="17">
        <v>0.50309171115450602</v>
      </c>
      <c r="AA9" s="17">
        <v>0.48864670755447531</v>
      </c>
      <c r="AB9" s="17">
        <v>0.54744753102702537</v>
      </c>
      <c r="AC9" s="17">
        <v>0.51882936900576926</v>
      </c>
      <c r="AD9" s="17">
        <v>0.38407846502787402</v>
      </c>
      <c r="AE9" s="17">
        <v>0.1816169426067063</v>
      </c>
      <c r="AG9" s="17">
        <v>0.50135717911127986</v>
      </c>
      <c r="AH9" s="17">
        <v>0.45364737559128449</v>
      </c>
      <c r="AJ9" s="17">
        <v>0.53016431308666212</v>
      </c>
      <c r="AK9" s="17">
        <v>0.47051743679188468</v>
      </c>
      <c r="AL9" s="17">
        <v>0.46185044058766239</v>
      </c>
      <c r="AM9" s="17">
        <v>0.47315948104534877</v>
      </c>
      <c r="AN9" s="17">
        <v>0.40497988221386411</v>
      </c>
      <c r="AO9" s="17">
        <v>0.48960219245777459</v>
      </c>
      <c r="AP9" s="17">
        <v>0.48907245102365232</v>
      </c>
      <c r="AQ9" s="17">
        <v>0.48015041061679709</v>
      </c>
      <c r="AR9" s="17">
        <v>0.50258451354848865</v>
      </c>
      <c r="AS9" s="17">
        <v>0.51020085371137169</v>
      </c>
      <c r="AT9" s="17">
        <v>0.48463965131720621</v>
      </c>
      <c r="AU9" s="17">
        <v>0.49892453952936489</v>
      </c>
      <c r="AV9" s="17">
        <v>0.57402150162652221</v>
      </c>
      <c r="AX9" s="17">
        <v>0.4770012920863852</v>
      </c>
      <c r="AY9" s="17">
        <v>0.51020085371137169</v>
      </c>
      <c r="AZ9" s="17">
        <v>0.48463965131720621</v>
      </c>
      <c r="BA9" s="17">
        <v>0.49892453952936489</v>
      </c>
      <c r="BC9" s="17">
        <v>0.46725038940318642</v>
      </c>
      <c r="BD9" s="17">
        <v>0.48870767518039537</v>
      </c>
      <c r="BE9" s="17">
        <v>0.50320360754750226</v>
      </c>
      <c r="BF9" s="17">
        <v>0.51731587192867023</v>
      </c>
      <c r="BG9" s="17">
        <v>0.47686933371378432</v>
      </c>
      <c r="BH9" s="17">
        <v>0.57707286787262235</v>
      </c>
      <c r="BI9" s="17">
        <v>0.4593492817323882</v>
      </c>
      <c r="BJ9" s="17">
        <v>0.48419490717032382</v>
      </c>
      <c r="BK9" s="17">
        <v>0.45852157615011119</v>
      </c>
      <c r="BL9" s="17">
        <v>0.41534675976950858</v>
      </c>
      <c r="BM9" s="17">
        <v>0.50431994100223709</v>
      </c>
      <c r="BN9" s="17">
        <v>0.43437256838432059</v>
      </c>
      <c r="BP9" s="17">
        <v>0.53252662481380852</v>
      </c>
      <c r="BQ9" s="17">
        <v>0.52471745600771225</v>
      </c>
      <c r="BR9" s="17">
        <v>0.35551021868376931</v>
      </c>
      <c r="BS9" s="17">
        <v>0.43499741404562448</v>
      </c>
      <c r="BT9" s="17">
        <v>0.65242418852367257</v>
      </c>
      <c r="BU9" s="17">
        <v>0.42889291005706498</v>
      </c>
      <c r="BV9" s="17">
        <v>0.48676477364269161</v>
      </c>
      <c r="BW9" s="17">
        <v>0.41159540848099552</v>
      </c>
      <c r="BX9" s="17">
        <v>0.40093779365966498</v>
      </c>
      <c r="BY9" s="17">
        <v>0.5045598644460525</v>
      </c>
    </row>
    <row r="10" spans="2:79" ht="18.95" customHeight="1">
      <c r="B10" s="19" t="s">
        <v>312</v>
      </c>
      <c r="C10" s="17">
        <v>0.30472652710236509</v>
      </c>
      <c r="D10" s="17">
        <v>0.30429260985114431</v>
      </c>
      <c r="E10" s="17">
        <v>0.31676957655054139</v>
      </c>
      <c r="F10" s="17">
        <v>0.23668887539632219</v>
      </c>
      <c r="H10" s="17">
        <v>0.27959472642644889</v>
      </c>
      <c r="I10" s="17">
        <v>0.28172175417532203</v>
      </c>
      <c r="J10" s="17">
        <v>0.23983745799470929</v>
      </c>
      <c r="K10" s="17">
        <v>0.32740494290121408</v>
      </c>
      <c r="L10" s="17">
        <v>0.34997240554382758</v>
      </c>
      <c r="M10" s="17">
        <v>0.31452726892366828</v>
      </c>
      <c r="N10" s="17">
        <v>0.37808846399358598</v>
      </c>
      <c r="O10" s="17">
        <v>0.23922206542426849</v>
      </c>
      <c r="P10" s="17">
        <v>0.28588973906502219</v>
      </c>
      <c r="Q10" s="17">
        <v>0.33545554669858502</v>
      </c>
      <c r="R10" s="17">
        <v>0.36094205212170422</v>
      </c>
      <c r="S10" s="17">
        <v>0.27259785275164961</v>
      </c>
      <c r="U10" s="17">
        <v>0.25672998438077371</v>
      </c>
      <c r="V10" s="17">
        <v>0.32316562090619882</v>
      </c>
      <c r="W10" s="17">
        <v>0.31100065757815171</v>
      </c>
      <c r="X10" s="17">
        <v>0.32701926405147408</v>
      </c>
      <c r="Y10" s="17">
        <v>0.26747094762267998</v>
      </c>
      <c r="Z10" s="17">
        <v>0.33760744669130671</v>
      </c>
      <c r="AA10" s="17">
        <v>0.30817115604944201</v>
      </c>
      <c r="AB10" s="17">
        <v>0.30506047888981203</v>
      </c>
      <c r="AC10" s="17">
        <v>0.28946718694418377</v>
      </c>
      <c r="AD10" s="17">
        <v>0.33850747149277449</v>
      </c>
      <c r="AE10" s="17">
        <v>0.38522429947649101</v>
      </c>
      <c r="AG10" s="17">
        <v>0.29981717900025717</v>
      </c>
      <c r="AH10" s="17">
        <v>0.30856155743594049</v>
      </c>
      <c r="AJ10" s="17">
        <v>0.28843051451156149</v>
      </c>
      <c r="AK10" s="17">
        <v>0.3375541968709081</v>
      </c>
      <c r="AL10" s="17">
        <v>0.30132404102980831</v>
      </c>
      <c r="AM10" s="17">
        <v>0.29564512299855839</v>
      </c>
      <c r="AN10" s="17">
        <v>0.35474612052851567</v>
      </c>
      <c r="AO10" s="17">
        <v>0.23870451051867281</v>
      </c>
      <c r="AP10" s="17">
        <v>0.2886213778068451</v>
      </c>
      <c r="AQ10" s="17">
        <v>0.30473500268630688</v>
      </c>
      <c r="AR10" s="17">
        <v>0.25398879782761952</v>
      </c>
      <c r="AS10" s="17">
        <v>0.25979227850910092</v>
      </c>
      <c r="AT10" s="17">
        <v>0.32234221829057541</v>
      </c>
      <c r="AU10" s="17">
        <v>0.23291120575596999</v>
      </c>
      <c r="AV10" s="17">
        <v>0.2332376357082456</v>
      </c>
      <c r="AX10" s="17">
        <v>0.30660732543893249</v>
      </c>
      <c r="AY10" s="17">
        <v>0.25979227850910092</v>
      </c>
      <c r="AZ10" s="17">
        <v>0.32234221829057541</v>
      </c>
      <c r="BA10" s="17">
        <v>0.23291120575596999</v>
      </c>
      <c r="BC10" s="17">
        <v>0.36452505519503592</v>
      </c>
      <c r="BD10" s="17">
        <v>0.319783513514035</v>
      </c>
      <c r="BE10" s="17">
        <v>0.30067250499936699</v>
      </c>
      <c r="BF10" s="17">
        <v>0.27996530598778618</v>
      </c>
      <c r="BG10" s="17">
        <v>0.25332721258107688</v>
      </c>
      <c r="BH10" s="17">
        <v>0.28684433760671479</v>
      </c>
      <c r="BI10" s="17">
        <v>0.32732091187478968</v>
      </c>
      <c r="BJ10" s="17">
        <v>0.26763701412041668</v>
      </c>
      <c r="BK10" s="17">
        <v>0.32051163541010341</v>
      </c>
      <c r="BL10" s="17">
        <v>0.23161952086846069</v>
      </c>
      <c r="BM10" s="17">
        <v>0.25605656111766167</v>
      </c>
      <c r="BN10" s="17">
        <v>0.33161987342035398</v>
      </c>
      <c r="BP10" s="17">
        <v>0.2445661159316862</v>
      </c>
      <c r="BQ10" s="17">
        <v>0.31446412746071661</v>
      </c>
      <c r="BR10" s="17">
        <v>0.40869621933866951</v>
      </c>
      <c r="BS10" s="17">
        <v>0.37699734720089612</v>
      </c>
      <c r="BT10" s="17">
        <v>0.24054268896029049</v>
      </c>
      <c r="BU10" s="17">
        <v>0.25437673893164742</v>
      </c>
      <c r="BV10" s="17">
        <v>0.28681723662353059</v>
      </c>
      <c r="BW10" s="17">
        <v>0.30859857425856319</v>
      </c>
      <c r="BX10" s="17">
        <v>0.36734141721794239</v>
      </c>
      <c r="BY10" s="17">
        <v>0.27200407401941851</v>
      </c>
    </row>
    <row r="11" spans="2:79" ht="18.95" customHeight="1">
      <c r="B11" s="19" t="s">
        <v>313</v>
      </c>
      <c r="C11" s="17">
        <v>0.18515025543635369</v>
      </c>
      <c r="D11" s="17">
        <v>0.1729480876817579</v>
      </c>
      <c r="E11" s="17">
        <v>0.20917606186180659</v>
      </c>
      <c r="F11" s="17">
        <v>0.27681359695724822</v>
      </c>
      <c r="H11" s="17">
        <v>0.2117705633008008</v>
      </c>
      <c r="I11" s="17">
        <v>0.2026373324278429</v>
      </c>
      <c r="J11" s="17">
        <v>0.1999519539035188</v>
      </c>
      <c r="K11" s="17">
        <v>0.1832067764715081</v>
      </c>
      <c r="L11" s="17">
        <v>0.18458550656199599</v>
      </c>
      <c r="M11" s="17">
        <v>0.1775870528992049</v>
      </c>
      <c r="N11" s="17">
        <v>0.17661819471447851</v>
      </c>
      <c r="O11" s="17">
        <v>0.22027867076024199</v>
      </c>
      <c r="P11" s="17">
        <v>0.19300300559475561</v>
      </c>
      <c r="Q11" s="17">
        <v>0.15742894713378661</v>
      </c>
      <c r="R11" s="17">
        <v>0.1343971114688578</v>
      </c>
      <c r="S11" s="17">
        <v>0.18950190922263241</v>
      </c>
      <c r="U11" s="17">
        <v>0.2654303896858401</v>
      </c>
      <c r="V11" s="17">
        <v>0.17409552845850859</v>
      </c>
      <c r="W11" s="17">
        <v>0.15360405766954199</v>
      </c>
      <c r="X11" s="17">
        <v>0.26600318093556252</v>
      </c>
      <c r="Y11" s="17">
        <v>0.1617772389182609</v>
      </c>
      <c r="Z11" s="17">
        <v>0.1240132443661946</v>
      </c>
      <c r="AA11" s="17">
        <v>0.18525772312030581</v>
      </c>
      <c r="AB11" s="17">
        <v>0.1234949627448821</v>
      </c>
      <c r="AC11" s="17">
        <v>0.15314261558252171</v>
      </c>
      <c r="AD11" s="17">
        <v>0.23914363456463489</v>
      </c>
      <c r="AE11" s="17">
        <v>0.21157426069927701</v>
      </c>
      <c r="AG11" s="17">
        <v>0.17685807928334579</v>
      </c>
      <c r="AH11" s="17">
        <v>0.19162784602816399</v>
      </c>
      <c r="AJ11" s="17">
        <v>0.16575876975530321</v>
      </c>
      <c r="AK11" s="17">
        <v>0.1773853915790998</v>
      </c>
      <c r="AL11" s="17">
        <v>0.22982441473075371</v>
      </c>
      <c r="AM11" s="17">
        <v>0.2033352204058575</v>
      </c>
      <c r="AN11" s="17">
        <v>0.21772507709010111</v>
      </c>
      <c r="AO11" s="17">
        <v>0.22598915980073739</v>
      </c>
      <c r="AP11" s="17">
        <v>0.19165680960942319</v>
      </c>
      <c r="AQ11" s="17">
        <v>0.1749863028082555</v>
      </c>
      <c r="AR11" s="17">
        <v>0.22531781335815099</v>
      </c>
      <c r="AS11" s="17">
        <v>0.22666266886637501</v>
      </c>
      <c r="AT11" s="17">
        <v>0.17535540263423929</v>
      </c>
      <c r="AU11" s="17">
        <v>0.248112844558524</v>
      </c>
      <c r="AV11" s="17">
        <v>0.1927408626652323</v>
      </c>
      <c r="AX11" s="17">
        <v>0.180492512559111</v>
      </c>
      <c r="AY11" s="17">
        <v>0.22666266886637501</v>
      </c>
      <c r="AZ11" s="17">
        <v>0.17535540263423929</v>
      </c>
      <c r="BA11" s="17">
        <v>0.248112844558524</v>
      </c>
      <c r="BC11" s="17">
        <v>0.14731901582405901</v>
      </c>
      <c r="BD11" s="17">
        <v>0.1469469421270819</v>
      </c>
      <c r="BE11" s="17">
        <v>0.1752468101583381</v>
      </c>
      <c r="BF11" s="17">
        <v>0.1856394088236972</v>
      </c>
      <c r="BG11" s="17">
        <v>0.23473549985595751</v>
      </c>
      <c r="BH11" s="17">
        <v>0.1019950960136594</v>
      </c>
      <c r="BI11" s="17">
        <v>0.17708671230067249</v>
      </c>
      <c r="BJ11" s="17">
        <v>0.19411497474264469</v>
      </c>
      <c r="BK11" s="17">
        <v>0.17282759971665029</v>
      </c>
      <c r="BL11" s="17">
        <v>0.26425080118361949</v>
      </c>
      <c r="BM11" s="17">
        <v>0.20655545980779211</v>
      </c>
      <c r="BN11" s="17">
        <v>0.20309865694066531</v>
      </c>
      <c r="BP11" s="17">
        <v>0.1867908060144251</v>
      </c>
      <c r="BQ11" s="17">
        <v>0.1243181614333289</v>
      </c>
      <c r="BR11" s="17">
        <v>0.19539280602376671</v>
      </c>
      <c r="BS11" s="17">
        <v>0.17191292318893081</v>
      </c>
      <c r="BT11" s="17">
        <v>7.1404508015491877E-2</v>
      </c>
      <c r="BU11" s="17">
        <v>0.29237562032876507</v>
      </c>
      <c r="BV11" s="17">
        <v>0.20430032967962039</v>
      </c>
      <c r="BW11" s="17">
        <v>0.22783716785815519</v>
      </c>
      <c r="BX11" s="17">
        <v>0.17317959210771111</v>
      </c>
      <c r="BY11" s="17">
        <v>0.17572361295788899</v>
      </c>
    </row>
    <row r="12" spans="2:79" ht="18.95" customHeight="1">
      <c r="B12" s="19" t="s">
        <v>314</v>
      </c>
      <c r="C12" s="17">
        <v>2.2045761110534461E-2</v>
      </c>
      <c r="D12" s="17">
        <v>1.7630171364531391E-2</v>
      </c>
      <c r="E12" s="17">
        <v>3.2013817474090628E-2</v>
      </c>
      <c r="F12" s="17">
        <v>5.1298419974367397E-2</v>
      </c>
      <c r="H12" s="17">
        <v>4.7730294679688492E-2</v>
      </c>
      <c r="I12" s="17">
        <v>9.4887524417043151E-3</v>
      </c>
      <c r="J12" s="17">
        <v>2.1438301140886701E-2</v>
      </c>
      <c r="K12" s="17">
        <v>3.928875373173326E-2</v>
      </c>
      <c r="L12" s="17">
        <v>2.6818431478156091E-2</v>
      </c>
      <c r="M12" s="17">
        <v>3.0878092284720399E-2</v>
      </c>
      <c r="N12" s="17">
        <v>2.2052036792886458E-2</v>
      </c>
      <c r="O12" s="17">
        <v>3.2818995446189728E-2</v>
      </c>
      <c r="P12" s="17">
        <v>1.069022794508288E-2</v>
      </c>
      <c r="Q12" s="17">
        <v>1.2253309599698069E-2</v>
      </c>
      <c r="R12" s="17">
        <v>9.3741515574729192E-3</v>
      </c>
      <c r="S12" s="17">
        <v>6.1923509324928652E-3</v>
      </c>
      <c r="U12" s="17">
        <v>2.8831949104483601E-2</v>
      </c>
      <c r="V12" s="17">
        <v>3.7912258663183249E-2</v>
      </c>
      <c r="W12" s="17">
        <v>2.3979067689303721E-2</v>
      </c>
      <c r="X12" s="17">
        <v>1.511313798317715E-2</v>
      </c>
      <c r="Y12" s="17">
        <v>2.038839068385467E-2</v>
      </c>
      <c r="Z12" s="17">
        <v>3.174700161831797E-2</v>
      </c>
      <c r="AA12" s="17">
        <v>8.0556624350583399E-3</v>
      </c>
      <c r="AB12" s="17">
        <v>2.11125258638808E-2</v>
      </c>
      <c r="AC12" s="17">
        <v>2.0509252514685081E-2</v>
      </c>
      <c r="AD12" s="17">
        <v>1.8143424464356319E-2</v>
      </c>
      <c r="AE12" s="17">
        <v>0</v>
      </c>
      <c r="AG12" s="17">
        <v>1.1457607974199171E-2</v>
      </c>
      <c r="AH12" s="17">
        <v>3.0316897646351149E-2</v>
      </c>
      <c r="AJ12" s="17">
        <v>1.037357644152379E-2</v>
      </c>
      <c r="AK12" s="17">
        <v>1.1440635263793009E-3</v>
      </c>
      <c r="AL12" s="17">
        <v>4.9447095823790931E-3</v>
      </c>
      <c r="AM12" s="17">
        <v>2.5874522056798511E-2</v>
      </c>
      <c r="AN12" s="17">
        <v>1.22081512124693E-2</v>
      </c>
      <c r="AO12" s="17">
        <v>3.2623449499576303E-2</v>
      </c>
      <c r="AP12" s="17">
        <v>1.3090428700168121E-2</v>
      </c>
      <c r="AQ12" s="17">
        <v>1.838566273529204E-2</v>
      </c>
      <c r="AR12" s="17">
        <v>1.5019154349155661E-2</v>
      </c>
      <c r="AS12" s="17">
        <v>0</v>
      </c>
      <c r="AT12" s="17">
        <v>9.5577881786544812E-3</v>
      </c>
      <c r="AU12" s="17">
        <v>1.073709482039892E-2</v>
      </c>
      <c r="AV12" s="17">
        <v>0</v>
      </c>
      <c r="AX12" s="17">
        <v>2.2963497393800391E-2</v>
      </c>
      <c r="AY12" s="17">
        <v>0</v>
      </c>
      <c r="AZ12" s="17">
        <v>9.5577881786544812E-3</v>
      </c>
      <c r="BA12" s="17">
        <v>1.073709482039892E-2</v>
      </c>
      <c r="BC12" s="17">
        <v>8.5435462675518947E-3</v>
      </c>
      <c r="BD12" s="17">
        <v>0</v>
      </c>
      <c r="BE12" s="17">
        <v>1.788754807122505E-2</v>
      </c>
      <c r="BF12" s="17">
        <v>0</v>
      </c>
      <c r="BG12" s="17">
        <v>2.8312752722698391E-2</v>
      </c>
      <c r="BH12" s="17">
        <v>1.587947068466591E-2</v>
      </c>
      <c r="BI12" s="17">
        <v>4.5486531746444653E-3</v>
      </c>
      <c r="BJ12" s="17">
        <v>3.438692126688464E-2</v>
      </c>
      <c r="BK12" s="17">
        <v>2.6326930175681992E-2</v>
      </c>
      <c r="BL12" s="17">
        <v>4.9757560609820978E-2</v>
      </c>
      <c r="BM12" s="17">
        <v>1.4128277977871881E-2</v>
      </c>
      <c r="BN12" s="17">
        <v>1.5986012507742939E-2</v>
      </c>
      <c r="BP12" s="17">
        <v>2.7097104297386088E-2</v>
      </c>
      <c r="BQ12" s="17">
        <v>5.7770210011933261E-3</v>
      </c>
      <c r="BR12" s="17">
        <v>3.09990431609505E-2</v>
      </c>
      <c r="BS12" s="17">
        <v>1.6092315564548449E-2</v>
      </c>
      <c r="BT12" s="17">
        <v>2.8649960499991169E-2</v>
      </c>
      <c r="BU12" s="17">
        <v>1.217736534126126E-2</v>
      </c>
      <c r="BV12" s="17">
        <v>2.2117660054157589E-2</v>
      </c>
      <c r="BW12" s="17">
        <v>1.7337415222528581E-2</v>
      </c>
      <c r="BX12" s="17">
        <v>4.5743578963729971E-2</v>
      </c>
      <c r="BY12" s="17">
        <v>2.414301827337725E-2</v>
      </c>
    </row>
    <row r="13" spans="2:79" ht="18.95" customHeight="1">
      <c r="B13" s="19" t="s">
        <v>315</v>
      </c>
      <c r="C13" s="17">
        <v>9.4006438602679526E-3</v>
      </c>
      <c r="D13" s="17">
        <v>7.4033930716555741E-3</v>
      </c>
      <c r="E13" s="17">
        <v>1.5019599509368389E-2</v>
      </c>
      <c r="F13" s="17">
        <v>1.6072955215562731E-2</v>
      </c>
      <c r="H13" s="17">
        <v>1.6992571021757979E-2</v>
      </c>
      <c r="I13" s="17">
        <v>1.3679673533269361E-2</v>
      </c>
      <c r="J13" s="17">
        <v>1.7563965944631561E-2</v>
      </c>
      <c r="K13" s="17">
        <v>7.4345922768198104E-3</v>
      </c>
      <c r="L13" s="17">
        <v>8.2886607087971857E-3</v>
      </c>
      <c r="M13" s="17">
        <v>1.3393559158090309E-2</v>
      </c>
      <c r="N13" s="17">
        <v>0</v>
      </c>
      <c r="O13" s="17">
        <v>1.344364242603509E-2</v>
      </c>
      <c r="P13" s="17">
        <v>0</v>
      </c>
      <c r="Q13" s="17">
        <v>2.1121627073430009E-3</v>
      </c>
      <c r="R13" s="17">
        <v>4.0897732586187008E-3</v>
      </c>
      <c r="S13" s="17">
        <v>1.127184313275683E-2</v>
      </c>
      <c r="U13" s="17">
        <v>4.3664229835330111E-3</v>
      </c>
      <c r="V13" s="17">
        <v>1.0662558131583519E-2</v>
      </c>
      <c r="W13" s="17">
        <v>1.315143377802162E-2</v>
      </c>
      <c r="X13" s="17">
        <v>2.7958738698778619E-2</v>
      </c>
      <c r="Y13" s="17">
        <v>8.369364783705183E-3</v>
      </c>
      <c r="Z13" s="17">
        <v>0</v>
      </c>
      <c r="AA13" s="17">
        <v>9.868750840718591E-3</v>
      </c>
      <c r="AB13" s="17">
        <v>1.4422507371997901E-3</v>
      </c>
      <c r="AC13" s="17">
        <v>2.966963886066324E-3</v>
      </c>
      <c r="AD13" s="17">
        <v>2.0127004450360132E-2</v>
      </c>
      <c r="AE13" s="17">
        <v>0</v>
      </c>
      <c r="AG13" s="17">
        <v>6.5477457522733979E-3</v>
      </c>
      <c r="AH13" s="17">
        <v>1.162923929803315E-2</v>
      </c>
      <c r="AJ13" s="17">
        <v>3.7095598638156842E-3</v>
      </c>
      <c r="AK13" s="17">
        <v>1.3398911231728211E-2</v>
      </c>
      <c r="AL13" s="17">
        <v>2.0563940693963611E-3</v>
      </c>
      <c r="AM13" s="17">
        <v>1.9856534934367849E-3</v>
      </c>
      <c r="AN13" s="17">
        <v>5.8453818690389027E-3</v>
      </c>
      <c r="AO13" s="17">
        <v>1.308068772323885E-2</v>
      </c>
      <c r="AP13" s="17">
        <v>1.102542529805217E-2</v>
      </c>
      <c r="AQ13" s="17">
        <v>2.0221447170125421E-2</v>
      </c>
      <c r="AR13" s="17">
        <v>1.3328221763567829E-3</v>
      </c>
      <c r="AS13" s="17">
        <v>3.3441989131524912E-3</v>
      </c>
      <c r="AT13" s="17">
        <v>0</v>
      </c>
      <c r="AU13" s="17">
        <v>5.8362326804836332E-3</v>
      </c>
      <c r="AV13" s="17">
        <v>0</v>
      </c>
      <c r="AX13" s="17">
        <v>9.8064724472933257E-3</v>
      </c>
      <c r="AY13" s="17">
        <v>3.3441989131524912E-3</v>
      </c>
      <c r="AZ13" s="17">
        <v>0</v>
      </c>
      <c r="BA13" s="17">
        <v>5.8362326804836332E-3</v>
      </c>
      <c r="BC13" s="17">
        <v>5.8806704715827253E-3</v>
      </c>
      <c r="BD13" s="17">
        <v>2.629532936307933E-2</v>
      </c>
      <c r="BE13" s="17">
        <v>0</v>
      </c>
      <c r="BF13" s="17">
        <v>1.7079413259846538E-2</v>
      </c>
      <c r="BG13" s="17">
        <v>0</v>
      </c>
      <c r="BH13" s="17">
        <v>1.098689604645213E-2</v>
      </c>
      <c r="BI13" s="17">
        <v>1.4981973031337839E-2</v>
      </c>
      <c r="BJ13" s="17">
        <v>1.321663382159015E-2</v>
      </c>
      <c r="BK13" s="17">
        <v>2.1812258547453261E-2</v>
      </c>
      <c r="BL13" s="17">
        <v>3.2702816373594817E-2</v>
      </c>
      <c r="BM13" s="17">
        <v>1.1289416625118591E-2</v>
      </c>
      <c r="BN13" s="17">
        <v>1.0304911625163411E-2</v>
      </c>
      <c r="BP13" s="17">
        <v>6.738922085836767E-3</v>
      </c>
      <c r="BQ13" s="17">
        <v>1.7331063003579981E-2</v>
      </c>
      <c r="BR13" s="17">
        <v>4.4953414554049784E-3</v>
      </c>
      <c r="BS13" s="17">
        <v>0</v>
      </c>
      <c r="BT13" s="17">
        <v>6.9786540005540489E-3</v>
      </c>
      <c r="BU13" s="17">
        <v>1.217736534126126E-2</v>
      </c>
      <c r="BV13" s="17">
        <v>0</v>
      </c>
      <c r="BW13" s="17">
        <v>3.2343863898027451E-2</v>
      </c>
      <c r="BX13" s="17">
        <v>0</v>
      </c>
      <c r="BY13" s="17">
        <v>1.3929993212689199E-2</v>
      </c>
    </row>
    <row r="14" spans="2:79" ht="18.95" customHeight="1">
      <c r="B14" s="19" t="s">
        <v>131</v>
      </c>
      <c r="C14" s="17">
        <v>4.105303176726147E-3</v>
      </c>
      <c r="D14" s="17">
        <v>2.3495332286386341E-3</v>
      </c>
      <c r="E14" s="17">
        <v>1.0654226504997069E-2</v>
      </c>
      <c r="F14" s="17">
        <v>0</v>
      </c>
      <c r="H14" s="17">
        <v>9.6853111293953732E-3</v>
      </c>
      <c r="I14" s="17">
        <v>0</v>
      </c>
      <c r="J14" s="17">
        <v>0</v>
      </c>
      <c r="K14" s="17">
        <v>9.4692778215659974E-3</v>
      </c>
      <c r="L14" s="17">
        <v>0</v>
      </c>
      <c r="M14" s="17">
        <v>6.263267400220169E-3</v>
      </c>
      <c r="N14" s="17">
        <v>0</v>
      </c>
      <c r="O14" s="17">
        <v>0</v>
      </c>
      <c r="P14" s="17">
        <v>0</v>
      </c>
      <c r="Q14" s="17">
        <v>3.7513634079167639E-3</v>
      </c>
      <c r="R14" s="17">
        <v>0</v>
      </c>
      <c r="S14" s="17">
        <v>9.2795211853755038E-3</v>
      </c>
      <c r="U14" s="17">
        <v>8.3515044541278873E-3</v>
      </c>
      <c r="V14" s="17">
        <v>2.972138221156185E-3</v>
      </c>
      <c r="W14" s="17">
        <v>0</v>
      </c>
      <c r="X14" s="17">
        <v>0</v>
      </c>
      <c r="Y14" s="17">
        <v>4.3757609122844314E-3</v>
      </c>
      <c r="Z14" s="17">
        <v>3.5405961696749191E-3</v>
      </c>
      <c r="AA14" s="17">
        <v>0</v>
      </c>
      <c r="AB14" s="17">
        <v>1.4422507371997901E-3</v>
      </c>
      <c r="AC14" s="17">
        <v>1.508461206677413E-2</v>
      </c>
      <c r="AD14" s="17">
        <v>0</v>
      </c>
      <c r="AE14" s="17">
        <v>0.22158449721752571</v>
      </c>
      <c r="AG14" s="17">
        <v>3.9622088786446441E-3</v>
      </c>
      <c r="AH14" s="17">
        <v>4.2170840002266471E-3</v>
      </c>
      <c r="AJ14" s="17">
        <v>1.5632663411339271E-3</v>
      </c>
      <c r="AK14" s="17">
        <v>0</v>
      </c>
      <c r="AL14" s="17">
        <v>0</v>
      </c>
      <c r="AM14" s="17">
        <v>0</v>
      </c>
      <c r="AN14" s="17">
        <v>4.4953870860108261E-3</v>
      </c>
      <c r="AO14" s="17">
        <v>0</v>
      </c>
      <c r="AP14" s="17">
        <v>6.5335075618593568E-3</v>
      </c>
      <c r="AQ14" s="17">
        <v>1.521173983223183E-3</v>
      </c>
      <c r="AR14" s="17">
        <v>1.7568987402285441E-3</v>
      </c>
      <c r="AS14" s="17">
        <v>0</v>
      </c>
      <c r="AT14" s="17">
        <v>8.1049395793246874E-3</v>
      </c>
      <c r="AU14" s="17">
        <v>3.4780826552584022E-3</v>
      </c>
      <c r="AV14" s="17">
        <v>0</v>
      </c>
      <c r="AX14" s="17">
        <v>3.1289000744775118E-3</v>
      </c>
      <c r="AY14" s="17">
        <v>0</v>
      </c>
      <c r="AZ14" s="17">
        <v>8.1049395793246874E-3</v>
      </c>
      <c r="BA14" s="17">
        <v>3.4780826552584022E-3</v>
      </c>
      <c r="BC14" s="17">
        <v>6.4813228385843724E-3</v>
      </c>
      <c r="BD14" s="17">
        <v>1.8266539815408239E-2</v>
      </c>
      <c r="BE14" s="17">
        <v>2.9895292235677679E-3</v>
      </c>
      <c r="BF14" s="17">
        <v>0</v>
      </c>
      <c r="BG14" s="17">
        <v>6.7552011264830356E-3</v>
      </c>
      <c r="BH14" s="17">
        <v>7.2213317758854584E-3</v>
      </c>
      <c r="BI14" s="17">
        <v>1.6712467886167141E-2</v>
      </c>
      <c r="BJ14" s="17">
        <v>6.4495488781399204E-3</v>
      </c>
      <c r="BK14" s="17">
        <v>0</v>
      </c>
      <c r="BL14" s="17">
        <v>6.3225411949950228E-3</v>
      </c>
      <c r="BM14" s="17">
        <v>7.6503434693185844E-3</v>
      </c>
      <c r="BN14" s="17">
        <v>4.6179771217537378E-3</v>
      </c>
      <c r="BP14" s="17">
        <v>2.280426856857168E-3</v>
      </c>
      <c r="BQ14" s="17">
        <v>1.339217109346898E-2</v>
      </c>
      <c r="BR14" s="17">
        <v>4.9063713374390746E-3</v>
      </c>
      <c r="BS14" s="17">
        <v>0</v>
      </c>
      <c r="BT14" s="17">
        <v>0</v>
      </c>
      <c r="BU14" s="17">
        <v>0</v>
      </c>
      <c r="BV14" s="17">
        <v>0</v>
      </c>
      <c r="BW14" s="17">
        <v>2.2875702817302989E-3</v>
      </c>
      <c r="BX14" s="17">
        <v>1.279761805095163E-2</v>
      </c>
      <c r="BY14" s="17">
        <v>9.6394370905735893E-3</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A19"/>
  <sheetViews>
    <sheetView showGridLines="0" workbookViewId="0">
      <pane xSplit="2" topLeftCell="BR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322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0.31668814225195963</v>
      </c>
      <c r="D9" s="17">
        <v>0.3237424277493261</v>
      </c>
      <c r="E9" s="17">
        <v>0.30591086356565811</v>
      </c>
      <c r="F9" s="17">
        <v>0.23562282722592209</v>
      </c>
      <c r="H9" s="17">
        <v>0.23783299254610779</v>
      </c>
      <c r="I9" s="17">
        <v>0.26986045767407479</v>
      </c>
      <c r="J9" s="17">
        <v>0.34965013566809489</v>
      </c>
      <c r="K9" s="17">
        <v>0.26321308457577919</v>
      </c>
      <c r="L9" s="17">
        <v>0.26960552803818078</v>
      </c>
      <c r="M9" s="17">
        <v>0.2842532460416215</v>
      </c>
      <c r="N9" s="17">
        <v>0.21754902762143549</v>
      </c>
      <c r="O9" s="17">
        <v>0.26917397378157681</v>
      </c>
      <c r="P9" s="17">
        <v>0.4336552439061569</v>
      </c>
      <c r="Q9" s="17">
        <v>0.41862480690881121</v>
      </c>
      <c r="R9" s="17">
        <v>0.36088378344077882</v>
      </c>
      <c r="S9" s="17">
        <v>0.36465764864904687</v>
      </c>
      <c r="U9" s="17">
        <v>0.23976061394192541</v>
      </c>
      <c r="V9" s="17">
        <v>0.28839639871028722</v>
      </c>
      <c r="W9" s="17">
        <v>0.23985380302662751</v>
      </c>
      <c r="X9" s="17">
        <v>0.22057366108926471</v>
      </c>
      <c r="Y9" s="17">
        <v>0.31694935819143277</v>
      </c>
      <c r="Z9" s="17">
        <v>0.38634043216364278</v>
      </c>
      <c r="AA9" s="17">
        <v>0.34864724539881697</v>
      </c>
      <c r="AB9" s="17">
        <v>0.43368917545569668</v>
      </c>
      <c r="AC9" s="17">
        <v>0.3489589432368696</v>
      </c>
      <c r="AD9" s="17">
        <v>0.33533005862352427</v>
      </c>
      <c r="AE9" s="17">
        <v>0.17368618556254989</v>
      </c>
      <c r="AG9" s="17">
        <v>0.37547769430459632</v>
      </c>
      <c r="AH9" s="17">
        <v>0.27076356922721012</v>
      </c>
      <c r="AJ9" s="17">
        <v>0.4405467198535109</v>
      </c>
      <c r="AK9" s="17">
        <v>0.34883705097675299</v>
      </c>
      <c r="AL9" s="17">
        <v>0.39277669247989949</v>
      </c>
      <c r="AM9" s="17">
        <v>0.34198893917580619</v>
      </c>
      <c r="AN9" s="17">
        <v>0.2770297260464919</v>
      </c>
      <c r="AO9" s="17">
        <v>0.36368925271980829</v>
      </c>
      <c r="AP9" s="17">
        <v>0.33105540220574192</v>
      </c>
      <c r="AQ9" s="17">
        <v>0.38007128143784991</v>
      </c>
      <c r="AR9" s="17">
        <v>0.35689568951985312</v>
      </c>
      <c r="AS9" s="17">
        <v>0.40180816226050081</v>
      </c>
      <c r="AT9" s="17">
        <v>0.34192065514190612</v>
      </c>
      <c r="AU9" s="17">
        <v>0.32801263259120661</v>
      </c>
      <c r="AV9" s="17">
        <v>0.40476617073679261</v>
      </c>
      <c r="AX9" s="17">
        <v>0.32956748835958199</v>
      </c>
      <c r="AY9" s="17">
        <v>0.40180816226050081</v>
      </c>
      <c r="AZ9" s="17">
        <v>0.34192065514190612</v>
      </c>
      <c r="BA9" s="17">
        <v>0.32801263259120661</v>
      </c>
      <c r="BC9" s="17">
        <v>0.28082588851105028</v>
      </c>
      <c r="BD9" s="17">
        <v>0.33812480735866801</v>
      </c>
      <c r="BE9" s="17">
        <v>0.39797741628193928</v>
      </c>
      <c r="BF9" s="17">
        <v>0.26471012765441349</v>
      </c>
      <c r="BG9" s="17">
        <v>0.3012129458301484</v>
      </c>
      <c r="BH9" s="17">
        <v>0.45339140787032051</v>
      </c>
      <c r="BI9" s="17">
        <v>0.39244663529022572</v>
      </c>
      <c r="BJ9" s="17">
        <v>0.3544393205347342</v>
      </c>
      <c r="BK9" s="17">
        <v>0.30068977581931011</v>
      </c>
      <c r="BL9" s="17">
        <v>0.31006352961796652</v>
      </c>
      <c r="BM9" s="17">
        <v>0.39039528853583938</v>
      </c>
      <c r="BN9" s="17">
        <v>0.25144784212368898</v>
      </c>
      <c r="BP9" s="17">
        <v>0.36770134964943368</v>
      </c>
      <c r="BQ9" s="17">
        <v>0.29810730439764388</v>
      </c>
      <c r="BR9" s="17">
        <v>0.19438385551170401</v>
      </c>
      <c r="BS9" s="17">
        <v>0.24323027457394999</v>
      </c>
      <c r="BT9" s="17">
        <v>0.50781740854678581</v>
      </c>
      <c r="BU9" s="17">
        <v>0.30320505243518731</v>
      </c>
      <c r="BV9" s="17">
        <v>0.37568434804636619</v>
      </c>
      <c r="BW9" s="17">
        <v>0.26464315907235969</v>
      </c>
      <c r="BX9" s="17">
        <v>0.33787340666961663</v>
      </c>
      <c r="BY9" s="17">
        <v>0.35491821114921401</v>
      </c>
    </row>
    <row r="10" spans="2:79" ht="18.95" customHeight="1">
      <c r="B10" s="19" t="s">
        <v>312</v>
      </c>
      <c r="C10" s="17">
        <v>0.36387588256268161</v>
      </c>
      <c r="D10" s="17">
        <v>0.36317114730245709</v>
      </c>
      <c r="E10" s="17">
        <v>0.38417665529567813</v>
      </c>
      <c r="F10" s="17">
        <v>0.2711664999266632</v>
      </c>
      <c r="H10" s="17">
        <v>0.30515572569237409</v>
      </c>
      <c r="I10" s="17">
        <v>0.38433266365711682</v>
      </c>
      <c r="J10" s="17">
        <v>0.21673816471146951</v>
      </c>
      <c r="K10" s="17">
        <v>0.38872209475096758</v>
      </c>
      <c r="L10" s="17">
        <v>0.36107920953631012</v>
      </c>
      <c r="M10" s="17">
        <v>0.41234365036079518</v>
      </c>
      <c r="N10" s="17">
        <v>0.47500776939916739</v>
      </c>
      <c r="O10" s="17">
        <v>0.42495421848510301</v>
      </c>
      <c r="P10" s="17">
        <v>0.3489132199372792</v>
      </c>
      <c r="Q10" s="17">
        <v>0.29895728932060572</v>
      </c>
      <c r="R10" s="17">
        <v>0.45035014894271053</v>
      </c>
      <c r="S10" s="17">
        <v>0.36768573445571762</v>
      </c>
      <c r="U10" s="17">
        <v>0.3418511257177837</v>
      </c>
      <c r="V10" s="17">
        <v>0.26453438643250982</v>
      </c>
      <c r="W10" s="17">
        <v>0.42251957417550873</v>
      </c>
      <c r="X10" s="17">
        <v>0.39031047172817951</v>
      </c>
      <c r="Y10" s="17">
        <v>0.42067503834413239</v>
      </c>
      <c r="Z10" s="17">
        <v>0.29405932467792939</v>
      </c>
      <c r="AA10" s="17">
        <v>0.35004657741769413</v>
      </c>
      <c r="AB10" s="17">
        <v>0.33819594562118649</v>
      </c>
      <c r="AC10" s="17">
        <v>0.43820518576947171</v>
      </c>
      <c r="AD10" s="17">
        <v>0.36158077675308742</v>
      </c>
      <c r="AE10" s="17">
        <v>0.12869654644008019</v>
      </c>
      <c r="AG10" s="17">
        <v>0.37361049578907801</v>
      </c>
      <c r="AH10" s="17">
        <v>0.35627150490756582</v>
      </c>
      <c r="AJ10" s="17">
        <v>0.33852025015782178</v>
      </c>
      <c r="AK10" s="17">
        <v>0.32102877222079951</v>
      </c>
      <c r="AL10" s="17">
        <v>0.34462979066033561</v>
      </c>
      <c r="AM10" s="17">
        <v>0.3402325983731746</v>
      </c>
      <c r="AN10" s="17">
        <v>0.36319154406174031</v>
      </c>
      <c r="AO10" s="17">
        <v>0.34210053819761349</v>
      </c>
      <c r="AP10" s="17">
        <v>0.35458810559979592</v>
      </c>
      <c r="AQ10" s="17">
        <v>0.31019372694012659</v>
      </c>
      <c r="AR10" s="17">
        <v>0.3417845138933821</v>
      </c>
      <c r="AS10" s="17">
        <v>0.34574852195507921</v>
      </c>
      <c r="AT10" s="17">
        <v>0.38939499845278891</v>
      </c>
      <c r="AU10" s="17">
        <v>0.30806360766873853</v>
      </c>
      <c r="AV10" s="17">
        <v>0.28105915505990509</v>
      </c>
      <c r="AX10" s="17">
        <v>0.35508996823927352</v>
      </c>
      <c r="AY10" s="17">
        <v>0.34574852195507921</v>
      </c>
      <c r="AZ10" s="17">
        <v>0.38939499845278891</v>
      </c>
      <c r="BA10" s="17">
        <v>0.30806360766873853</v>
      </c>
      <c r="BC10" s="17">
        <v>0.47929195644313333</v>
      </c>
      <c r="BD10" s="17">
        <v>0.3921772219636061</v>
      </c>
      <c r="BE10" s="17">
        <v>0.35662607257658702</v>
      </c>
      <c r="BF10" s="17">
        <v>0.41195102662049338</v>
      </c>
      <c r="BG10" s="17">
        <v>0.32590820032413609</v>
      </c>
      <c r="BH10" s="17">
        <v>0.37534740992166582</v>
      </c>
      <c r="BI10" s="17">
        <v>0.39280696780349472</v>
      </c>
      <c r="BJ10" s="17">
        <v>0.34058706985918819</v>
      </c>
      <c r="BK10" s="17">
        <v>0.34411467836409082</v>
      </c>
      <c r="BL10" s="17">
        <v>0.39258252649511632</v>
      </c>
      <c r="BM10" s="17">
        <v>0.31455515735653228</v>
      </c>
      <c r="BN10" s="17">
        <v>0.34139348002733821</v>
      </c>
      <c r="BP10" s="17">
        <v>0.32273758798439872</v>
      </c>
      <c r="BQ10" s="17">
        <v>0.39860170728724048</v>
      </c>
      <c r="BR10" s="17">
        <v>0.3670683210167543</v>
      </c>
      <c r="BS10" s="17">
        <v>0.39577023526601701</v>
      </c>
      <c r="BT10" s="17">
        <v>0.38073211024714521</v>
      </c>
      <c r="BU10" s="17">
        <v>0.35832112590330562</v>
      </c>
      <c r="BV10" s="17">
        <v>0.41680145647515687</v>
      </c>
      <c r="BW10" s="17">
        <v>0.4201244356160555</v>
      </c>
      <c r="BX10" s="17">
        <v>0.40564535551421949</v>
      </c>
      <c r="BY10" s="17">
        <v>0.32361098938918081</v>
      </c>
    </row>
    <row r="11" spans="2:79" ht="18.95" customHeight="1">
      <c r="B11" s="19" t="s">
        <v>313</v>
      </c>
      <c r="C11" s="17">
        <v>0.26946868112753541</v>
      </c>
      <c r="D11" s="17">
        <v>0.26809753210956783</v>
      </c>
      <c r="E11" s="17">
        <v>0.25042242789411701</v>
      </c>
      <c r="F11" s="17">
        <v>0.39675769583836162</v>
      </c>
      <c r="H11" s="17">
        <v>0.37674174946358452</v>
      </c>
      <c r="I11" s="17">
        <v>0.30414322481515582</v>
      </c>
      <c r="J11" s="17">
        <v>0.31575950924288593</v>
      </c>
      <c r="K11" s="17">
        <v>0.30895895985466831</v>
      </c>
      <c r="L11" s="17">
        <v>0.32329981983342693</v>
      </c>
      <c r="M11" s="17">
        <v>0.2433057141216429</v>
      </c>
      <c r="N11" s="17">
        <v>0.27937185718128071</v>
      </c>
      <c r="O11" s="17">
        <v>0.25896458924690291</v>
      </c>
      <c r="P11" s="17">
        <v>0.19154196864605391</v>
      </c>
      <c r="Q11" s="17">
        <v>0.2425044205835804</v>
      </c>
      <c r="R11" s="17">
        <v>0.1606108285642279</v>
      </c>
      <c r="S11" s="17">
        <v>0.22918619509280189</v>
      </c>
      <c r="U11" s="17">
        <v>0.35518763154036459</v>
      </c>
      <c r="V11" s="17">
        <v>0.40853482624815718</v>
      </c>
      <c r="W11" s="17">
        <v>0.30799208815005841</v>
      </c>
      <c r="X11" s="17">
        <v>0.30717972261917897</v>
      </c>
      <c r="Y11" s="17">
        <v>0.22741464383470911</v>
      </c>
      <c r="Z11" s="17">
        <v>0.2627743877929829</v>
      </c>
      <c r="AA11" s="17">
        <v>0.23673674505443909</v>
      </c>
      <c r="AB11" s="17">
        <v>0.17920389410686879</v>
      </c>
      <c r="AC11" s="17">
        <v>0.1760365814013842</v>
      </c>
      <c r="AD11" s="17">
        <v>0.26914936617889951</v>
      </c>
      <c r="AE11" s="17">
        <v>0.47603277077984413</v>
      </c>
      <c r="AG11" s="17">
        <v>0.21536786499476099</v>
      </c>
      <c r="AH11" s="17">
        <v>0.31173055920688558</v>
      </c>
      <c r="AJ11" s="17">
        <v>0.18739658956854199</v>
      </c>
      <c r="AK11" s="17">
        <v>0.28060571667693829</v>
      </c>
      <c r="AL11" s="17">
        <v>0.2313121567696142</v>
      </c>
      <c r="AM11" s="17">
        <v>0.25923402169791809</v>
      </c>
      <c r="AN11" s="17">
        <v>0.31176726443974018</v>
      </c>
      <c r="AO11" s="17">
        <v>0.2398689483583715</v>
      </c>
      <c r="AP11" s="17">
        <v>0.25034745153271531</v>
      </c>
      <c r="AQ11" s="17">
        <v>0.26098854417063427</v>
      </c>
      <c r="AR11" s="17">
        <v>0.24910272086845309</v>
      </c>
      <c r="AS11" s="17">
        <v>0.24575491795811499</v>
      </c>
      <c r="AT11" s="17">
        <v>0.21023878885366001</v>
      </c>
      <c r="AU11" s="17">
        <v>0.30194967472119172</v>
      </c>
      <c r="AV11" s="17">
        <v>0.28808326323069572</v>
      </c>
      <c r="AX11" s="17">
        <v>0.26601728573163891</v>
      </c>
      <c r="AY11" s="17">
        <v>0.24575491795811499</v>
      </c>
      <c r="AZ11" s="17">
        <v>0.21023878885366001</v>
      </c>
      <c r="BA11" s="17">
        <v>0.30194967472119172</v>
      </c>
      <c r="BC11" s="17">
        <v>0.18488838173763339</v>
      </c>
      <c r="BD11" s="17">
        <v>0.15086568799809411</v>
      </c>
      <c r="BE11" s="17">
        <v>0.19513288742387341</v>
      </c>
      <c r="BF11" s="17">
        <v>0.30299606481351621</v>
      </c>
      <c r="BG11" s="17">
        <v>0.31573921910250452</v>
      </c>
      <c r="BH11" s="17">
        <v>0.132565476071456</v>
      </c>
      <c r="BI11" s="17">
        <v>0.1326519833934266</v>
      </c>
      <c r="BJ11" s="17">
        <v>0.25863291309557929</v>
      </c>
      <c r="BK11" s="17">
        <v>0.28890095335845362</v>
      </c>
      <c r="BL11" s="17">
        <v>0.24393565859821281</v>
      </c>
      <c r="BM11" s="17">
        <v>0.26241616459007622</v>
      </c>
      <c r="BN11" s="17">
        <v>0.33519421648541342</v>
      </c>
      <c r="BP11" s="17">
        <v>0.27254929405473999</v>
      </c>
      <c r="BQ11" s="17">
        <v>0.24796078616965861</v>
      </c>
      <c r="BR11" s="17">
        <v>0.36829974369386448</v>
      </c>
      <c r="BS11" s="17">
        <v>0.30724127145232988</v>
      </c>
      <c r="BT11" s="17">
        <v>9.4729377869698178E-2</v>
      </c>
      <c r="BU11" s="17">
        <v>0.29237562032876507</v>
      </c>
      <c r="BV11" s="17">
        <v>0.1663315445052338</v>
      </c>
      <c r="BW11" s="17">
        <v>0.25342936502451963</v>
      </c>
      <c r="BX11" s="17">
        <v>0.19798167608767051</v>
      </c>
      <c r="BY11" s="17">
        <v>0.2695870990157152</v>
      </c>
    </row>
    <row r="12" spans="2:79" ht="18.95" customHeight="1">
      <c r="B12" s="19" t="s">
        <v>314</v>
      </c>
      <c r="C12" s="17">
        <v>3.293157712587589E-2</v>
      </c>
      <c r="D12" s="17">
        <v>2.9265826181146471E-2</v>
      </c>
      <c r="E12" s="17">
        <v>4.0080777328931512E-2</v>
      </c>
      <c r="F12" s="17">
        <v>6.5822492758552703E-2</v>
      </c>
      <c r="H12" s="17">
        <v>3.487806928483398E-2</v>
      </c>
      <c r="I12" s="17">
        <v>2.7983980320383021E-2</v>
      </c>
      <c r="J12" s="17">
        <v>6.2181688600123269E-2</v>
      </c>
      <c r="K12" s="17">
        <v>2.0579299281387881E-2</v>
      </c>
      <c r="L12" s="17">
        <v>3.4004899604751268E-2</v>
      </c>
      <c r="M12" s="17">
        <v>5.4876272891438017E-2</v>
      </c>
      <c r="N12" s="17">
        <v>3.2105219897008951E-3</v>
      </c>
      <c r="O12" s="17">
        <v>4.6907218486417511E-2</v>
      </c>
      <c r="P12" s="17">
        <v>2.588956751050989E-2</v>
      </c>
      <c r="Q12" s="17">
        <v>2.6443683742809039E-2</v>
      </c>
      <c r="R12" s="17">
        <v>1.8781087494810032E-2</v>
      </c>
      <c r="S12" s="17">
        <v>3.3159517003752602E-2</v>
      </c>
      <c r="U12" s="17">
        <v>2.554187957103244E-2</v>
      </c>
      <c r="V12" s="17">
        <v>3.1410898503214477E-2</v>
      </c>
      <c r="W12" s="17">
        <v>1.6483100869783811E-2</v>
      </c>
      <c r="X12" s="17">
        <v>4.8562906986385712E-2</v>
      </c>
      <c r="Y12" s="17">
        <v>3.6514029108838122E-3</v>
      </c>
      <c r="Z12" s="17">
        <v>5.1719242277981588E-2</v>
      </c>
      <c r="AA12" s="17">
        <v>3.9569751993540153E-2</v>
      </c>
      <c r="AB12" s="17">
        <v>4.7468734079048149E-2</v>
      </c>
      <c r="AC12" s="17">
        <v>2.8515242587371249E-2</v>
      </c>
      <c r="AD12" s="17">
        <v>3.1960886226696079E-2</v>
      </c>
      <c r="AE12" s="17">
        <v>0</v>
      </c>
      <c r="AG12" s="17">
        <v>2.9393769968220289E-2</v>
      </c>
      <c r="AH12" s="17">
        <v>3.569520225120032E-2</v>
      </c>
      <c r="AJ12" s="17">
        <v>2.608466042753833E-2</v>
      </c>
      <c r="AK12" s="17">
        <v>3.8383067360578053E-2</v>
      </c>
      <c r="AL12" s="17">
        <v>2.661694800113381E-2</v>
      </c>
      <c r="AM12" s="17">
        <v>4.7172983206325139E-2</v>
      </c>
      <c r="AN12" s="17">
        <v>3.6582063884583467E-2</v>
      </c>
      <c r="AO12" s="17">
        <v>3.9232423993105503E-2</v>
      </c>
      <c r="AP12" s="17">
        <v>3.2739539064773393E-2</v>
      </c>
      <c r="AQ12" s="17">
        <v>2.6630638042462209E-2</v>
      </c>
      <c r="AR12" s="17">
        <v>3.8340906672385218E-2</v>
      </c>
      <c r="AS12" s="17">
        <v>6.6883978263049823E-3</v>
      </c>
      <c r="AT12" s="17">
        <v>4.4558911971060558E-2</v>
      </c>
      <c r="AU12" s="17">
        <v>4.2344168478543977E-2</v>
      </c>
      <c r="AV12" s="17">
        <v>2.6091410972606761E-2</v>
      </c>
      <c r="AX12" s="17">
        <v>3.2179565589138689E-2</v>
      </c>
      <c r="AY12" s="17">
        <v>6.6883978263049823E-3</v>
      </c>
      <c r="AZ12" s="17">
        <v>4.4558911971060558E-2</v>
      </c>
      <c r="BA12" s="17">
        <v>4.2344168478543977E-2</v>
      </c>
      <c r="BC12" s="17">
        <v>3.2472802478137559E-2</v>
      </c>
      <c r="BD12" s="17">
        <v>4.0585446000613291E-2</v>
      </c>
      <c r="BE12" s="17">
        <v>2.7223213105181849E-2</v>
      </c>
      <c r="BF12" s="17">
        <v>5.8515083640830676E-3</v>
      </c>
      <c r="BG12" s="17">
        <v>5.0384433616727953E-2</v>
      </c>
      <c r="BH12" s="17">
        <v>1.493407832894828E-2</v>
      </c>
      <c r="BI12" s="17">
        <v>2.9413659681133641E-2</v>
      </c>
      <c r="BJ12" s="17">
        <v>2.409267840128473E-2</v>
      </c>
      <c r="BK12" s="17">
        <v>3.8440368934608622E-2</v>
      </c>
      <c r="BL12" s="17">
        <v>3.0723686657464069E-2</v>
      </c>
      <c r="BM12" s="17">
        <v>2.2456009291500999E-2</v>
      </c>
      <c r="BN12" s="17">
        <v>4.6330795532118482E-2</v>
      </c>
      <c r="BP12" s="17">
        <v>2.4165856556225052E-2</v>
      </c>
      <c r="BQ12" s="17">
        <v>4.3776160143070293E-2</v>
      </c>
      <c r="BR12" s="17">
        <v>4.4470442553419282E-2</v>
      </c>
      <c r="BS12" s="17">
        <v>3.8925362843941408E-2</v>
      </c>
      <c r="BT12" s="17">
        <v>6.9786540005540489E-3</v>
      </c>
      <c r="BU12" s="17">
        <v>4.6098201332742061E-2</v>
      </c>
      <c r="BV12" s="17">
        <v>2.4854456314916649E-2</v>
      </c>
      <c r="BW12" s="17">
        <v>4.4533352876572833E-2</v>
      </c>
      <c r="BX12" s="17">
        <v>3.5648589889722603E-2</v>
      </c>
      <c r="BY12" s="17">
        <v>2.8012890313129171E-2</v>
      </c>
    </row>
    <row r="13" spans="2:79" ht="18.95" customHeight="1">
      <c r="B13" s="19" t="s">
        <v>315</v>
      </c>
      <c r="C13" s="17">
        <v>9.5182232601218122E-3</v>
      </c>
      <c r="D13" s="17">
        <v>8.295991976052821E-3</v>
      </c>
      <c r="E13" s="17">
        <v>1.089638598086594E-2</v>
      </c>
      <c r="F13" s="17">
        <v>2.615022314115123E-2</v>
      </c>
      <c r="H13" s="17">
        <v>3.0462625614563092E-2</v>
      </c>
      <c r="I13" s="17">
        <v>1.3679673533269361E-2</v>
      </c>
      <c r="J13" s="17">
        <v>1.8533231449430448E-2</v>
      </c>
      <c r="K13" s="17">
        <v>7.4345922768198104E-3</v>
      </c>
      <c r="L13" s="17">
        <v>1.2010542987330749E-2</v>
      </c>
      <c r="M13" s="17">
        <v>0</v>
      </c>
      <c r="N13" s="17">
        <v>2.4860823808415439E-2</v>
      </c>
      <c r="O13" s="17">
        <v>0</v>
      </c>
      <c r="P13" s="17">
        <v>0</v>
      </c>
      <c r="Q13" s="17">
        <v>7.6062733289338691E-3</v>
      </c>
      <c r="R13" s="17">
        <v>0</v>
      </c>
      <c r="S13" s="17">
        <v>2.2201289691426108E-3</v>
      </c>
      <c r="U13" s="17">
        <v>1.6589317337105228E-2</v>
      </c>
      <c r="V13" s="17">
        <v>7.1234901058311014E-3</v>
      </c>
      <c r="W13" s="17">
        <v>1.315143377802162E-2</v>
      </c>
      <c r="X13" s="17">
        <v>2.7356057075229499E-2</v>
      </c>
      <c r="Y13" s="17">
        <v>8.369364783705183E-3</v>
      </c>
      <c r="Z13" s="17">
        <v>0</v>
      </c>
      <c r="AA13" s="17">
        <v>1.839052208187154E-2</v>
      </c>
      <c r="AB13" s="17">
        <v>0</v>
      </c>
      <c r="AC13" s="17">
        <v>1.483481943033162E-3</v>
      </c>
      <c r="AD13" s="17">
        <v>0</v>
      </c>
      <c r="AE13" s="17">
        <v>0</v>
      </c>
      <c r="AG13" s="17">
        <v>2.1879660646998071E-3</v>
      </c>
      <c r="AH13" s="17">
        <v>1.524439262368401E-2</v>
      </c>
      <c r="AJ13" s="17">
        <v>3.8606159593729439E-3</v>
      </c>
      <c r="AK13" s="17">
        <v>6.6979465538162409E-3</v>
      </c>
      <c r="AL13" s="17">
        <v>0</v>
      </c>
      <c r="AM13" s="17">
        <v>9.9282674671839267E-4</v>
      </c>
      <c r="AN13" s="17">
        <v>1.9327470609442751E-3</v>
      </c>
      <c r="AO13" s="17">
        <v>4.5675483481492259E-3</v>
      </c>
      <c r="AP13" s="17">
        <v>2.143418822656791E-2</v>
      </c>
      <c r="AQ13" s="17">
        <v>1.60639452091151E-2</v>
      </c>
      <c r="AR13" s="17">
        <v>1.08529975806768E-2</v>
      </c>
      <c r="AS13" s="17">
        <v>0</v>
      </c>
      <c r="AT13" s="17">
        <v>1.2430515694972499E-2</v>
      </c>
      <c r="AU13" s="17">
        <v>1.03156012045772E-2</v>
      </c>
      <c r="AV13" s="17">
        <v>0</v>
      </c>
      <c r="AX13" s="17">
        <v>9.9705571947429194E-3</v>
      </c>
      <c r="AY13" s="17">
        <v>0</v>
      </c>
      <c r="AZ13" s="17">
        <v>1.2430515694972499E-2</v>
      </c>
      <c r="BA13" s="17">
        <v>1.03156012045772E-2</v>
      </c>
      <c r="BC13" s="17">
        <v>6.4813228385843724E-3</v>
      </c>
      <c r="BD13" s="17">
        <v>4.5630752556813772E-2</v>
      </c>
      <c r="BE13" s="17">
        <v>1.3989304856088279E-2</v>
      </c>
      <c r="BF13" s="17">
        <v>1.1903131835141471E-2</v>
      </c>
      <c r="BG13" s="17">
        <v>0</v>
      </c>
      <c r="BH13" s="17">
        <v>8.703160456720857E-3</v>
      </c>
      <c r="BI13" s="17">
        <v>2.3736971406962439E-2</v>
      </c>
      <c r="BJ13" s="17">
        <v>1.331323570148695E-2</v>
      </c>
      <c r="BK13" s="17">
        <v>2.1190021240407191E-2</v>
      </c>
      <c r="BL13" s="17">
        <v>1.637205743624523E-2</v>
      </c>
      <c r="BM13" s="17">
        <v>5.0964247742472891E-3</v>
      </c>
      <c r="BN13" s="17">
        <v>1.148498617273223E-2</v>
      </c>
      <c r="BP13" s="17">
        <v>6.738922085836767E-3</v>
      </c>
      <c r="BQ13" s="17">
        <v>5.7770210011933261E-3</v>
      </c>
      <c r="BR13" s="17">
        <v>1.636129945766757E-2</v>
      </c>
      <c r="BS13" s="17">
        <v>7.8365359031481122E-3</v>
      </c>
      <c r="BT13" s="17">
        <v>3.50067904467167E-3</v>
      </c>
      <c r="BU13" s="17">
        <v>0</v>
      </c>
      <c r="BV13" s="17">
        <v>1.632819465832664E-2</v>
      </c>
      <c r="BW13" s="17">
        <v>1.498211712876233E-2</v>
      </c>
      <c r="BX13" s="17">
        <v>0</v>
      </c>
      <c r="BY13" s="17">
        <v>1.1024955262371419E-2</v>
      </c>
    </row>
    <row r="14" spans="2:79" ht="18.95" customHeight="1">
      <c r="B14" s="19" t="s">
        <v>131</v>
      </c>
      <c r="C14" s="17">
        <v>7.5174936718257921E-3</v>
      </c>
      <c r="D14" s="17">
        <v>7.4270746814497539E-3</v>
      </c>
      <c r="E14" s="17">
        <v>8.5128899347493448E-3</v>
      </c>
      <c r="F14" s="17">
        <v>4.4802611093489242E-3</v>
      </c>
      <c r="H14" s="17">
        <v>1.4928837398536629E-2</v>
      </c>
      <c r="I14" s="17">
        <v>0</v>
      </c>
      <c r="J14" s="17">
        <v>3.7137270327995832E-2</v>
      </c>
      <c r="K14" s="17">
        <v>1.109196926037709E-2</v>
      </c>
      <c r="L14" s="17">
        <v>0</v>
      </c>
      <c r="M14" s="17">
        <v>5.221116584502407E-3</v>
      </c>
      <c r="N14" s="17">
        <v>0</v>
      </c>
      <c r="O14" s="17">
        <v>0</v>
      </c>
      <c r="P14" s="17">
        <v>0</v>
      </c>
      <c r="Q14" s="17">
        <v>5.8635261152597661E-3</v>
      </c>
      <c r="R14" s="17">
        <v>9.3741515574729192E-3</v>
      </c>
      <c r="S14" s="17">
        <v>3.0907758295384358E-3</v>
      </c>
      <c r="U14" s="17">
        <v>2.1069431891788781E-2</v>
      </c>
      <c r="V14" s="17">
        <v>0</v>
      </c>
      <c r="W14" s="17">
        <v>0</v>
      </c>
      <c r="X14" s="17">
        <v>6.0171805017615581E-3</v>
      </c>
      <c r="Y14" s="17">
        <v>2.2940191935136699E-2</v>
      </c>
      <c r="Z14" s="17">
        <v>5.1066130874634448E-3</v>
      </c>
      <c r="AA14" s="17">
        <v>6.6091580536380276E-3</v>
      </c>
      <c r="AB14" s="17">
        <v>1.4422507371997901E-3</v>
      </c>
      <c r="AC14" s="17">
        <v>6.8005650618704824E-3</v>
      </c>
      <c r="AD14" s="17">
        <v>1.9789122177926539E-3</v>
      </c>
      <c r="AE14" s="17">
        <v>0.22158449721752571</v>
      </c>
      <c r="AG14" s="17">
        <v>3.9622088786446441E-3</v>
      </c>
      <c r="AH14" s="17">
        <v>1.029477178345424E-2</v>
      </c>
      <c r="AJ14" s="17">
        <v>3.5911640332140869E-3</v>
      </c>
      <c r="AK14" s="17">
        <v>4.4474462111151851E-3</v>
      </c>
      <c r="AL14" s="17">
        <v>4.6644120890167633E-3</v>
      </c>
      <c r="AM14" s="17">
        <v>1.037863080005761E-2</v>
      </c>
      <c r="AN14" s="17">
        <v>9.4966545064998943E-3</v>
      </c>
      <c r="AO14" s="17">
        <v>1.054128838295185E-2</v>
      </c>
      <c r="AP14" s="17">
        <v>9.8353133704057565E-3</v>
      </c>
      <c r="AQ14" s="17">
        <v>6.0518641998122177E-3</v>
      </c>
      <c r="AR14" s="17">
        <v>3.0231714652499049E-3</v>
      </c>
      <c r="AS14" s="17">
        <v>0</v>
      </c>
      <c r="AT14" s="17">
        <v>1.4561298856119579E-3</v>
      </c>
      <c r="AU14" s="17">
        <v>9.314315335742035E-3</v>
      </c>
      <c r="AV14" s="17">
        <v>0</v>
      </c>
      <c r="AX14" s="17">
        <v>7.1751348856241093E-3</v>
      </c>
      <c r="AY14" s="17">
        <v>0</v>
      </c>
      <c r="AZ14" s="17">
        <v>1.4561298856119579E-3</v>
      </c>
      <c r="BA14" s="17">
        <v>9.314315335742035E-3</v>
      </c>
      <c r="BC14" s="17">
        <v>1.603964799146115E-2</v>
      </c>
      <c r="BD14" s="17">
        <v>3.2616084122204569E-2</v>
      </c>
      <c r="BE14" s="17">
        <v>9.051105756330181E-3</v>
      </c>
      <c r="BF14" s="17">
        <v>2.5881407123525368E-3</v>
      </c>
      <c r="BG14" s="17">
        <v>6.7552011264830356E-3</v>
      </c>
      <c r="BH14" s="17">
        <v>1.5058467350888701E-2</v>
      </c>
      <c r="BI14" s="17">
        <v>2.894378242475678E-2</v>
      </c>
      <c r="BJ14" s="17">
        <v>8.9347824077265405E-3</v>
      </c>
      <c r="BK14" s="17">
        <v>6.664202283129703E-3</v>
      </c>
      <c r="BL14" s="17">
        <v>6.3225411949950228E-3</v>
      </c>
      <c r="BM14" s="17">
        <v>5.0809554518038017E-3</v>
      </c>
      <c r="BN14" s="17">
        <v>1.414867965870862E-2</v>
      </c>
      <c r="BP14" s="17">
        <v>6.1069896693655978E-3</v>
      </c>
      <c r="BQ14" s="17">
        <v>5.7770210011933261E-3</v>
      </c>
      <c r="BR14" s="17">
        <v>9.4163377665902031E-3</v>
      </c>
      <c r="BS14" s="17">
        <v>6.9963199606132634E-3</v>
      </c>
      <c r="BT14" s="17">
        <v>6.2417702911452154E-3</v>
      </c>
      <c r="BU14" s="17">
        <v>0</v>
      </c>
      <c r="BV14" s="17">
        <v>0</v>
      </c>
      <c r="BW14" s="17">
        <v>2.2875702817302989E-3</v>
      </c>
      <c r="BX14" s="17">
        <v>2.2850971838770971E-2</v>
      </c>
      <c r="BY14" s="17">
        <v>1.2845854870389511E-2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A19"/>
  <sheetViews>
    <sheetView showGridLines="0" workbookViewId="0">
      <pane xSplit="2" topLeftCell="BV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323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0.22958363244036031</v>
      </c>
      <c r="D9" s="17">
        <v>0.2400861304061164</v>
      </c>
      <c r="E9" s="17">
        <v>0.19597284819037439</v>
      </c>
      <c r="F9" s="17">
        <v>0.19048725000644959</v>
      </c>
      <c r="H9" s="17">
        <v>0.18883527186194679</v>
      </c>
      <c r="I9" s="17">
        <v>0.18155283549029461</v>
      </c>
      <c r="J9" s="17">
        <v>0.23799905897843851</v>
      </c>
      <c r="K9" s="17">
        <v>0.27340635733752028</v>
      </c>
      <c r="L9" s="17">
        <v>0.18434206080877741</v>
      </c>
      <c r="M9" s="17">
        <v>0.21109444269946659</v>
      </c>
      <c r="N9" s="17">
        <v>0.12753065266644029</v>
      </c>
      <c r="O9" s="17">
        <v>0.1920013998154238</v>
      </c>
      <c r="P9" s="17">
        <v>0.26885027045985488</v>
      </c>
      <c r="Q9" s="17">
        <v>0.29537332610453931</v>
      </c>
      <c r="R9" s="17">
        <v>0.33778193915984261</v>
      </c>
      <c r="S9" s="17">
        <v>0.22166669667272981</v>
      </c>
      <c r="U9" s="17">
        <v>0.18007190500567671</v>
      </c>
      <c r="V9" s="17">
        <v>0.2297259535885332</v>
      </c>
      <c r="W9" s="17">
        <v>0.15072749027702609</v>
      </c>
      <c r="X9" s="17">
        <v>0.18036060899370099</v>
      </c>
      <c r="Y9" s="17">
        <v>0.29087664993436563</v>
      </c>
      <c r="Z9" s="17">
        <v>0.26110478312914398</v>
      </c>
      <c r="AA9" s="17">
        <v>0.261666773254084</v>
      </c>
      <c r="AB9" s="17">
        <v>0.28760050174689761</v>
      </c>
      <c r="AC9" s="17">
        <v>0.24574446688881529</v>
      </c>
      <c r="AD9" s="17">
        <v>0.2249712502826163</v>
      </c>
      <c r="AE9" s="17">
        <v>3.7888075136727109E-2</v>
      </c>
      <c r="AG9" s="17">
        <v>0.2622550644452929</v>
      </c>
      <c r="AH9" s="17">
        <v>0.20406172399665801</v>
      </c>
      <c r="AJ9" s="17">
        <v>0.2945539856203635</v>
      </c>
      <c r="AK9" s="17">
        <v>0.25118424975233972</v>
      </c>
      <c r="AL9" s="17">
        <v>0.23248767399401041</v>
      </c>
      <c r="AM9" s="17">
        <v>0.21805419101178949</v>
      </c>
      <c r="AN9" s="17">
        <v>0.19058993754832509</v>
      </c>
      <c r="AO9" s="17">
        <v>0.26228056712506032</v>
      </c>
      <c r="AP9" s="17">
        <v>0.23413477956758069</v>
      </c>
      <c r="AQ9" s="17">
        <v>0.28752065104027852</v>
      </c>
      <c r="AR9" s="17">
        <v>0.26624297878795139</v>
      </c>
      <c r="AS9" s="17">
        <v>0.2487075850118694</v>
      </c>
      <c r="AT9" s="17">
        <v>0.27265554319130292</v>
      </c>
      <c r="AU9" s="17">
        <v>0.20525295100871299</v>
      </c>
      <c r="AV9" s="17">
        <v>0.39681809403071089</v>
      </c>
      <c r="AX9" s="17">
        <v>0.23383102232368261</v>
      </c>
      <c r="AY9" s="17">
        <v>0.2487075850118694</v>
      </c>
      <c r="AZ9" s="17">
        <v>0.27265554319130292</v>
      </c>
      <c r="BA9" s="17">
        <v>0.20525295100871299</v>
      </c>
      <c r="BC9" s="17">
        <v>0.2717814276118567</v>
      </c>
      <c r="BD9" s="17">
        <v>0.30808411685021442</v>
      </c>
      <c r="BE9" s="17">
        <v>0.32799824350639523</v>
      </c>
      <c r="BF9" s="17">
        <v>0.28869134088135728</v>
      </c>
      <c r="BG9" s="17">
        <v>0.29145627818953868</v>
      </c>
      <c r="BH9" s="17">
        <v>0.35013360125977189</v>
      </c>
      <c r="BI9" s="17">
        <v>0.36768437261741871</v>
      </c>
      <c r="BJ9" s="17">
        <v>0.23402305520506619</v>
      </c>
      <c r="BK9" s="17">
        <v>0.27375927425413232</v>
      </c>
      <c r="BL9" s="17">
        <v>0.26277605515325803</v>
      </c>
      <c r="BM9" s="17">
        <v>0.2376427318275709</v>
      </c>
      <c r="BN9" s="17">
        <v>0.16608550974601349</v>
      </c>
      <c r="BP9" s="17">
        <v>0.23126690386434801</v>
      </c>
      <c r="BQ9" s="17">
        <v>0.23080608787745299</v>
      </c>
      <c r="BR9" s="17">
        <v>0.15862660472151871</v>
      </c>
      <c r="BS9" s="17">
        <v>0.2101154979129238</v>
      </c>
      <c r="BT9" s="17">
        <v>0.35491375978605583</v>
      </c>
      <c r="BU9" s="17">
        <v>0.1435963588218287</v>
      </c>
      <c r="BV9" s="17">
        <v>0.2387898629378504</v>
      </c>
      <c r="BW9" s="17">
        <v>0.21926092240275441</v>
      </c>
      <c r="BX9" s="17">
        <v>0.26229947911957319</v>
      </c>
      <c r="BY9" s="17">
        <v>0.26272402246133297</v>
      </c>
    </row>
    <row r="10" spans="2:79" ht="18.95" customHeight="1">
      <c r="B10" s="19" t="s">
        <v>312</v>
      </c>
      <c r="C10" s="17">
        <v>0.31620489642342919</v>
      </c>
      <c r="D10" s="17">
        <v>0.30832802363719669</v>
      </c>
      <c r="E10" s="17">
        <v>0.35665091109801877</v>
      </c>
      <c r="F10" s="17">
        <v>0.25411745581272099</v>
      </c>
      <c r="H10" s="17">
        <v>0.26769938802628018</v>
      </c>
      <c r="I10" s="17">
        <v>0.3972577108015487</v>
      </c>
      <c r="J10" s="17">
        <v>0.22972496760474001</v>
      </c>
      <c r="K10" s="17">
        <v>0.2492699019939599</v>
      </c>
      <c r="L10" s="17">
        <v>0.33064520693995503</v>
      </c>
      <c r="M10" s="17">
        <v>0.30618712090193279</v>
      </c>
      <c r="N10" s="17">
        <v>0.32635273900600109</v>
      </c>
      <c r="O10" s="17">
        <v>0.33382893540267589</v>
      </c>
      <c r="P10" s="17">
        <v>0.32830463857263292</v>
      </c>
      <c r="Q10" s="17">
        <v>0.33298984352857008</v>
      </c>
      <c r="R10" s="17">
        <v>0.31230419173589652</v>
      </c>
      <c r="S10" s="17">
        <v>0.37315750051601437</v>
      </c>
      <c r="U10" s="17">
        <v>0.28240558245152841</v>
      </c>
      <c r="V10" s="17">
        <v>0.23071410451053029</v>
      </c>
      <c r="W10" s="17">
        <v>0.30610350771267902</v>
      </c>
      <c r="X10" s="17">
        <v>0.29501768745842971</v>
      </c>
      <c r="Y10" s="17">
        <v>0.36222965214553882</v>
      </c>
      <c r="Z10" s="17">
        <v>0.30353991904825672</v>
      </c>
      <c r="AA10" s="17">
        <v>0.34084623659278729</v>
      </c>
      <c r="AB10" s="17">
        <v>0.3672664113154579</v>
      </c>
      <c r="AC10" s="17">
        <v>0.35450644908600359</v>
      </c>
      <c r="AD10" s="17">
        <v>0.29412223132395943</v>
      </c>
      <c r="AE10" s="17">
        <v>0.26449465686590312</v>
      </c>
      <c r="AG10" s="17">
        <v>0.34249360736018269</v>
      </c>
      <c r="AH10" s="17">
        <v>0.29566897153561028</v>
      </c>
      <c r="AJ10" s="17">
        <v>0.33517367561704292</v>
      </c>
      <c r="AK10" s="17">
        <v>0.25671656504692708</v>
      </c>
      <c r="AL10" s="17">
        <v>0.33706842332536358</v>
      </c>
      <c r="AM10" s="17">
        <v>0.35738899308872701</v>
      </c>
      <c r="AN10" s="17">
        <v>0.29782153425049329</v>
      </c>
      <c r="AO10" s="17">
        <v>0.24477883702723779</v>
      </c>
      <c r="AP10" s="17">
        <v>0.29419707053182492</v>
      </c>
      <c r="AQ10" s="17">
        <v>0.29673618595732287</v>
      </c>
      <c r="AR10" s="17">
        <v>0.32778510361134477</v>
      </c>
      <c r="AS10" s="17">
        <v>0.27206456058306189</v>
      </c>
      <c r="AT10" s="17">
        <v>0.34589216171996168</v>
      </c>
      <c r="AU10" s="17">
        <v>0.27322230582544482</v>
      </c>
      <c r="AV10" s="17">
        <v>0.205694397626935</v>
      </c>
      <c r="AX10" s="17">
        <v>0.3154387382745078</v>
      </c>
      <c r="AY10" s="17">
        <v>0.27206456058306189</v>
      </c>
      <c r="AZ10" s="17">
        <v>0.34589216171996168</v>
      </c>
      <c r="BA10" s="17">
        <v>0.27322230582544482</v>
      </c>
      <c r="BC10" s="17">
        <v>0.34690740083288912</v>
      </c>
      <c r="BD10" s="17">
        <v>0.28601529075921728</v>
      </c>
      <c r="BE10" s="17">
        <v>0.30454903566330183</v>
      </c>
      <c r="BF10" s="17">
        <v>0.33517469130105171</v>
      </c>
      <c r="BG10" s="17">
        <v>0.25552150546019542</v>
      </c>
      <c r="BH10" s="17">
        <v>0.37996698596340089</v>
      </c>
      <c r="BI10" s="17">
        <v>0.3409976981709959</v>
      </c>
      <c r="BJ10" s="17">
        <v>0.27969496645555508</v>
      </c>
      <c r="BK10" s="17">
        <v>0.31481628187021321</v>
      </c>
      <c r="BL10" s="17">
        <v>0.29573105343010908</v>
      </c>
      <c r="BM10" s="17">
        <v>0.36394898531869158</v>
      </c>
      <c r="BN10" s="17">
        <v>0.28987114528510638</v>
      </c>
      <c r="BP10" s="17">
        <v>0.2670747975872147</v>
      </c>
      <c r="BQ10" s="17">
        <v>0.38013091603434179</v>
      </c>
      <c r="BR10" s="17">
        <v>0.3128779653364569</v>
      </c>
      <c r="BS10" s="17">
        <v>0.29522359107273438</v>
      </c>
      <c r="BT10" s="17">
        <v>0.37463761897040138</v>
      </c>
      <c r="BU10" s="17">
        <v>0.37622962710325658</v>
      </c>
      <c r="BV10" s="17">
        <v>0.40673979675075878</v>
      </c>
      <c r="BW10" s="17">
        <v>0.26408955292872688</v>
      </c>
      <c r="BX10" s="17">
        <v>0.35785520838669121</v>
      </c>
      <c r="BY10" s="17">
        <v>0.31913235880169999</v>
      </c>
    </row>
    <row r="11" spans="2:79" ht="18.95" customHeight="1">
      <c r="B11" s="19" t="s">
        <v>313</v>
      </c>
      <c r="C11" s="17">
        <v>0.34649349942671093</v>
      </c>
      <c r="D11" s="17">
        <v>0.3488403064039769</v>
      </c>
      <c r="E11" s="17">
        <v>0.33167181859739731</v>
      </c>
      <c r="F11" s="17">
        <v>0.4048511043341107</v>
      </c>
      <c r="H11" s="17">
        <v>0.4328892357812173</v>
      </c>
      <c r="I11" s="17">
        <v>0.29750348270619198</v>
      </c>
      <c r="J11" s="17">
        <v>0.32189969953266401</v>
      </c>
      <c r="K11" s="17">
        <v>0.37946527369612981</v>
      </c>
      <c r="L11" s="17">
        <v>0.35221550224149878</v>
      </c>
      <c r="M11" s="17">
        <v>0.38785263113816781</v>
      </c>
      <c r="N11" s="17">
        <v>0.43617998714133549</v>
      </c>
      <c r="O11" s="17">
        <v>0.39147136674467398</v>
      </c>
      <c r="P11" s="17">
        <v>0.29421964582999188</v>
      </c>
      <c r="Q11" s="17">
        <v>0.29700993917767021</v>
      </c>
      <c r="R11" s="17">
        <v>0.28203023907581698</v>
      </c>
      <c r="S11" s="17">
        <v>0.31374577484108102</v>
      </c>
      <c r="U11" s="17">
        <v>0.40492535969836613</v>
      </c>
      <c r="V11" s="17">
        <v>0.37760963519366481</v>
      </c>
      <c r="W11" s="17">
        <v>0.40013834953900901</v>
      </c>
      <c r="X11" s="17">
        <v>0.42464130965212599</v>
      </c>
      <c r="Y11" s="17">
        <v>0.25633611199070783</v>
      </c>
      <c r="Z11" s="17">
        <v>0.31891072951493199</v>
      </c>
      <c r="AA11" s="17">
        <v>0.32503714865523331</v>
      </c>
      <c r="AB11" s="17">
        <v>0.25462831488858728</v>
      </c>
      <c r="AC11" s="17">
        <v>0.29836107953854851</v>
      </c>
      <c r="AD11" s="17">
        <v>0.40704587957926908</v>
      </c>
      <c r="AE11" s="17">
        <v>0.47603277077984413</v>
      </c>
      <c r="AG11" s="17">
        <v>0.30945687961523671</v>
      </c>
      <c r="AH11" s="17">
        <v>0.37542535707378138</v>
      </c>
      <c r="AJ11" s="17">
        <v>0.28481427310894403</v>
      </c>
      <c r="AK11" s="17">
        <v>0.38821409666913281</v>
      </c>
      <c r="AL11" s="17">
        <v>0.34160439961556133</v>
      </c>
      <c r="AM11" s="17">
        <v>0.32974050560517881</v>
      </c>
      <c r="AN11" s="17">
        <v>0.406374836751002</v>
      </c>
      <c r="AO11" s="17">
        <v>0.35465783615485991</v>
      </c>
      <c r="AP11" s="17">
        <v>0.33923272504077268</v>
      </c>
      <c r="AQ11" s="17">
        <v>0.30541738175045718</v>
      </c>
      <c r="AR11" s="17">
        <v>0.3023982618204919</v>
      </c>
      <c r="AS11" s="17">
        <v>0.37646268624416629</v>
      </c>
      <c r="AT11" s="17">
        <v>0.25140494589179069</v>
      </c>
      <c r="AU11" s="17">
        <v>0.38926995376006313</v>
      </c>
      <c r="AV11" s="17">
        <v>0.31919990023723438</v>
      </c>
      <c r="AX11" s="17">
        <v>0.34439529039983868</v>
      </c>
      <c r="AY11" s="17">
        <v>0.37646268624416629</v>
      </c>
      <c r="AZ11" s="17">
        <v>0.25140494589179069</v>
      </c>
      <c r="BA11" s="17">
        <v>0.38926995376006313</v>
      </c>
      <c r="BC11" s="17">
        <v>0.29093230265259568</v>
      </c>
      <c r="BD11" s="17">
        <v>0.22837063635801491</v>
      </c>
      <c r="BE11" s="17">
        <v>0.25622262267118989</v>
      </c>
      <c r="BF11" s="17">
        <v>0.29100703557413499</v>
      </c>
      <c r="BG11" s="17">
        <v>0.30506361872383042</v>
      </c>
      <c r="BH11" s="17">
        <v>0.205148726967883</v>
      </c>
      <c r="BI11" s="17">
        <v>0.18185161498433439</v>
      </c>
      <c r="BJ11" s="17">
        <v>0.35982324806322691</v>
      </c>
      <c r="BK11" s="17">
        <v>0.29207071564658849</v>
      </c>
      <c r="BL11" s="17">
        <v>0.31332779800818611</v>
      </c>
      <c r="BM11" s="17">
        <v>0.30949008133240669</v>
      </c>
      <c r="BN11" s="17">
        <v>0.40683849498961189</v>
      </c>
      <c r="BP11" s="17">
        <v>0.38561012012194362</v>
      </c>
      <c r="BQ11" s="17">
        <v>0.32673576900831658</v>
      </c>
      <c r="BR11" s="17">
        <v>0.40923769123428461</v>
      </c>
      <c r="BS11" s="17">
        <v>0.36907789526959778</v>
      </c>
      <c r="BT11" s="17">
        <v>0.23591888667909669</v>
      </c>
      <c r="BU11" s="17">
        <v>0.40319561781808211</v>
      </c>
      <c r="BV11" s="17">
        <v>0.26824437102998228</v>
      </c>
      <c r="BW11" s="17">
        <v>0.40834835468952058</v>
      </c>
      <c r="BX11" s="17">
        <v>0.28016699706306702</v>
      </c>
      <c r="BY11" s="17">
        <v>0.30084333409559161</v>
      </c>
    </row>
    <row r="12" spans="2:79" ht="18.95" customHeight="1">
      <c r="B12" s="19" t="s">
        <v>314</v>
      </c>
      <c r="C12" s="17">
        <v>7.3198697663561949E-2</v>
      </c>
      <c r="D12" s="17">
        <v>6.9996105793247623E-2</v>
      </c>
      <c r="E12" s="17">
        <v>7.635861138854412E-2</v>
      </c>
      <c r="F12" s="17">
        <v>0.10558168041061849</v>
      </c>
      <c r="H12" s="17">
        <v>5.1697202191509653E-2</v>
      </c>
      <c r="I12" s="17">
        <v>9.2032508826251511E-2</v>
      </c>
      <c r="J12" s="17">
        <v>0.1218915332003417</v>
      </c>
      <c r="K12" s="17">
        <v>7.2035616287583704E-2</v>
      </c>
      <c r="L12" s="17">
        <v>0.1089756757976872</v>
      </c>
      <c r="M12" s="17">
        <v>5.553594757283889E-2</v>
      </c>
      <c r="N12" s="17">
        <v>7.0358150306966918E-2</v>
      </c>
      <c r="O12" s="17">
        <v>6.5283259829751486E-2</v>
      </c>
      <c r="P12" s="17">
        <v>8.9502574971470711E-2</v>
      </c>
      <c r="Q12" s="17">
        <v>4.1923787410429299E-2</v>
      </c>
      <c r="R12" s="17">
        <v>5.3851473994899243E-2</v>
      </c>
      <c r="S12" s="17">
        <v>6.7695280253192172E-2</v>
      </c>
      <c r="U12" s="17">
        <v>7.7734326354007302E-2</v>
      </c>
      <c r="V12" s="17">
        <v>0.1169145579382572</v>
      </c>
      <c r="W12" s="17">
        <v>0.1002500156213211</v>
      </c>
      <c r="X12" s="17">
        <v>6.3777321457161529E-2</v>
      </c>
      <c r="Y12" s="17">
        <v>6.2859476041103132E-2</v>
      </c>
      <c r="Z12" s="17">
        <v>8.2719999348088977E-2</v>
      </c>
      <c r="AA12" s="17">
        <v>5.1076109059436617E-2</v>
      </c>
      <c r="AB12" s="17">
        <v>6.5861143318505566E-2</v>
      </c>
      <c r="AC12" s="17">
        <v>7.4556379332685593E-2</v>
      </c>
      <c r="AD12" s="17">
        <v>4.4245806948428862E-2</v>
      </c>
      <c r="AE12" s="17">
        <v>0</v>
      </c>
      <c r="AG12" s="17">
        <v>6.3687391196036405E-2</v>
      </c>
      <c r="AH12" s="17">
        <v>8.0628635010891306E-2</v>
      </c>
      <c r="AJ12" s="17">
        <v>6.4633402982308977E-2</v>
      </c>
      <c r="AK12" s="17">
        <v>6.9869792296834973E-2</v>
      </c>
      <c r="AL12" s="17">
        <v>6.9955026203725276E-2</v>
      </c>
      <c r="AM12" s="17">
        <v>6.6126717966194168E-2</v>
      </c>
      <c r="AN12" s="17">
        <v>8.2868415443695997E-2</v>
      </c>
      <c r="AO12" s="17">
        <v>9.8515884556854422E-2</v>
      </c>
      <c r="AP12" s="17">
        <v>7.6044308190945306E-2</v>
      </c>
      <c r="AQ12" s="17">
        <v>6.3689882420398455E-2</v>
      </c>
      <c r="AR12" s="17">
        <v>6.3460525748194982E-2</v>
      </c>
      <c r="AS12" s="17">
        <v>6.8710198420793095E-2</v>
      </c>
      <c r="AT12" s="17">
        <v>8.1912434946363369E-2</v>
      </c>
      <c r="AU12" s="17">
        <v>8.7977173771712852E-2</v>
      </c>
      <c r="AV12" s="17">
        <v>5.6864907656818883E-2</v>
      </c>
      <c r="AX12" s="17">
        <v>7.29781267279066E-2</v>
      </c>
      <c r="AY12" s="17">
        <v>6.8710198420793095E-2</v>
      </c>
      <c r="AZ12" s="17">
        <v>8.1912434946363369E-2</v>
      </c>
      <c r="BA12" s="17">
        <v>8.7977173771712852E-2</v>
      </c>
      <c r="BC12" s="17">
        <v>6.0707008577731793E-2</v>
      </c>
      <c r="BD12" s="17">
        <v>0.1449218499018588</v>
      </c>
      <c r="BE12" s="17">
        <v>6.3948758684179249E-2</v>
      </c>
      <c r="BF12" s="17">
        <v>5.2881019496737493E-2</v>
      </c>
      <c r="BG12" s="17">
        <v>0.1129883299292793</v>
      </c>
      <c r="BH12" s="17">
        <v>4.5906427781758838E-2</v>
      </c>
      <c r="BI12" s="17">
        <v>7.3221046809952339E-2</v>
      </c>
      <c r="BJ12" s="17">
        <v>8.2348733405131991E-2</v>
      </c>
      <c r="BK12" s="17">
        <v>7.3173716468867417E-2</v>
      </c>
      <c r="BL12" s="17">
        <v>0.105262090267513</v>
      </c>
      <c r="BM12" s="17">
        <v>6.6149654222191406E-2</v>
      </c>
      <c r="BN12" s="17">
        <v>9.1038659649198564E-2</v>
      </c>
      <c r="BP12" s="17">
        <v>6.5456207458657892E-2</v>
      </c>
      <c r="BQ12" s="17">
        <v>5.0773185077501767E-2</v>
      </c>
      <c r="BR12" s="17">
        <v>7.5791966357393492E-2</v>
      </c>
      <c r="BS12" s="17">
        <v>9.9416328210543123E-2</v>
      </c>
      <c r="BT12" s="17">
        <v>2.7189084337202012E-2</v>
      </c>
      <c r="BU12" s="17">
        <v>6.4801030915571406E-2</v>
      </c>
      <c r="BV12" s="17">
        <v>3.7241385306428773E-2</v>
      </c>
      <c r="BW12" s="17">
        <v>7.1314437705474187E-2</v>
      </c>
      <c r="BX12" s="17">
        <v>2.5595236101903261E-2</v>
      </c>
      <c r="BY12" s="17">
        <v>8.1166870465872121E-2</v>
      </c>
    </row>
    <row r="13" spans="2:79" ht="18.95" customHeight="1">
      <c r="B13" s="19" t="s">
        <v>315</v>
      </c>
      <c r="C13" s="17">
        <v>2.8990028554750611E-2</v>
      </c>
      <c r="D13" s="17">
        <v>2.7108946734407832E-2</v>
      </c>
      <c r="E13" s="17">
        <v>3.3101710567788621E-2</v>
      </c>
      <c r="F13" s="17">
        <v>4.4962509436100258E-2</v>
      </c>
      <c r="H13" s="17">
        <v>4.1822196088192633E-2</v>
      </c>
      <c r="I13" s="17">
        <v>3.1653462175713083E-2</v>
      </c>
      <c r="J13" s="17">
        <v>7.8073069737282036E-2</v>
      </c>
      <c r="K13" s="17">
        <v>2.582285068480621E-2</v>
      </c>
      <c r="L13" s="17">
        <v>1.9606997729584519E-2</v>
      </c>
      <c r="M13" s="17">
        <v>2.8603437287168292E-2</v>
      </c>
      <c r="N13" s="17">
        <v>3.9578470879255957E-2</v>
      </c>
      <c r="O13" s="17">
        <v>1.7415038207474899E-2</v>
      </c>
      <c r="P13" s="17">
        <v>1.0725007128063331E-2</v>
      </c>
      <c r="Q13" s="17">
        <v>2.683957766353123E-2</v>
      </c>
      <c r="R13" s="17">
        <v>1.4032156033544499E-2</v>
      </c>
      <c r="S13" s="17">
        <v>2.0643971887444119E-2</v>
      </c>
      <c r="U13" s="17">
        <v>4.6511322036293698E-2</v>
      </c>
      <c r="V13" s="17">
        <v>4.5035748769014353E-2</v>
      </c>
      <c r="W13" s="17">
        <v>2.2251457654468891E-2</v>
      </c>
      <c r="X13" s="17">
        <v>3.1780444981861507E-2</v>
      </c>
      <c r="Y13" s="17">
        <v>1.49529841922952E-2</v>
      </c>
      <c r="Z13" s="17">
        <v>3.018397278990349E-2</v>
      </c>
      <c r="AA13" s="17">
        <v>2.1373732438458859E-2</v>
      </c>
      <c r="AB13" s="17">
        <v>2.3201377993351931E-2</v>
      </c>
      <c r="AC13" s="17">
        <v>2.6831625153947259E-2</v>
      </c>
      <c r="AD13" s="17">
        <v>2.763591964793366E-2</v>
      </c>
      <c r="AE13" s="17">
        <v>0</v>
      </c>
      <c r="AG13" s="17">
        <v>1.8528616336273351E-2</v>
      </c>
      <c r="AH13" s="17">
        <v>3.7162159020029728E-2</v>
      </c>
      <c r="AJ13" s="17">
        <v>1.9261396330206671E-2</v>
      </c>
      <c r="AK13" s="17">
        <v>2.877069013585494E-2</v>
      </c>
      <c r="AL13" s="17">
        <v>1.8884476861339469E-2</v>
      </c>
      <c r="AM13" s="17">
        <v>2.868959232811066E-2</v>
      </c>
      <c r="AN13" s="17">
        <v>2.1756023367924829E-2</v>
      </c>
      <c r="AO13" s="17">
        <v>3.3933606794971448E-2</v>
      </c>
      <c r="AP13" s="17">
        <v>4.9857609107017087E-2</v>
      </c>
      <c r="AQ13" s="17">
        <v>3.2363379395190149E-2</v>
      </c>
      <c r="AR13" s="17">
        <v>3.690828778649681E-2</v>
      </c>
      <c r="AS13" s="17">
        <v>3.4054969740109339E-2</v>
      </c>
      <c r="AT13" s="17">
        <v>4.8134914250581327E-2</v>
      </c>
      <c r="AU13" s="17">
        <v>4.079953297880793E-2</v>
      </c>
      <c r="AV13" s="17">
        <v>2.1422700448300951E-2</v>
      </c>
      <c r="AX13" s="17">
        <v>2.7593529381879551E-2</v>
      </c>
      <c r="AY13" s="17">
        <v>3.4054969740109339E-2</v>
      </c>
      <c r="AZ13" s="17">
        <v>4.8134914250581327E-2</v>
      </c>
      <c r="BA13" s="17">
        <v>4.079953297880793E-2</v>
      </c>
      <c r="BC13" s="17">
        <v>1.9491697446876441E-2</v>
      </c>
      <c r="BD13" s="17">
        <v>1.8266539815408239E-2</v>
      </c>
      <c r="BE13" s="17">
        <v>4.4291810251366019E-2</v>
      </c>
      <c r="BF13" s="17">
        <v>1.7754640199224531E-2</v>
      </c>
      <c r="BG13" s="17">
        <v>2.821506657067311E-2</v>
      </c>
      <c r="BH13" s="17">
        <v>1.612058387107225E-2</v>
      </c>
      <c r="BI13" s="17">
        <v>2.7671182613877909E-2</v>
      </c>
      <c r="BJ13" s="17">
        <v>3.8583420571172027E-2</v>
      </c>
      <c r="BK13" s="17">
        <v>4.6180011760198689E-2</v>
      </c>
      <c r="BL13" s="17">
        <v>1.6580461945938599E-2</v>
      </c>
      <c r="BM13" s="17">
        <v>2.2768547299139359E-2</v>
      </c>
      <c r="BN13" s="17">
        <v>3.8394436184415792E-2</v>
      </c>
      <c r="BP13" s="17">
        <v>4.5399184837650167E-2</v>
      </c>
      <c r="BQ13" s="17">
        <v>5.7770210011933261E-3</v>
      </c>
      <c r="BR13" s="17">
        <v>3.8559401012907217E-2</v>
      </c>
      <c r="BS13" s="17">
        <v>2.3088635525161709E-2</v>
      </c>
      <c r="BT13" s="17">
        <v>7.3406502272442111E-3</v>
      </c>
      <c r="BU13" s="17">
        <v>1.217736534126126E-2</v>
      </c>
      <c r="BV13" s="17">
        <v>4.8984583974979908E-2</v>
      </c>
      <c r="BW13" s="17">
        <v>2.719593765404426E-2</v>
      </c>
      <c r="BX13" s="17">
        <v>6.1285461277813882E-2</v>
      </c>
      <c r="BY13" s="17">
        <v>2.6475074803901121E-2</v>
      </c>
    </row>
    <row r="14" spans="2:79" ht="18.95" customHeight="1">
      <c r="B14" s="19" t="s">
        <v>131</v>
      </c>
      <c r="C14" s="17">
        <v>5.5292454911871668E-3</v>
      </c>
      <c r="D14" s="17">
        <v>5.6404870250544676E-3</v>
      </c>
      <c r="E14" s="17">
        <v>6.2441001578767393E-3</v>
      </c>
      <c r="F14" s="17">
        <v>0</v>
      </c>
      <c r="H14" s="17">
        <v>1.7056706050853378E-2</v>
      </c>
      <c r="I14" s="17">
        <v>0</v>
      </c>
      <c r="J14" s="17">
        <v>1.0411670946533591E-2</v>
      </c>
      <c r="K14" s="17">
        <v>0</v>
      </c>
      <c r="L14" s="17">
        <v>4.2145564824968363E-3</v>
      </c>
      <c r="M14" s="17">
        <v>1.07264204004257E-2</v>
      </c>
      <c r="N14" s="17">
        <v>0</v>
      </c>
      <c r="O14" s="17">
        <v>0</v>
      </c>
      <c r="P14" s="17">
        <v>8.3978630379861422E-3</v>
      </c>
      <c r="Q14" s="17">
        <v>5.8635261152597661E-3</v>
      </c>
      <c r="R14" s="17">
        <v>0</v>
      </c>
      <c r="S14" s="17">
        <v>3.0907758295384358E-3</v>
      </c>
      <c r="U14" s="17">
        <v>8.3515044541278873E-3</v>
      </c>
      <c r="V14" s="17">
        <v>0</v>
      </c>
      <c r="W14" s="17">
        <v>2.052917919549611E-2</v>
      </c>
      <c r="X14" s="17">
        <v>4.4226274567201913E-3</v>
      </c>
      <c r="Y14" s="17">
        <v>1.2745125695989609E-2</v>
      </c>
      <c r="Z14" s="17">
        <v>3.5405961696749191E-3</v>
      </c>
      <c r="AA14" s="17">
        <v>0</v>
      </c>
      <c r="AB14" s="17">
        <v>1.4422507371997901E-3</v>
      </c>
      <c r="AC14" s="17">
        <v>0</v>
      </c>
      <c r="AD14" s="17">
        <v>1.9789122177926539E-3</v>
      </c>
      <c r="AE14" s="17">
        <v>0.22158449721752571</v>
      </c>
      <c r="AG14" s="17">
        <v>3.5784410469780498E-3</v>
      </c>
      <c r="AH14" s="17">
        <v>7.0531533630293266E-3</v>
      </c>
      <c r="AJ14" s="17">
        <v>1.5632663411339271E-3</v>
      </c>
      <c r="AK14" s="17">
        <v>5.2446060989105522E-3</v>
      </c>
      <c r="AL14" s="17">
        <v>0</v>
      </c>
      <c r="AM14" s="17">
        <v>0</v>
      </c>
      <c r="AN14" s="17">
        <v>5.8925263855883359E-4</v>
      </c>
      <c r="AO14" s="17">
        <v>5.8332683410161562E-3</v>
      </c>
      <c r="AP14" s="17">
        <v>6.5335075618593568E-3</v>
      </c>
      <c r="AQ14" s="17">
        <v>1.4272519436353111E-2</v>
      </c>
      <c r="AR14" s="17">
        <v>3.2048422455202429E-3</v>
      </c>
      <c r="AS14" s="17">
        <v>0</v>
      </c>
      <c r="AT14" s="17">
        <v>0</v>
      </c>
      <c r="AU14" s="17">
        <v>3.4780826552584022E-3</v>
      </c>
      <c r="AV14" s="17">
        <v>0</v>
      </c>
      <c r="AX14" s="17">
        <v>5.7632928921847633E-3</v>
      </c>
      <c r="AY14" s="17">
        <v>0</v>
      </c>
      <c r="AZ14" s="17">
        <v>0</v>
      </c>
      <c r="BA14" s="17">
        <v>3.4780826552584022E-3</v>
      </c>
      <c r="BC14" s="17">
        <v>1.018016287805063E-2</v>
      </c>
      <c r="BD14" s="17">
        <v>1.4341566315286E-2</v>
      </c>
      <c r="BE14" s="17">
        <v>2.9895292235677679E-3</v>
      </c>
      <c r="BF14" s="17">
        <v>1.4491272547493999E-2</v>
      </c>
      <c r="BG14" s="17">
        <v>6.7552011264830356E-3</v>
      </c>
      <c r="BH14" s="17">
        <v>2.7236741561130801E-3</v>
      </c>
      <c r="BI14" s="17">
        <v>8.5740848034206625E-3</v>
      </c>
      <c r="BJ14" s="17">
        <v>5.5265762998476754E-3</v>
      </c>
      <c r="BK14" s="17">
        <v>0</v>
      </c>
      <c r="BL14" s="17">
        <v>6.3225411949950228E-3</v>
      </c>
      <c r="BM14" s="17">
        <v>0</v>
      </c>
      <c r="BN14" s="17">
        <v>7.7717541456538168E-3</v>
      </c>
      <c r="BP14" s="17">
        <v>5.1927861301855061E-3</v>
      </c>
      <c r="BQ14" s="17">
        <v>5.7770210011933261E-3</v>
      </c>
      <c r="BR14" s="17">
        <v>4.9063713374390746E-3</v>
      </c>
      <c r="BS14" s="17">
        <v>3.0780520090392068E-3</v>
      </c>
      <c r="BT14" s="17">
        <v>0</v>
      </c>
      <c r="BU14" s="17">
        <v>0</v>
      </c>
      <c r="BV14" s="17">
        <v>0</v>
      </c>
      <c r="BW14" s="17">
        <v>9.7907946194797386E-3</v>
      </c>
      <c r="BX14" s="17">
        <v>1.279761805095163E-2</v>
      </c>
      <c r="BY14" s="17">
        <v>9.6583393716022578E-3</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A19"/>
  <sheetViews>
    <sheetView showGridLines="0" workbookViewId="0">
      <pane xSplit="2" topLeftCell="BI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324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0.29337991267326929</v>
      </c>
      <c r="D9" s="17">
        <v>0.30332957698635971</v>
      </c>
      <c r="E9" s="17">
        <v>0.27935756978088672</v>
      </c>
      <c r="F9" s="17">
        <v>0.19967937563930829</v>
      </c>
      <c r="H9" s="17">
        <v>0.2831869388234538</v>
      </c>
      <c r="I9" s="17">
        <v>0.27607051093502383</v>
      </c>
      <c r="J9" s="17">
        <v>0.28664003888005257</v>
      </c>
      <c r="K9" s="17">
        <v>0.28729966631536752</v>
      </c>
      <c r="L9" s="17">
        <v>0.30085011129976508</v>
      </c>
      <c r="M9" s="17">
        <v>0.2370722522086367</v>
      </c>
      <c r="N9" s="17">
        <v>0.22568944310567371</v>
      </c>
      <c r="O9" s="17">
        <v>0.27513016185013411</v>
      </c>
      <c r="P9" s="17">
        <v>0.2955742920944941</v>
      </c>
      <c r="Q9" s="17">
        <v>0.28986406556720962</v>
      </c>
      <c r="R9" s="17">
        <v>0.33509884087606362</v>
      </c>
      <c r="S9" s="17">
        <v>0.34758441667246309</v>
      </c>
      <c r="U9" s="17">
        <v>0.2761135989862426</v>
      </c>
      <c r="V9" s="17">
        <v>0.21355719676355059</v>
      </c>
      <c r="W9" s="17">
        <v>0.2400300141008854</v>
      </c>
      <c r="X9" s="17">
        <v>0.27160313741859998</v>
      </c>
      <c r="Y9" s="17">
        <v>0.34232136849253347</v>
      </c>
      <c r="Z9" s="17">
        <v>0.31132880003419122</v>
      </c>
      <c r="AA9" s="17">
        <v>0.29481506835471111</v>
      </c>
      <c r="AB9" s="17">
        <v>0.3756418614841881</v>
      </c>
      <c r="AC9" s="17">
        <v>0.31132377087266039</v>
      </c>
      <c r="AD9" s="17">
        <v>0.28237129619975759</v>
      </c>
      <c r="AE9" s="17">
        <v>9.080847130335315E-2</v>
      </c>
      <c r="AG9" s="17">
        <v>0.31824791508033179</v>
      </c>
      <c r="AH9" s="17">
        <v>0.27395380118495127</v>
      </c>
      <c r="AJ9" s="17">
        <v>0.34614519901136792</v>
      </c>
      <c r="AK9" s="17">
        <v>0.26348144463975393</v>
      </c>
      <c r="AL9" s="17">
        <v>0.28997367755244852</v>
      </c>
      <c r="AM9" s="17">
        <v>0.2807920194765669</v>
      </c>
      <c r="AN9" s="17">
        <v>0.25007272772467698</v>
      </c>
      <c r="AO9" s="17">
        <v>0.29165154057764581</v>
      </c>
      <c r="AP9" s="17">
        <v>0.28152363833122868</v>
      </c>
      <c r="AQ9" s="17">
        <v>0.31276346093386331</v>
      </c>
      <c r="AR9" s="17">
        <v>0.31252101182080178</v>
      </c>
      <c r="AS9" s="17">
        <v>0.32105309986556718</v>
      </c>
      <c r="AT9" s="17">
        <v>0.3395728833177602</v>
      </c>
      <c r="AU9" s="17">
        <v>0.25282959558029011</v>
      </c>
      <c r="AV9" s="17">
        <v>0.33594088844009429</v>
      </c>
      <c r="AX9" s="17">
        <v>0.29413406601919201</v>
      </c>
      <c r="AY9" s="17">
        <v>0.32105309986556718</v>
      </c>
      <c r="AZ9" s="17">
        <v>0.3395728833177602</v>
      </c>
      <c r="BA9" s="17">
        <v>0.25282959558029011</v>
      </c>
      <c r="BC9" s="17">
        <v>0.33623138580494061</v>
      </c>
      <c r="BD9" s="17">
        <v>0.30666387519360172</v>
      </c>
      <c r="BE9" s="17">
        <v>0.35415361274378371</v>
      </c>
      <c r="BF9" s="17">
        <v>0.36016903383682441</v>
      </c>
      <c r="BG9" s="17">
        <v>0.32582372573911428</v>
      </c>
      <c r="BH9" s="17">
        <v>0.39334772931682987</v>
      </c>
      <c r="BI9" s="17">
        <v>0.42084780283365603</v>
      </c>
      <c r="BJ9" s="17">
        <v>0.31316450232850812</v>
      </c>
      <c r="BK9" s="17">
        <v>0.21638623731199369</v>
      </c>
      <c r="BL9" s="17">
        <v>0.28716437441809262</v>
      </c>
      <c r="BM9" s="17">
        <v>0.32362213233697551</v>
      </c>
      <c r="BN9" s="17">
        <v>0.26131124062102729</v>
      </c>
      <c r="BP9" s="17">
        <v>0.32815597983379502</v>
      </c>
      <c r="BQ9" s="17">
        <v>0.30731674459452563</v>
      </c>
      <c r="BR9" s="17">
        <v>0.23203890997719009</v>
      </c>
      <c r="BS9" s="17">
        <v>0.24763049308824511</v>
      </c>
      <c r="BT9" s="17">
        <v>0.4167427231456538</v>
      </c>
      <c r="BU9" s="17">
        <v>0.25710685110244519</v>
      </c>
      <c r="BV9" s="17">
        <v>0.2755541787061816</v>
      </c>
      <c r="BW9" s="17">
        <v>0.26551967350068989</v>
      </c>
      <c r="BX9" s="17">
        <v>0.35615390796263102</v>
      </c>
      <c r="BY9" s="17">
        <v>0.32291360658481039</v>
      </c>
    </row>
    <row r="10" spans="2:79" ht="18.95" customHeight="1">
      <c r="B10" s="19" t="s">
        <v>312</v>
      </c>
      <c r="C10" s="17">
        <v>0.34656435088763232</v>
      </c>
      <c r="D10" s="17">
        <v>0.34223057875635488</v>
      </c>
      <c r="E10" s="17">
        <v>0.36619143089538753</v>
      </c>
      <c r="F10" s="17">
        <v>0.33599548989133632</v>
      </c>
      <c r="H10" s="17">
        <v>0.26530685439773388</v>
      </c>
      <c r="I10" s="17">
        <v>0.33604725008425118</v>
      </c>
      <c r="J10" s="17">
        <v>0.286997573761131</v>
      </c>
      <c r="K10" s="17">
        <v>0.42320474019326421</v>
      </c>
      <c r="L10" s="17">
        <v>0.23318391878268871</v>
      </c>
      <c r="M10" s="17">
        <v>0.43061714160499098</v>
      </c>
      <c r="N10" s="17">
        <v>0.36873308790559051</v>
      </c>
      <c r="O10" s="17">
        <v>0.27417224569126869</v>
      </c>
      <c r="P10" s="17">
        <v>0.37557530040698728</v>
      </c>
      <c r="Q10" s="17">
        <v>0.36436289876822031</v>
      </c>
      <c r="R10" s="17">
        <v>0.40914490140028081</v>
      </c>
      <c r="S10" s="17">
        <v>0.37558939728790353</v>
      </c>
      <c r="U10" s="17">
        <v>0.29073532189965628</v>
      </c>
      <c r="V10" s="17">
        <v>0.31770553875307661</v>
      </c>
      <c r="W10" s="17">
        <v>0.32631286921331992</v>
      </c>
      <c r="X10" s="17">
        <v>0.38661038101859257</v>
      </c>
      <c r="Y10" s="17">
        <v>0.33851264499828831</v>
      </c>
      <c r="Z10" s="17">
        <v>0.28719048509265699</v>
      </c>
      <c r="AA10" s="17">
        <v>0.35194214742207119</v>
      </c>
      <c r="AB10" s="17">
        <v>0.3677407615463959</v>
      </c>
      <c r="AC10" s="17">
        <v>0.44327215380360052</v>
      </c>
      <c r="AD10" s="17">
        <v>0.33261793556850011</v>
      </c>
      <c r="AE10" s="17">
        <v>0.43814469564311692</v>
      </c>
      <c r="AG10" s="17">
        <v>0.36931233209182018</v>
      </c>
      <c r="AH10" s="17">
        <v>0.32879433414993009</v>
      </c>
      <c r="AJ10" s="17">
        <v>0.34815070669854442</v>
      </c>
      <c r="AK10" s="17">
        <v>0.34324924454864791</v>
      </c>
      <c r="AL10" s="17">
        <v>0.32696076893248999</v>
      </c>
      <c r="AM10" s="17">
        <v>0.4220757752832473</v>
      </c>
      <c r="AN10" s="17">
        <v>0.36938922655558459</v>
      </c>
      <c r="AO10" s="17">
        <v>0.30480641950766862</v>
      </c>
      <c r="AP10" s="17">
        <v>0.31270027522447902</v>
      </c>
      <c r="AQ10" s="17">
        <v>0.33932199836833421</v>
      </c>
      <c r="AR10" s="17">
        <v>0.36468582568718488</v>
      </c>
      <c r="AS10" s="17">
        <v>0.33920103541662799</v>
      </c>
      <c r="AT10" s="17">
        <v>0.40359586208819648</v>
      </c>
      <c r="AU10" s="17">
        <v>0.36512546573465859</v>
      </c>
      <c r="AV10" s="17">
        <v>0.37593310040796829</v>
      </c>
      <c r="AX10" s="17">
        <v>0.34184675859090852</v>
      </c>
      <c r="AY10" s="17">
        <v>0.33920103541662799</v>
      </c>
      <c r="AZ10" s="17">
        <v>0.40359586208819648</v>
      </c>
      <c r="BA10" s="17">
        <v>0.36512546573465859</v>
      </c>
      <c r="BC10" s="17">
        <v>0.35523313958407221</v>
      </c>
      <c r="BD10" s="17">
        <v>0.23892743577569531</v>
      </c>
      <c r="BE10" s="17">
        <v>0.3708774593179322</v>
      </c>
      <c r="BF10" s="17">
        <v>0.32372541189254711</v>
      </c>
      <c r="BG10" s="17">
        <v>0.39824294428947049</v>
      </c>
      <c r="BH10" s="17">
        <v>0.38740169306633682</v>
      </c>
      <c r="BI10" s="17">
        <v>0.32524134115669118</v>
      </c>
      <c r="BJ10" s="17">
        <v>0.34729414358766481</v>
      </c>
      <c r="BK10" s="17">
        <v>0.37321151388709212</v>
      </c>
      <c r="BL10" s="17">
        <v>0.32563690755522412</v>
      </c>
      <c r="BM10" s="17">
        <v>0.33162498181661432</v>
      </c>
      <c r="BN10" s="17">
        <v>0.29153537417659747</v>
      </c>
      <c r="BP10" s="17">
        <v>0.33149274593214118</v>
      </c>
      <c r="BQ10" s="17">
        <v>0.42182510809985352</v>
      </c>
      <c r="BR10" s="17">
        <v>0.36896699310249192</v>
      </c>
      <c r="BS10" s="17">
        <v>0.3712085252677666</v>
      </c>
      <c r="BT10" s="17">
        <v>0.39856652398727738</v>
      </c>
      <c r="BU10" s="17">
        <v>0.31138897880818678</v>
      </c>
      <c r="BV10" s="17">
        <v>0.429746053336659</v>
      </c>
      <c r="BW10" s="17">
        <v>0.33856280851608778</v>
      </c>
      <c r="BX10" s="17">
        <v>0.41914066966450508</v>
      </c>
      <c r="BY10" s="17">
        <v>0.29905856601489439</v>
      </c>
    </row>
    <row r="11" spans="2:79" ht="18.95" customHeight="1">
      <c r="B11" s="19" t="s">
        <v>313</v>
      </c>
      <c r="C11" s="17">
        <v>0.27244066186209581</v>
      </c>
      <c r="D11" s="17">
        <v>0.27570088022707689</v>
      </c>
      <c r="E11" s="17">
        <v>0.25272584498497819</v>
      </c>
      <c r="F11" s="17">
        <v>0.29776539073213948</v>
      </c>
      <c r="H11" s="17">
        <v>0.35364615616762379</v>
      </c>
      <c r="I11" s="17">
        <v>0.30344378450505499</v>
      </c>
      <c r="J11" s="17">
        <v>0.29529863232318698</v>
      </c>
      <c r="K11" s="17">
        <v>0.20644772129738001</v>
      </c>
      <c r="L11" s="17">
        <v>0.32582628112369227</v>
      </c>
      <c r="M11" s="17">
        <v>0.26659707606764382</v>
      </c>
      <c r="N11" s="17">
        <v>0.31972891766458128</v>
      </c>
      <c r="O11" s="17">
        <v>0.32032131149674498</v>
      </c>
      <c r="P11" s="17">
        <v>0.2445714117295151</v>
      </c>
      <c r="Q11" s="17">
        <v>0.30095236768817157</v>
      </c>
      <c r="R11" s="17">
        <v>0.1871263812187878</v>
      </c>
      <c r="S11" s="17">
        <v>0.21249323310468751</v>
      </c>
      <c r="U11" s="17">
        <v>0.31994141301593498</v>
      </c>
      <c r="V11" s="17">
        <v>0.34725486844212972</v>
      </c>
      <c r="W11" s="17">
        <v>0.32562039686037819</v>
      </c>
      <c r="X11" s="17">
        <v>0.25356500104123092</v>
      </c>
      <c r="Y11" s="17">
        <v>0.24573533536413131</v>
      </c>
      <c r="Z11" s="17">
        <v>0.33506914860005932</v>
      </c>
      <c r="AA11" s="17">
        <v>0.28757758295944269</v>
      </c>
      <c r="AB11" s="17">
        <v>0.18803611702648701</v>
      </c>
      <c r="AC11" s="17">
        <v>0.16640699240873261</v>
      </c>
      <c r="AD11" s="17">
        <v>0.29149105130433323</v>
      </c>
      <c r="AE11" s="17">
        <v>0.21157426069927701</v>
      </c>
      <c r="AG11" s="17">
        <v>0.24064717135835309</v>
      </c>
      <c r="AH11" s="17">
        <v>0.29727674965952477</v>
      </c>
      <c r="AJ11" s="17">
        <v>0.23497391176247029</v>
      </c>
      <c r="AK11" s="17">
        <v>0.30657551814874262</v>
      </c>
      <c r="AL11" s="17">
        <v>0.30846488795137739</v>
      </c>
      <c r="AM11" s="17">
        <v>0.24460420036024419</v>
      </c>
      <c r="AN11" s="17">
        <v>0.29288989727953629</v>
      </c>
      <c r="AO11" s="17">
        <v>0.30805889029877132</v>
      </c>
      <c r="AP11" s="17">
        <v>0.29969427742841509</v>
      </c>
      <c r="AQ11" s="17">
        <v>0.24480200814687891</v>
      </c>
      <c r="AR11" s="17">
        <v>0.22913426875954421</v>
      </c>
      <c r="AS11" s="17">
        <v>0.26825220217171558</v>
      </c>
      <c r="AT11" s="17">
        <v>0.1921862828260579</v>
      </c>
      <c r="AU11" s="17">
        <v>0.26528713109295821</v>
      </c>
      <c r="AV11" s="17">
        <v>0.2373750777565215</v>
      </c>
      <c r="AX11" s="17">
        <v>0.27709531593475162</v>
      </c>
      <c r="AY11" s="17">
        <v>0.26825220217171558</v>
      </c>
      <c r="AZ11" s="17">
        <v>0.1921862828260579</v>
      </c>
      <c r="BA11" s="17">
        <v>0.26528713109295821</v>
      </c>
      <c r="BC11" s="17">
        <v>0.23947848495418031</v>
      </c>
      <c r="BD11" s="17">
        <v>0.32516835106705722</v>
      </c>
      <c r="BE11" s="17">
        <v>0.2087430069897403</v>
      </c>
      <c r="BF11" s="17">
        <v>0.28368794215457938</v>
      </c>
      <c r="BG11" s="17">
        <v>0.22606259958125111</v>
      </c>
      <c r="BH11" s="17">
        <v>0.1525603022354326</v>
      </c>
      <c r="BI11" s="17">
        <v>0.15117546554335609</v>
      </c>
      <c r="BJ11" s="17">
        <v>0.23837554116127191</v>
      </c>
      <c r="BK11" s="17">
        <v>0.31926718890812023</v>
      </c>
      <c r="BL11" s="17">
        <v>0.28544747602113579</v>
      </c>
      <c r="BM11" s="17">
        <v>0.26515765272940001</v>
      </c>
      <c r="BN11" s="17">
        <v>0.3299695909585677</v>
      </c>
      <c r="BP11" s="17">
        <v>0.23621591555575969</v>
      </c>
      <c r="BQ11" s="17">
        <v>0.2432118409743626</v>
      </c>
      <c r="BR11" s="17">
        <v>0.31763965387814791</v>
      </c>
      <c r="BS11" s="17">
        <v>0.32233770061780559</v>
      </c>
      <c r="BT11" s="17">
        <v>0.13272573534563209</v>
      </c>
      <c r="BU11" s="17">
        <v>0.33408524735927791</v>
      </c>
      <c r="BV11" s="17">
        <v>0.15181125040997739</v>
      </c>
      <c r="BW11" s="17">
        <v>0.27501386051596449</v>
      </c>
      <c r="BX11" s="17">
        <v>0.13391031526053629</v>
      </c>
      <c r="BY11" s="17">
        <v>0.28823956147726482</v>
      </c>
    </row>
    <row r="12" spans="2:79" ht="18.95" customHeight="1">
      <c r="B12" s="19" t="s">
        <v>314</v>
      </c>
      <c r="C12" s="17">
        <v>6.3945061016335861E-2</v>
      </c>
      <c r="D12" s="17">
        <v>5.6217759175243583E-2</v>
      </c>
      <c r="E12" s="17">
        <v>7.5600068408934656E-2</v>
      </c>
      <c r="F12" s="17">
        <v>0.15245091227797811</v>
      </c>
      <c r="H12" s="17">
        <v>4.8964642736027013E-2</v>
      </c>
      <c r="I12" s="17">
        <v>4.7670168563757678E-2</v>
      </c>
      <c r="J12" s="17">
        <v>0.10480562675522111</v>
      </c>
      <c r="K12" s="17">
        <v>5.4932542353069422E-2</v>
      </c>
      <c r="L12" s="17">
        <v>0.11885039472740939</v>
      </c>
      <c r="M12" s="17">
        <v>5.7324588890795641E-2</v>
      </c>
      <c r="N12" s="17">
        <v>4.1712623256724257E-2</v>
      </c>
      <c r="O12" s="17">
        <v>0.104315540173413</v>
      </c>
      <c r="P12" s="17">
        <v>8.4278995769003232E-2</v>
      </c>
      <c r="Q12" s="17">
        <v>3.1350868532204777E-2</v>
      </c>
      <c r="R12" s="17">
        <v>3.4938871510512413E-2</v>
      </c>
      <c r="S12" s="17">
        <v>5.3081468167525167E-2</v>
      </c>
      <c r="U12" s="17">
        <v>7.5055883785183561E-2</v>
      </c>
      <c r="V12" s="17">
        <v>7.5824517326366497E-2</v>
      </c>
      <c r="W12" s="17">
        <v>9.4548407750193894E-2</v>
      </c>
      <c r="X12" s="17">
        <v>5.4245561321036348E-2</v>
      </c>
      <c r="Y12" s="17">
        <v>5.2316160665352281E-2</v>
      </c>
      <c r="Z12" s="17">
        <v>5.2146264861926528E-2</v>
      </c>
      <c r="AA12" s="17">
        <v>4.5731821587391461E-2</v>
      </c>
      <c r="AB12" s="17">
        <v>5.707073277643978E-2</v>
      </c>
      <c r="AC12" s="17">
        <v>4.8920436942775709E-2</v>
      </c>
      <c r="AD12" s="17">
        <v>8.6797834983844205E-2</v>
      </c>
      <c r="AE12" s="17">
        <v>3.7888075136727109E-2</v>
      </c>
      <c r="AG12" s="17">
        <v>5.6181954913115097E-2</v>
      </c>
      <c r="AH12" s="17">
        <v>7.0009358509486266E-2</v>
      </c>
      <c r="AJ12" s="17">
        <v>5.3078598131785441E-2</v>
      </c>
      <c r="AK12" s="17">
        <v>6.6227887279867281E-2</v>
      </c>
      <c r="AL12" s="17">
        <v>5.6157008313061092E-2</v>
      </c>
      <c r="AM12" s="17">
        <v>3.7464726531231403E-2</v>
      </c>
      <c r="AN12" s="17">
        <v>7.1030826596078928E-2</v>
      </c>
      <c r="AO12" s="17">
        <v>6.8401520388866877E-2</v>
      </c>
      <c r="AP12" s="17">
        <v>7.4748854850909652E-2</v>
      </c>
      <c r="AQ12" s="17">
        <v>6.4440454786357987E-2</v>
      </c>
      <c r="AR12" s="17">
        <v>6.436073054618377E-2</v>
      </c>
      <c r="AS12" s="17">
        <v>5.9457303495956369E-2</v>
      </c>
      <c r="AT12" s="17">
        <v>4.4062119553613777E-2</v>
      </c>
      <c r="AU12" s="17">
        <v>8.2313719958379272E-2</v>
      </c>
      <c r="AV12" s="17">
        <v>2.9258209034818732E-2</v>
      </c>
      <c r="AX12" s="17">
        <v>6.3843892996572546E-2</v>
      </c>
      <c r="AY12" s="17">
        <v>5.9457303495956369E-2</v>
      </c>
      <c r="AZ12" s="17">
        <v>4.4062119553613777E-2</v>
      </c>
      <c r="BA12" s="17">
        <v>8.2313719958379272E-2</v>
      </c>
      <c r="BC12" s="17">
        <v>5.1627515638898169E-2</v>
      </c>
      <c r="BD12" s="17">
        <v>9.2647830663566702E-2</v>
      </c>
      <c r="BE12" s="17">
        <v>5.3065048901286667E-2</v>
      </c>
      <c r="BF12" s="17">
        <v>2.982947140369669E-2</v>
      </c>
      <c r="BG12" s="17">
        <v>4.3115529263681167E-2</v>
      </c>
      <c r="BH12" s="17">
        <v>5.2235111428421292E-2</v>
      </c>
      <c r="BI12" s="17">
        <v>7.3311582540397283E-2</v>
      </c>
      <c r="BJ12" s="17">
        <v>6.9644300474626414E-2</v>
      </c>
      <c r="BK12" s="17">
        <v>5.6378822402750453E-2</v>
      </c>
      <c r="BL12" s="17">
        <v>7.0577678375344344E-2</v>
      </c>
      <c r="BM12" s="17">
        <v>5.6020926039067442E-2</v>
      </c>
      <c r="BN12" s="17">
        <v>9.0515806756110762E-2</v>
      </c>
      <c r="BP12" s="17">
        <v>6.1449732008175273E-2</v>
      </c>
      <c r="BQ12" s="17">
        <v>1.6092264328871859E-2</v>
      </c>
      <c r="BR12" s="17">
        <v>5.4920700470574783E-2</v>
      </c>
      <c r="BS12" s="17">
        <v>5.0986745123034423E-2</v>
      </c>
      <c r="BT12" s="17">
        <v>4.5723247230291468E-2</v>
      </c>
      <c r="BU12" s="17">
        <v>9.7418922730090105E-2</v>
      </c>
      <c r="BV12" s="17">
        <v>0.1141330947313972</v>
      </c>
      <c r="BW12" s="17">
        <v>8.7875963775179894E-2</v>
      </c>
      <c r="BX12" s="17">
        <v>6.5199871010424501E-2</v>
      </c>
      <c r="BY12" s="17">
        <v>5.9201958931042263E-2</v>
      </c>
    </row>
    <row r="13" spans="2:79" ht="18.95" customHeight="1">
      <c r="B13" s="19" t="s">
        <v>315</v>
      </c>
      <c r="C13" s="17">
        <v>1.73568778782454E-2</v>
      </c>
      <c r="D13" s="17">
        <v>1.7721488561307331E-2</v>
      </c>
      <c r="E13" s="17">
        <v>1.36255446323776E-2</v>
      </c>
      <c r="F13" s="17">
        <v>1.4108831459237711E-2</v>
      </c>
      <c r="H13" s="17">
        <v>2.568329176406102E-2</v>
      </c>
      <c r="I13" s="17">
        <v>2.7371037277178021E-2</v>
      </c>
      <c r="J13" s="17">
        <v>2.6258128280408251E-2</v>
      </c>
      <c r="K13" s="17">
        <v>1.121145974253308E-2</v>
      </c>
      <c r="L13" s="17">
        <v>2.1289294066444371E-2</v>
      </c>
      <c r="M13" s="17">
        <v>4.7049137334111476E-3</v>
      </c>
      <c r="N13" s="17">
        <v>3.2580695735284423E-2</v>
      </c>
      <c r="O13" s="17">
        <v>2.6060740788439112E-2</v>
      </c>
      <c r="P13" s="17">
        <v>0</v>
      </c>
      <c r="Q13" s="17">
        <v>7.6062733289338691E-3</v>
      </c>
      <c r="R13" s="17">
        <v>3.3691004994355407E-2</v>
      </c>
      <c r="S13" s="17">
        <v>8.1607089378821409E-3</v>
      </c>
      <c r="U13" s="17">
        <v>1.7084350421193911E-2</v>
      </c>
      <c r="V13" s="17">
        <v>4.5657878714876678E-2</v>
      </c>
      <c r="W13" s="17">
        <v>7.7146237146753878E-3</v>
      </c>
      <c r="X13" s="17">
        <v>2.7356057075229499E-2</v>
      </c>
      <c r="Y13" s="17">
        <v>1.6738729567410369E-2</v>
      </c>
      <c r="Z13" s="17">
        <v>1.0724705241491109E-2</v>
      </c>
      <c r="AA13" s="17">
        <v>1.6477908894356619E-2</v>
      </c>
      <c r="AB13" s="17">
        <v>1.0068276429289379E-2</v>
      </c>
      <c r="AC13" s="17">
        <v>2.327608091036059E-2</v>
      </c>
      <c r="AD13" s="17">
        <v>4.7429697257722076E-3</v>
      </c>
      <c r="AE13" s="17">
        <v>0</v>
      </c>
      <c r="AG13" s="17">
        <v>1.343808283349E-2</v>
      </c>
      <c r="AH13" s="17">
        <v>2.0418118913740312E-2</v>
      </c>
      <c r="AJ13" s="17">
        <v>1.4061547823548071E-2</v>
      </c>
      <c r="AK13" s="17">
        <v>1.522421515527474E-2</v>
      </c>
      <c r="AL13" s="17">
        <v>1.104233394103379E-2</v>
      </c>
      <c r="AM13" s="17">
        <v>1.148992057053526E-2</v>
      </c>
      <c r="AN13" s="17">
        <v>9.0551204199472921E-3</v>
      </c>
      <c r="AO13" s="17">
        <v>1.485226108192372E-2</v>
      </c>
      <c r="AP13" s="17">
        <v>1.7016533704819911E-2</v>
      </c>
      <c r="AQ13" s="17">
        <v>3.0775182388665289E-2</v>
      </c>
      <c r="AR13" s="17">
        <v>2.4501102161740729E-2</v>
      </c>
      <c r="AS13" s="17">
        <v>0</v>
      </c>
      <c r="AT13" s="17">
        <v>1.1880309581209839E-2</v>
      </c>
      <c r="AU13" s="17">
        <v>1.8481063879274381E-2</v>
      </c>
      <c r="AV13" s="17">
        <v>4.6731689200723266E-3</v>
      </c>
      <c r="AX13" s="17">
        <v>1.750197864407271E-2</v>
      </c>
      <c r="AY13" s="17">
        <v>0</v>
      </c>
      <c r="AZ13" s="17">
        <v>1.1880309581209839E-2</v>
      </c>
      <c r="BA13" s="17">
        <v>1.8481063879274381E-2</v>
      </c>
      <c r="BC13" s="17">
        <v>1.094815117932455E-2</v>
      </c>
      <c r="BD13" s="17">
        <v>1.8325967484670601E-2</v>
      </c>
      <c r="BE13" s="17">
        <v>1.017134282368928E-2</v>
      </c>
      <c r="BF13" s="17">
        <v>0</v>
      </c>
      <c r="BG13" s="17">
        <v>0</v>
      </c>
      <c r="BH13" s="17">
        <v>7.2338321770941084E-3</v>
      </c>
      <c r="BI13" s="17">
        <v>1.0440707048126739E-2</v>
      </c>
      <c r="BJ13" s="17">
        <v>2.352909406604627E-2</v>
      </c>
      <c r="BK13" s="17">
        <v>3.032089218555423E-2</v>
      </c>
      <c r="BL13" s="17">
        <v>1.6318965930147152E-2</v>
      </c>
      <c r="BM13" s="17">
        <v>1.179574080394198E-2</v>
      </c>
      <c r="BN13" s="17">
        <v>1.7113834159178179E-2</v>
      </c>
      <c r="BP13" s="17">
        <v>3.3675721961351143E-2</v>
      </c>
      <c r="BQ13" s="17">
        <v>5.7770210011933261E-3</v>
      </c>
      <c r="BR13" s="17">
        <v>2.1527371234156101E-2</v>
      </c>
      <c r="BS13" s="17">
        <v>7.8365359031481122E-3</v>
      </c>
      <c r="BT13" s="17">
        <v>6.2417702911452154E-3</v>
      </c>
      <c r="BU13" s="17">
        <v>0</v>
      </c>
      <c r="BV13" s="17">
        <v>2.875542281578496E-2</v>
      </c>
      <c r="BW13" s="17">
        <v>1.573367473484865E-2</v>
      </c>
      <c r="BX13" s="17">
        <v>1.279761805095163E-2</v>
      </c>
      <c r="BY13" s="17">
        <v>2.0022546661794229E-2</v>
      </c>
    </row>
    <row r="14" spans="2:79" ht="18.95" customHeight="1">
      <c r="B14" s="19" t="s">
        <v>131</v>
      </c>
      <c r="C14" s="17">
        <v>6.3131356824215551E-3</v>
      </c>
      <c r="D14" s="17">
        <v>4.7997162936575383E-3</v>
      </c>
      <c r="E14" s="17">
        <v>1.249954129743523E-2</v>
      </c>
      <c r="F14" s="17">
        <v>0</v>
      </c>
      <c r="H14" s="17">
        <v>2.3212116111100519E-2</v>
      </c>
      <c r="I14" s="17">
        <v>9.3972486347343124E-3</v>
      </c>
      <c r="J14" s="17">
        <v>0</v>
      </c>
      <c r="K14" s="17">
        <v>1.6903870098385811E-2</v>
      </c>
      <c r="L14" s="17">
        <v>0</v>
      </c>
      <c r="M14" s="17">
        <v>3.6840274945217251E-3</v>
      </c>
      <c r="N14" s="17">
        <v>1.1555232332145809E-2</v>
      </c>
      <c r="O14" s="17">
        <v>0</v>
      </c>
      <c r="P14" s="17">
        <v>0</v>
      </c>
      <c r="Q14" s="17">
        <v>5.8635261152597661E-3</v>
      </c>
      <c r="R14" s="17">
        <v>0</v>
      </c>
      <c r="S14" s="17">
        <v>3.0907758295384358E-3</v>
      </c>
      <c r="U14" s="17">
        <v>2.1069431891788781E-2</v>
      </c>
      <c r="V14" s="17">
        <v>0</v>
      </c>
      <c r="W14" s="17">
        <v>5.7736883605471277E-3</v>
      </c>
      <c r="X14" s="17">
        <v>6.6198621253106592E-3</v>
      </c>
      <c r="Y14" s="17">
        <v>4.3757609122844314E-3</v>
      </c>
      <c r="Z14" s="17">
        <v>3.5405961696749191E-3</v>
      </c>
      <c r="AA14" s="17">
        <v>3.4554707820270191E-3</v>
      </c>
      <c r="AB14" s="17">
        <v>1.4422507371997901E-3</v>
      </c>
      <c r="AC14" s="17">
        <v>6.8005650618704824E-3</v>
      </c>
      <c r="AD14" s="17">
        <v>1.9789122177926539E-3</v>
      </c>
      <c r="AE14" s="17">
        <v>0.22158449721752571</v>
      </c>
      <c r="AG14" s="17">
        <v>2.1725437228898611E-3</v>
      </c>
      <c r="AH14" s="17">
        <v>9.5476375823671487E-3</v>
      </c>
      <c r="AJ14" s="17">
        <v>3.5900365722839459E-3</v>
      </c>
      <c r="AK14" s="17">
        <v>5.2416902277137014E-3</v>
      </c>
      <c r="AL14" s="17">
        <v>7.4013233095891308E-3</v>
      </c>
      <c r="AM14" s="17">
        <v>3.573357778174979E-3</v>
      </c>
      <c r="AN14" s="17">
        <v>7.5622014241758214E-3</v>
      </c>
      <c r="AO14" s="17">
        <v>1.222936814512361E-2</v>
      </c>
      <c r="AP14" s="17">
        <v>1.4316420460147699E-2</v>
      </c>
      <c r="AQ14" s="17">
        <v>7.8968953759007438E-3</v>
      </c>
      <c r="AR14" s="17">
        <v>4.7970610245450023E-3</v>
      </c>
      <c r="AS14" s="17">
        <v>1.203635905013274E-2</v>
      </c>
      <c r="AT14" s="17">
        <v>8.7025426331617944E-3</v>
      </c>
      <c r="AU14" s="17">
        <v>1.5963023754439479E-2</v>
      </c>
      <c r="AV14" s="17">
        <v>1.6819555440524939E-2</v>
      </c>
      <c r="AX14" s="17">
        <v>5.5779878145028527E-3</v>
      </c>
      <c r="AY14" s="17">
        <v>1.203635905013274E-2</v>
      </c>
      <c r="AZ14" s="17">
        <v>8.7025426331617944E-3</v>
      </c>
      <c r="BA14" s="17">
        <v>1.5963023754439479E-2</v>
      </c>
      <c r="BC14" s="17">
        <v>6.4813228385843724E-3</v>
      </c>
      <c r="BD14" s="17">
        <v>1.8266539815408239E-2</v>
      </c>
      <c r="BE14" s="17">
        <v>2.9895292235677679E-3</v>
      </c>
      <c r="BF14" s="17">
        <v>2.5881407123525368E-3</v>
      </c>
      <c r="BG14" s="17">
        <v>6.7552011264830356E-3</v>
      </c>
      <c r="BH14" s="17">
        <v>7.2213317758854584E-3</v>
      </c>
      <c r="BI14" s="17">
        <v>1.8983100877772691E-2</v>
      </c>
      <c r="BJ14" s="17">
        <v>7.9924183818824938E-3</v>
      </c>
      <c r="BK14" s="17">
        <v>4.4353453044894808E-3</v>
      </c>
      <c r="BL14" s="17">
        <v>1.4854597700055899E-2</v>
      </c>
      <c r="BM14" s="17">
        <v>1.177856627400089E-2</v>
      </c>
      <c r="BN14" s="17">
        <v>9.5541533285185502E-3</v>
      </c>
      <c r="BP14" s="17">
        <v>9.0099047087775861E-3</v>
      </c>
      <c r="BQ14" s="17">
        <v>5.7770210011933261E-3</v>
      </c>
      <c r="BR14" s="17">
        <v>4.9063713374390746E-3</v>
      </c>
      <c r="BS14" s="17">
        <v>0</v>
      </c>
      <c r="BT14" s="17">
        <v>0</v>
      </c>
      <c r="BU14" s="17">
        <v>0</v>
      </c>
      <c r="BV14" s="17">
        <v>0</v>
      </c>
      <c r="BW14" s="17">
        <v>1.7294018957229179E-2</v>
      </c>
      <c r="BX14" s="17">
        <v>1.279761805095163E-2</v>
      </c>
      <c r="BY14" s="17">
        <v>1.056376033019385E-2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A19"/>
  <sheetViews>
    <sheetView showGridLines="0" workbookViewId="0">
      <pane xSplit="2" topLeftCell="BL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325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0.34720163165689122</v>
      </c>
      <c r="D9" s="17">
        <v>0.35261755751183982</v>
      </c>
      <c r="E9" s="17">
        <v>0.33910254459934269</v>
      </c>
      <c r="F9" s="17">
        <v>0.29972590030576141</v>
      </c>
      <c r="H9" s="17">
        <v>0.35236120918872582</v>
      </c>
      <c r="I9" s="17">
        <v>0.37302878117902522</v>
      </c>
      <c r="J9" s="17">
        <v>0.38016547001140888</v>
      </c>
      <c r="K9" s="17">
        <v>0.34916499397538892</v>
      </c>
      <c r="L9" s="17">
        <v>0.34396795275205438</v>
      </c>
      <c r="M9" s="17">
        <v>0.32877550361526792</v>
      </c>
      <c r="N9" s="17">
        <v>0.23932535792020221</v>
      </c>
      <c r="O9" s="17">
        <v>0.31964474908493939</v>
      </c>
      <c r="P9" s="17">
        <v>0.30359385611690382</v>
      </c>
      <c r="Q9" s="17">
        <v>0.3217153790263072</v>
      </c>
      <c r="R9" s="17">
        <v>0.43865383460649959</v>
      </c>
      <c r="S9" s="17">
        <v>0.35925383774851122</v>
      </c>
      <c r="U9" s="17">
        <v>0.39429074584774121</v>
      </c>
      <c r="V9" s="17">
        <v>0.39011907762342291</v>
      </c>
      <c r="W9" s="17">
        <v>0.29583329423207189</v>
      </c>
      <c r="X9" s="17">
        <v>0.2898931555818649</v>
      </c>
      <c r="Y9" s="17">
        <v>0.3640733834848433</v>
      </c>
      <c r="Z9" s="17">
        <v>0.31681998692368579</v>
      </c>
      <c r="AA9" s="17">
        <v>0.32888659696660327</v>
      </c>
      <c r="AB9" s="17">
        <v>0.40309653360226139</v>
      </c>
      <c r="AC9" s="17">
        <v>0.33128103426945921</v>
      </c>
      <c r="AD9" s="17">
        <v>0.35538575868629968</v>
      </c>
      <c r="AE9" s="17">
        <v>0.17368618556254989</v>
      </c>
      <c r="AG9" s="17">
        <v>0.35401378416862561</v>
      </c>
      <c r="AH9" s="17">
        <v>0.34188018958839611</v>
      </c>
      <c r="AJ9" s="17">
        <v>0.38398949835164731</v>
      </c>
      <c r="AK9" s="17">
        <v>0.31824861958448858</v>
      </c>
      <c r="AL9" s="17">
        <v>0.29667908434027701</v>
      </c>
      <c r="AM9" s="17">
        <v>0.31789900724806741</v>
      </c>
      <c r="AN9" s="17">
        <v>0.30243278419680009</v>
      </c>
      <c r="AO9" s="17">
        <v>0.3578640763703862</v>
      </c>
      <c r="AP9" s="17">
        <v>0.31995752197942329</v>
      </c>
      <c r="AQ9" s="17">
        <v>0.34869465022067297</v>
      </c>
      <c r="AR9" s="17">
        <v>0.34474717268048488</v>
      </c>
      <c r="AS9" s="17">
        <v>0.42526180438032329</v>
      </c>
      <c r="AT9" s="17">
        <v>0.37510648559268722</v>
      </c>
      <c r="AU9" s="17">
        <v>0.3039914881052167</v>
      </c>
      <c r="AV9" s="17">
        <v>0.30821835577314538</v>
      </c>
      <c r="AX9" s="17">
        <v>0.35186236666149973</v>
      </c>
      <c r="AY9" s="17">
        <v>0.42526180438032329</v>
      </c>
      <c r="AZ9" s="17">
        <v>0.37510648559268722</v>
      </c>
      <c r="BA9" s="17">
        <v>0.3039914881052167</v>
      </c>
      <c r="BC9" s="17">
        <v>0.36938392696874678</v>
      </c>
      <c r="BD9" s="17">
        <v>0.32797475030483281</v>
      </c>
      <c r="BE9" s="17">
        <v>0.37341595907875458</v>
      </c>
      <c r="BF9" s="17">
        <v>0.38756119195562538</v>
      </c>
      <c r="BG9" s="17">
        <v>0.43885071210791021</v>
      </c>
      <c r="BH9" s="17">
        <v>0.43753513918206849</v>
      </c>
      <c r="BI9" s="17">
        <v>0.40617472898559531</v>
      </c>
      <c r="BJ9" s="17">
        <v>0.3534978469934843</v>
      </c>
      <c r="BK9" s="17">
        <v>0.3324990721681042</v>
      </c>
      <c r="BL9" s="17">
        <v>0.27765439446475082</v>
      </c>
      <c r="BM9" s="17">
        <v>0.36832477514138501</v>
      </c>
      <c r="BN9" s="17">
        <v>0.32564547285441692</v>
      </c>
      <c r="BP9" s="17">
        <v>0.36399828162610759</v>
      </c>
      <c r="BQ9" s="17">
        <v>0.35649309120840139</v>
      </c>
      <c r="BR9" s="17">
        <v>0.31938897866756871</v>
      </c>
      <c r="BS9" s="17">
        <v>0.32880584232580068</v>
      </c>
      <c r="BT9" s="17">
        <v>0.51243813240471192</v>
      </c>
      <c r="BU9" s="17">
        <v>0.31799367780875148</v>
      </c>
      <c r="BV9" s="17">
        <v>0.2894331353864511</v>
      </c>
      <c r="BW9" s="17">
        <v>0.30575398392631209</v>
      </c>
      <c r="BX9" s="17">
        <v>0.2765879453918027</v>
      </c>
      <c r="BY9" s="17">
        <v>0.36649863312600828</v>
      </c>
    </row>
    <row r="10" spans="2:79" ht="18.95" customHeight="1">
      <c r="B10" s="19" t="s">
        <v>312</v>
      </c>
      <c r="C10" s="17">
        <v>0.37703442477015608</v>
      </c>
      <c r="D10" s="17">
        <v>0.37197936793810321</v>
      </c>
      <c r="E10" s="17">
        <v>0.39118088281623509</v>
      </c>
      <c r="F10" s="17">
        <v>0.36901213872686889</v>
      </c>
      <c r="H10" s="17">
        <v>0.31471659240328048</v>
      </c>
      <c r="I10" s="17">
        <v>0.34842099865287651</v>
      </c>
      <c r="J10" s="17">
        <v>0.29128823743714211</v>
      </c>
      <c r="K10" s="17">
        <v>0.41339669544443752</v>
      </c>
      <c r="L10" s="17">
        <v>0.35803909016609448</v>
      </c>
      <c r="M10" s="17">
        <v>0.3595963682506042</v>
      </c>
      <c r="N10" s="17">
        <v>0.47378572833604599</v>
      </c>
      <c r="O10" s="17">
        <v>0.38316736401514823</v>
      </c>
      <c r="P10" s="17">
        <v>0.46378251031500078</v>
      </c>
      <c r="Q10" s="17">
        <v>0.41707263741480499</v>
      </c>
      <c r="R10" s="17">
        <v>0.37974530138359702</v>
      </c>
      <c r="S10" s="17">
        <v>0.37621831350566198</v>
      </c>
      <c r="U10" s="17">
        <v>0.30625141874647449</v>
      </c>
      <c r="V10" s="17">
        <v>0.32023836441784248</v>
      </c>
      <c r="W10" s="17">
        <v>0.34609611726802492</v>
      </c>
      <c r="X10" s="17">
        <v>0.37981969840784557</v>
      </c>
      <c r="Y10" s="17">
        <v>0.41804379330600938</v>
      </c>
      <c r="Z10" s="17">
        <v>0.47619565191318047</v>
      </c>
      <c r="AA10" s="17">
        <v>0.39899902975740459</v>
      </c>
      <c r="AB10" s="17">
        <v>0.38251183363483549</v>
      </c>
      <c r="AC10" s="17">
        <v>0.40133921898371372</v>
      </c>
      <c r="AD10" s="17">
        <v>0.36030960279965418</v>
      </c>
      <c r="AE10" s="17">
        <v>0.35526698138392021</v>
      </c>
      <c r="AG10" s="17">
        <v>0.39982888219555518</v>
      </c>
      <c r="AH10" s="17">
        <v>0.35922810225123269</v>
      </c>
      <c r="AJ10" s="17">
        <v>0.37319767488688838</v>
      </c>
      <c r="AK10" s="17">
        <v>0.33336882041081939</v>
      </c>
      <c r="AL10" s="17">
        <v>0.39019009028588941</v>
      </c>
      <c r="AM10" s="17">
        <v>0.42356357707282571</v>
      </c>
      <c r="AN10" s="17">
        <v>0.39162789914384949</v>
      </c>
      <c r="AO10" s="17">
        <v>0.36816943289511878</v>
      </c>
      <c r="AP10" s="17">
        <v>0.36197475653316408</v>
      </c>
      <c r="AQ10" s="17">
        <v>0.35192838527081788</v>
      </c>
      <c r="AR10" s="17">
        <v>0.39197833025961298</v>
      </c>
      <c r="AS10" s="17">
        <v>0.26787234238221519</v>
      </c>
      <c r="AT10" s="17">
        <v>0.3681148453895372</v>
      </c>
      <c r="AU10" s="17">
        <v>0.37529325474828418</v>
      </c>
      <c r="AV10" s="17">
        <v>0.36469445838889553</v>
      </c>
      <c r="AX10" s="17">
        <v>0.37682189011200778</v>
      </c>
      <c r="AY10" s="17">
        <v>0.26787234238221519</v>
      </c>
      <c r="AZ10" s="17">
        <v>0.3681148453895372</v>
      </c>
      <c r="BA10" s="17">
        <v>0.37529325474828418</v>
      </c>
      <c r="BC10" s="17">
        <v>0.39487233146339717</v>
      </c>
      <c r="BD10" s="17">
        <v>0.36044388486179679</v>
      </c>
      <c r="BE10" s="17">
        <v>0.36820845210149789</v>
      </c>
      <c r="BF10" s="17">
        <v>0.38930106688366323</v>
      </c>
      <c r="BG10" s="17">
        <v>0.27054536074435898</v>
      </c>
      <c r="BH10" s="17">
        <v>0.3666298034060741</v>
      </c>
      <c r="BI10" s="17">
        <v>0.40179546034761499</v>
      </c>
      <c r="BJ10" s="17">
        <v>0.32981081743707091</v>
      </c>
      <c r="BK10" s="17">
        <v>0.36613329367810488</v>
      </c>
      <c r="BL10" s="17">
        <v>0.37618454760851727</v>
      </c>
      <c r="BM10" s="17">
        <v>0.36262737843611981</v>
      </c>
      <c r="BN10" s="17">
        <v>0.3638613483721983</v>
      </c>
      <c r="BP10" s="17">
        <v>0.35290731141051551</v>
      </c>
      <c r="BQ10" s="17">
        <v>0.40665262449333339</v>
      </c>
      <c r="BR10" s="17">
        <v>0.37956113441886202</v>
      </c>
      <c r="BS10" s="17">
        <v>0.39090534266794202</v>
      </c>
      <c r="BT10" s="17">
        <v>0.33701614897718618</v>
      </c>
      <c r="BU10" s="17">
        <v>0.38188152820294968</v>
      </c>
      <c r="BV10" s="17">
        <v>0.44686719040739609</v>
      </c>
      <c r="BW10" s="17">
        <v>0.39122928560281373</v>
      </c>
      <c r="BX10" s="17">
        <v>0.43060496822797772</v>
      </c>
      <c r="BY10" s="17">
        <v>0.35808639896030781</v>
      </c>
    </row>
    <row r="11" spans="2:79" ht="18.95" customHeight="1">
      <c r="B11" s="19" t="s">
        <v>313</v>
      </c>
      <c r="C11" s="17">
        <v>0.22601182869092529</v>
      </c>
      <c r="D11" s="17">
        <v>0.22352007911545699</v>
      </c>
      <c r="E11" s="17">
        <v>0.22615746710047471</v>
      </c>
      <c r="F11" s="17">
        <v>0.27916376296227852</v>
      </c>
      <c r="H11" s="17">
        <v>0.25436906419864341</v>
      </c>
      <c r="I11" s="17">
        <v>0.21154285721017299</v>
      </c>
      <c r="J11" s="17">
        <v>0.28780928529194161</v>
      </c>
      <c r="K11" s="17">
        <v>0.20849056035638169</v>
      </c>
      <c r="L11" s="17">
        <v>0.23930773472269051</v>
      </c>
      <c r="M11" s="17">
        <v>0.25457034862253342</v>
      </c>
      <c r="N11" s="17">
        <v>0.24002818222988381</v>
      </c>
      <c r="O11" s="17">
        <v>0.24652151498488101</v>
      </c>
      <c r="P11" s="17">
        <v>0.20381435478106949</v>
      </c>
      <c r="Q11" s="17">
        <v>0.21596860472641091</v>
      </c>
      <c r="R11" s="17">
        <v>0.15548856068080019</v>
      </c>
      <c r="S11" s="17">
        <v>0.2094733001583611</v>
      </c>
      <c r="U11" s="17">
        <v>0.23078412357360881</v>
      </c>
      <c r="V11" s="17">
        <v>0.23133056337165789</v>
      </c>
      <c r="W11" s="17">
        <v>0.3130366968495279</v>
      </c>
      <c r="X11" s="17">
        <v>0.26431435033444922</v>
      </c>
      <c r="Y11" s="17">
        <v>0.1625317311011274</v>
      </c>
      <c r="Z11" s="17">
        <v>0.18190181356646579</v>
      </c>
      <c r="AA11" s="17">
        <v>0.23406070232888501</v>
      </c>
      <c r="AB11" s="17">
        <v>0.17200219618516541</v>
      </c>
      <c r="AC11" s="17">
        <v>0.2098668232407189</v>
      </c>
      <c r="AD11" s="17">
        <v>0.24800656608508939</v>
      </c>
      <c r="AE11" s="17">
        <v>0.24946233583600419</v>
      </c>
      <c r="AG11" s="17">
        <v>0.2032943857989046</v>
      </c>
      <c r="AH11" s="17">
        <v>0.24375798984718111</v>
      </c>
      <c r="AJ11" s="17">
        <v>0.20627728769767051</v>
      </c>
      <c r="AK11" s="17">
        <v>0.29469700359513418</v>
      </c>
      <c r="AL11" s="17">
        <v>0.27539879738043838</v>
      </c>
      <c r="AM11" s="17">
        <v>0.22992150014966481</v>
      </c>
      <c r="AN11" s="17">
        <v>0.26584988880694033</v>
      </c>
      <c r="AO11" s="17">
        <v>0.20912112619934001</v>
      </c>
      <c r="AP11" s="17">
        <v>0.26315496552476753</v>
      </c>
      <c r="AQ11" s="17">
        <v>0.2333179875761367</v>
      </c>
      <c r="AR11" s="17">
        <v>0.2291507060678061</v>
      </c>
      <c r="AS11" s="17">
        <v>0.27544814203247819</v>
      </c>
      <c r="AT11" s="17">
        <v>0.22374417912530811</v>
      </c>
      <c r="AU11" s="17">
        <v>0.27501669099945791</v>
      </c>
      <c r="AV11" s="17">
        <v>0.30566448538965829</v>
      </c>
      <c r="AX11" s="17">
        <v>0.2221154256873952</v>
      </c>
      <c r="AY11" s="17">
        <v>0.27544814203247819</v>
      </c>
      <c r="AZ11" s="17">
        <v>0.22374417912530811</v>
      </c>
      <c r="BA11" s="17">
        <v>0.27501669099945791</v>
      </c>
      <c r="BC11" s="17">
        <v>0.21319700087716351</v>
      </c>
      <c r="BD11" s="17">
        <v>0.1795038783498438</v>
      </c>
      <c r="BE11" s="17">
        <v>0.22179193521458129</v>
      </c>
      <c r="BF11" s="17">
        <v>0.17254393995879541</v>
      </c>
      <c r="BG11" s="17">
        <v>0.26176353571685113</v>
      </c>
      <c r="BH11" s="17">
        <v>0.1423911812043788</v>
      </c>
      <c r="BI11" s="17">
        <v>0.1239712720099137</v>
      </c>
      <c r="BJ11" s="17">
        <v>0.24858985842889919</v>
      </c>
      <c r="BK11" s="17">
        <v>0.20100407121442379</v>
      </c>
      <c r="BL11" s="17">
        <v>0.2465295746684647</v>
      </c>
      <c r="BM11" s="17">
        <v>0.22061162999308301</v>
      </c>
      <c r="BN11" s="17">
        <v>0.25591623290677429</v>
      </c>
      <c r="BP11" s="17">
        <v>0.22589420509618821</v>
      </c>
      <c r="BQ11" s="17">
        <v>0.1958158068735375</v>
      </c>
      <c r="BR11" s="17">
        <v>0.26771189183735478</v>
      </c>
      <c r="BS11" s="17">
        <v>0.2406868917322644</v>
      </c>
      <c r="BT11" s="17">
        <v>0.1110657808905897</v>
      </c>
      <c r="BU11" s="17">
        <v>0.28794742864703748</v>
      </c>
      <c r="BV11" s="17">
        <v>0.20430032967962039</v>
      </c>
      <c r="BW11" s="17">
        <v>0.2424044321617746</v>
      </c>
      <c r="BX11" s="17">
        <v>0.23430752465172611</v>
      </c>
      <c r="BY11" s="17">
        <v>0.2110164273185427</v>
      </c>
    </row>
    <row r="12" spans="2:79" ht="18.95" customHeight="1">
      <c r="B12" s="19" t="s">
        <v>314</v>
      </c>
      <c r="C12" s="17">
        <v>3.4977228591905753E-2</v>
      </c>
      <c r="D12" s="17">
        <v>3.6577201259832791E-2</v>
      </c>
      <c r="E12" s="17">
        <v>2.7638938853797351E-2</v>
      </c>
      <c r="F12" s="17">
        <v>5.2098198005091127E-2</v>
      </c>
      <c r="H12" s="17">
        <v>4.5643209198152478E-2</v>
      </c>
      <c r="I12" s="17">
        <v>5.6295945859081438E-2</v>
      </c>
      <c r="J12" s="17">
        <v>2.5436729380966649E-2</v>
      </c>
      <c r="K12" s="17">
        <v>2.1513157946971961E-2</v>
      </c>
      <c r="L12" s="17">
        <v>5.6932482625642628E-2</v>
      </c>
      <c r="M12" s="17">
        <v>4.8668838283661739E-2</v>
      </c>
      <c r="N12" s="17">
        <v>0</v>
      </c>
      <c r="O12" s="17">
        <v>2.0109375615941911E-2</v>
      </c>
      <c r="P12" s="17">
        <v>1.8119050841943009E-2</v>
      </c>
      <c r="Q12" s="17">
        <v>3.9379852717216841E-2</v>
      </c>
      <c r="R12" s="17">
        <v>1.673815177163035E-2</v>
      </c>
      <c r="S12" s="17">
        <v>4.1990398609092927E-2</v>
      </c>
      <c r="U12" s="17">
        <v>3.9252775486258898E-2</v>
      </c>
      <c r="V12" s="17">
        <v>5.1188504481245387E-2</v>
      </c>
      <c r="W12" s="17">
        <v>2.438649105283381E-2</v>
      </c>
      <c r="X12" s="17">
        <v>5.3085050480792748E-2</v>
      </c>
      <c r="Y12" s="17">
        <v>3.4236601628325078E-2</v>
      </c>
      <c r="Z12" s="17">
        <v>2.1541951426992941E-2</v>
      </c>
      <c r="AA12" s="17">
        <v>2.3393626609599542E-2</v>
      </c>
      <c r="AB12" s="17">
        <v>3.4335632514985608E-2</v>
      </c>
      <c r="AC12" s="17">
        <v>3.8872767195747622E-2</v>
      </c>
      <c r="AD12" s="17">
        <v>3.4319160211164067E-2</v>
      </c>
      <c r="AE12" s="17">
        <v>0</v>
      </c>
      <c r="AG12" s="17">
        <v>3.0402263097620119E-2</v>
      </c>
      <c r="AH12" s="17">
        <v>3.8551049612687051E-2</v>
      </c>
      <c r="AJ12" s="17">
        <v>2.6406548610612288E-2</v>
      </c>
      <c r="AK12" s="17">
        <v>3.8274187780837549E-2</v>
      </c>
      <c r="AL12" s="17">
        <v>2.8305124128841681E-2</v>
      </c>
      <c r="AM12" s="17">
        <v>1.9425325270225721E-2</v>
      </c>
      <c r="AN12" s="17">
        <v>2.6538920346451989E-2</v>
      </c>
      <c r="AO12" s="17">
        <v>5.3216660239541413E-2</v>
      </c>
      <c r="AP12" s="17">
        <v>3.5637707650326457E-2</v>
      </c>
      <c r="AQ12" s="17">
        <v>3.437758734726238E-2</v>
      </c>
      <c r="AR12" s="17">
        <v>1.6336073583226501E-2</v>
      </c>
      <c r="AS12" s="17">
        <v>3.141771120498326E-2</v>
      </c>
      <c r="AT12" s="17">
        <v>2.4929550313142888E-2</v>
      </c>
      <c r="AU12" s="17">
        <v>2.7915936097185279E-2</v>
      </c>
      <c r="AV12" s="17">
        <v>2.1422700448300951E-2</v>
      </c>
      <c r="AX12" s="17">
        <v>3.3991633685314979E-2</v>
      </c>
      <c r="AY12" s="17">
        <v>3.141771120498326E-2</v>
      </c>
      <c r="AZ12" s="17">
        <v>2.4929550313142888E-2</v>
      </c>
      <c r="BA12" s="17">
        <v>2.7915936097185279E-2</v>
      </c>
      <c r="BC12" s="17">
        <v>1.807991234995247E-2</v>
      </c>
      <c r="BD12" s="17">
        <v>9.5484979183447546E-2</v>
      </c>
      <c r="BE12" s="17">
        <v>1.981634260130035E-2</v>
      </c>
      <c r="BF12" s="17">
        <v>4.8005660489563381E-2</v>
      </c>
      <c r="BG12" s="17">
        <v>2.2085190304396742E-2</v>
      </c>
      <c r="BH12" s="17">
        <v>3.8328385944498583E-2</v>
      </c>
      <c r="BI12" s="17">
        <v>4.6770940488573783E-2</v>
      </c>
      <c r="BJ12" s="17">
        <v>4.3873106948645289E-2</v>
      </c>
      <c r="BK12" s="17">
        <v>7.6705101780774318E-2</v>
      </c>
      <c r="BL12" s="17">
        <v>9.3308942063271977E-2</v>
      </c>
      <c r="BM12" s="17">
        <v>3.7149410724187919E-2</v>
      </c>
      <c r="BN12" s="17">
        <v>3.8648146122580371E-2</v>
      </c>
      <c r="BP12" s="17">
        <v>3.8539015799245978E-2</v>
      </c>
      <c r="BQ12" s="17">
        <v>2.9484435422340839E-2</v>
      </c>
      <c r="BR12" s="17">
        <v>2.392165730962428E-2</v>
      </c>
      <c r="BS12" s="17">
        <v>3.1765387370844667E-2</v>
      </c>
      <c r="BT12" s="17">
        <v>3.5979258682840742E-2</v>
      </c>
      <c r="BU12" s="17">
        <v>1.217736534126126E-2</v>
      </c>
      <c r="BV12" s="17">
        <v>3.7241385306428773E-2</v>
      </c>
      <c r="BW12" s="17">
        <v>4.3318279351870513E-2</v>
      </c>
      <c r="BX12" s="17">
        <v>3.2904325626590319E-2</v>
      </c>
      <c r="BY12" s="17">
        <v>4.1913248634178203E-2</v>
      </c>
    </row>
    <row r="13" spans="2:79" ht="18.95" customHeight="1">
      <c r="B13" s="19" t="s">
        <v>315</v>
      </c>
      <c r="C13" s="17">
        <v>1.1136670760635761E-2</v>
      </c>
      <c r="D13" s="17">
        <v>1.2525930244063651E-2</v>
      </c>
      <c r="E13" s="17">
        <v>8.7620153956259831E-3</v>
      </c>
      <c r="F13" s="17">
        <v>0</v>
      </c>
      <c r="H13" s="17">
        <v>2.3224613881802331E-2</v>
      </c>
      <c r="I13" s="17">
        <v>1.0711417098843891E-2</v>
      </c>
      <c r="J13" s="17">
        <v>1.53002778785408E-2</v>
      </c>
      <c r="K13" s="17">
        <v>0</v>
      </c>
      <c r="L13" s="17">
        <v>1.752739733517888E-3</v>
      </c>
      <c r="M13" s="17">
        <v>4.7049137334111476E-3</v>
      </c>
      <c r="N13" s="17">
        <v>3.6717554776293189E-2</v>
      </c>
      <c r="O13" s="17">
        <v>3.055699629908969E-2</v>
      </c>
      <c r="P13" s="17">
        <v>1.069022794508288E-2</v>
      </c>
      <c r="Q13" s="17">
        <v>0</v>
      </c>
      <c r="R13" s="17">
        <v>9.3741515574729192E-3</v>
      </c>
      <c r="S13" s="17">
        <v>8.865112452590777E-3</v>
      </c>
      <c r="U13" s="17">
        <v>2.1069431891788781E-2</v>
      </c>
      <c r="V13" s="17">
        <v>0</v>
      </c>
      <c r="W13" s="17">
        <v>1.4873712236994401E-2</v>
      </c>
      <c r="X13" s="17">
        <v>1.288774519504743E-2</v>
      </c>
      <c r="Y13" s="17">
        <v>1.6738729567410369E-2</v>
      </c>
      <c r="Z13" s="17">
        <v>0</v>
      </c>
      <c r="AA13" s="17">
        <v>1.4660044337507481E-2</v>
      </c>
      <c r="AB13" s="17">
        <v>6.6115533255524011E-3</v>
      </c>
      <c r="AC13" s="17">
        <v>1.7156674367327641E-2</v>
      </c>
      <c r="AD13" s="17">
        <v>0</v>
      </c>
      <c r="AE13" s="17">
        <v>0</v>
      </c>
      <c r="AG13" s="17">
        <v>9.8977417012766928E-3</v>
      </c>
      <c r="AH13" s="17">
        <v>1.210448368100088E-2</v>
      </c>
      <c r="AJ13" s="17">
        <v>8.565724112047585E-3</v>
      </c>
      <c r="AK13" s="17">
        <v>1.541136862872034E-2</v>
      </c>
      <c r="AL13" s="17">
        <v>9.4269038645534379E-3</v>
      </c>
      <c r="AM13" s="17">
        <v>9.1905902592165061E-3</v>
      </c>
      <c r="AN13" s="17">
        <v>1.2961254867399279E-2</v>
      </c>
      <c r="AO13" s="17">
        <v>1.1628704295613589E-2</v>
      </c>
      <c r="AP13" s="17">
        <v>8.8500843013150782E-3</v>
      </c>
      <c r="AQ13" s="17">
        <v>2.8773940760437908E-2</v>
      </c>
      <c r="AR13" s="17">
        <v>1.3576859816890951E-2</v>
      </c>
      <c r="AS13" s="17">
        <v>0</v>
      </c>
      <c r="AT13" s="17">
        <v>6.6535316493375957E-3</v>
      </c>
      <c r="AU13" s="17">
        <v>1.4304547394597539E-2</v>
      </c>
      <c r="AV13" s="17">
        <v>0</v>
      </c>
      <c r="AX13" s="17">
        <v>1.172801472620546E-2</v>
      </c>
      <c r="AY13" s="17">
        <v>0</v>
      </c>
      <c r="AZ13" s="17">
        <v>6.6535316493375957E-3</v>
      </c>
      <c r="BA13" s="17">
        <v>1.4304547394597539E-2</v>
      </c>
      <c r="BC13" s="17">
        <v>4.4668283407401756E-3</v>
      </c>
      <c r="BD13" s="17">
        <v>3.6592507300078847E-2</v>
      </c>
      <c r="BE13" s="17">
        <v>1.377778178029818E-2</v>
      </c>
      <c r="BF13" s="17">
        <v>0</v>
      </c>
      <c r="BG13" s="17">
        <v>0</v>
      </c>
      <c r="BH13" s="17">
        <v>1.1410692655480909E-2</v>
      </c>
      <c r="BI13" s="17">
        <v>1.2713513364881419E-2</v>
      </c>
      <c r="BJ13" s="17">
        <v>1.8111222362234589E-2</v>
      </c>
      <c r="BK13" s="17">
        <v>2.3658461158592891E-2</v>
      </c>
      <c r="BL13" s="17">
        <v>0</v>
      </c>
      <c r="BM13" s="17">
        <v>1.0178441091764639E-2</v>
      </c>
      <c r="BN13" s="17">
        <v>8.842734518894068E-3</v>
      </c>
      <c r="BP13" s="17">
        <v>1.255419639857709E-2</v>
      </c>
      <c r="BQ13" s="17">
        <v>0</v>
      </c>
      <c r="BR13" s="17">
        <v>4.5099664291511276E-3</v>
      </c>
      <c r="BS13" s="17">
        <v>7.8365359031481122E-3</v>
      </c>
      <c r="BT13" s="17">
        <v>3.50067904467167E-3</v>
      </c>
      <c r="BU13" s="17">
        <v>0</v>
      </c>
      <c r="BV13" s="17">
        <v>2.2157959220103791E-2</v>
      </c>
      <c r="BW13" s="17">
        <v>7.503224337749438E-3</v>
      </c>
      <c r="BX13" s="17">
        <v>1.279761805095163E-2</v>
      </c>
      <c r="BY13" s="17">
        <v>1.8655930771025061E-2</v>
      </c>
    </row>
    <row r="14" spans="2:79" ht="18.95" customHeight="1">
      <c r="B14" s="19" t="s">
        <v>131</v>
      </c>
      <c r="C14" s="17">
        <v>3.6382155294859739E-3</v>
      </c>
      <c r="D14" s="17">
        <v>2.7798639307035642E-3</v>
      </c>
      <c r="E14" s="17">
        <v>7.158151234524025E-3</v>
      </c>
      <c r="F14" s="17">
        <v>0</v>
      </c>
      <c r="H14" s="17">
        <v>9.6853111293953732E-3</v>
      </c>
      <c r="I14" s="17">
        <v>0</v>
      </c>
      <c r="J14" s="17">
        <v>0</v>
      </c>
      <c r="K14" s="17">
        <v>7.4345922768198104E-3</v>
      </c>
      <c r="L14" s="17">
        <v>0</v>
      </c>
      <c r="M14" s="17">
        <v>3.6840274945217251E-3</v>
      </c>
      <c r="N14" s="17">
        <v>1.014317673757493E-2</v>
      </c>
      <c r="O14" s="17">
        <v>0</v>
      </c>
      <c r="P14" s="17">
        <v>0</v>
      </c>
      <c r="Q14" s="17">
        <v>5.8635261152597661E-3</v>
      </c>
      <c r="R14" s="17">
        <v>0</v>
      </c>
      <c r="S14" s="17">
        <v>4.1990375257818426E-3</v>
      </c>
      <c r="U14" s="17">
        <v>8.3515044541278873E-3</v>
      </c>
      <c r="V14" s="17">
        <v>7.1234901058311014E-3</v>
      </c>
      <c r="W14" s="17">
        <v>5.7736883605471277E-3</v>
      </c>
      <c r="X14" s="17">
        <v>0</v>
      </c>
      <c r="Y14" s="17">
        <v>4.3757609122844314E-3</v>
      </c>
      <c r="Z14" s="17">
        <v>3.5405961696749191E-3</v>
      </c>
      <c r="AA14" s="17">
        <v>0</v>
      </c>
      <c r="AB14" s="17">
        <v>1.4422507371997901E-3</v>
      </c>
      <c r="AC14" s="17">
        <v>1.483481943033162E-3</v>
      </c>
      <c r="AD14" s="17">
        <v>1.9789122177926539E-3</v>
      </c>
      <c r="AE14" s="17">
        <v>0.22158449721752571</v>
      </c>
      <c r="AG14" s="17">
        <v>2.562943038017892E-3</v>
      </c>
      <c r="AH14" s="17">
        <v>4.4781850195021091E-3</v>
      </c>
      <c r="AJ14" s="17">
        <v>1.5632663411339271E-3</v>
      </c>
      <c r="AK14" s="17">
        <v>0</v>
      </c>
      <c r="AL14" s="17">
        <v>0</v>
      </c>
      <c r="AM14" s="17">
        <v>0</v>
      </c>
      <c r="AN14" s="17">
        <v>5.8925263855883359E-4</v>
      </c>
      <c r="AO14" s="17">
        <v>0</v>
      </c>
      <c r="AP14" s="17">
        <v>1.042496401100353E-2</v>
      </c>
      <c r="AQ14" s="17">
        <v>2.9074488246725091E-3</v>
      </c>
      <c r="AR14" s="17">
        <v>4.2108575919785523E-3</v>
      </c>
      <c r="AS14" s="17">
        <v>0</v>
      </c>
      <c r="AT14" s="17">
        <v>1.4514079299870919E-3</v>
      </c>
      <c r="AU14" s="17">
        <v>3.4780826552584022E-3</v>
      </c>
      <c r="AV14" s="17">
        <v>0</v>
      </c>
      <c r="AX14" s="17">
        <v>3.4806691275769529E-3</v>
      </c>
      <c r="AY14" s="17">
        <v>0</v>
      </c>
      <c r="AZ14" s="17">
        <v>1.4514079299870919E-3</v>
      </c>
      <c r="BA14" s="17">
        <v>3.4780826552584022E-3</v>
      </c>
      <c r="BC14" s="17">
        <v>0</v>
      </c>
      <c r="BD14" s="17">
        <v>0</v>
      </c>
      <c r="BE14" s="17">
        <v>2.9895292235677679E-3</v>
      </c>
      <c r="BF14" s="17">
        <v>2.5881407123525368E-3</v>
      </c>
      <c r="BG14" s="17">
        <v>6.7552011264830356E-3</v>
      </c>
      <c r="BH14" s="17">
        <v>3.7047976074991418E-3</v>
      </c>
      <c r="BI14" s="17">
        <v>8.5740848034206625E-3</v>
      </c>
      <c r="BJ14" s="17">
        <v>6.1171478296655713E-3</v>
      </c>
      <c r="BK14" s="17">
        <v>0</v>
      </c>
      <c r="BL14" s="17">
        <v>6.3225411949950228E-3</v>
      </c>
      <c r="BM14" s="17">
        <v>1.108364613459586E-3</v>
      </c>
      <c r="BN14" s="17">
        <v>7.086065225136144E-3</v>
      </c>
      <c r="BP14" s="17">
        <v>6.1069896693655978E-3</v>
      </c>
      <c r="BQ14" s="17">
        <v>1.155404200238665E-2</v>
      </c>
      <c r="BR14" s="17">
        <v>4.9063713374390746E-3</v>
      </c>
      <c r="BS14" s="17">
        <v>0</v>
      </c>
      <c r="BT14" s="17">
        <v>0</v>
      </c>
      <c r="BU14" s="17">
        <v>0</v>
      </c>
      <c r="BV14" s="17">
        <v>0</v>
      </c>
      <c r="BW14" s="17">
        <v>9.7907946194797386E-3</v>
      </c>
      <c r="BX14" s="17">
        <v>1.279761805095163E-2</v>
      </c>
      <c r="BY14" s="17">
        <v>3.8293611899380391E-3</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A19"/>
  <sheetViews>
    <sheetView showGridLines="0" workbookViewId="0">
      <pane xSplit="2" topLeftCell="K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326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0.45214830248439047</v>
      </c>
      <c r="D9" s="17">
        <v>0.45752881102745913</v>
      </c>
      <c r="E9" s="17">
        <v>0.44776857411748178</v>
      </c>
      <c r="F9" s="17">
        <v>0.37327485955424972</v>
      </c>
      <c r="H9" s="17">
        <v>0.40733913840759711</v>
      </c>
      <c r="I9" s="17">
        <v>0.42738821647547531</v>
      </c>
      <c r="J9" s="17">
        <v>0.44277768250233268</v>
      </c>
      <c r="K9" s="17">
        <v>0.42743648140924417</v>
      </c>
      <c r="L9" s="17">
        <v>0.39408877743695059</v>
      </c>
      <c r="M9" s="17">
        <v>0.38775286553615801</v>
      </c>
      <c r="N9" s="17">
        <v>0.36159737687843518</v>
      </c>
      <c r="O9" s="17">
        <v>0.47341662905907639</v>
      </c>
      <c r="P9" s="17">
        <v>0.50021243678716654</v>
      </c>
      <c r="Q9" s="17">
        <v>0.422510241338514</v>
      </c>
      <c r="R9" s="17">
        <v>0.60070524866759556</v>
      </c>
      <c r="S9" s="17">
        <v>0.52052811308374114</v>
      </c>
      <c r="U9" s="17">
        <v>0.41947908418101859</v>
      </c>
      <c r="V9" s="17">
        <v>0.36452918701621412</v>
      </c>
      <c r="W9" s="17">
        <v>0.43908507345082592</v>
      </c>
      <c r="X9" s="17">
        <v>0.38313036570015702</v>
      </c>
      <c r="Y9" s="17">
        <v>0.38244636467686821</v>
      </c>
      <c r="Z9" s="17">
        <v>0.49350015197129771</v>
      </c>
      <c r="AA9" s="17">
        <v>0.48119492551296639</v>
      </c>
      <c r="AB9" s="17">
        <v>0.52105234665658884</v>
      </c>
      <c r="AC9" s="17">
        <v>0.47910224070053797</v>
      </c>
      <c r="AD9" s="17">
        <v>0.5207503904840407</v>
      </c>
      <c r="AE9" s="17">
        <v>3.7888075136727109E-2</v>
      </c>
      <c r="AG9" s="17">
        <v>0.50939023771426639</v>
      </c>
      <c r="AH9" s="17">
        <v>0.40743267967799901</v>
      </c>
      <c r="AJ9" s="17">
        <v>0.52388218276023824</v>
      </c>
      <c r="AK9" s="17">
        <v>0.480509731152374</v>
      </c>
      <c r="AL9" s="17">
        <v>0.47945963598259911</v>
      </c>
      <c r="AM9" s="17">
        <v>0.46685779017343187</v>
      </c>
      <c r="AN9" s="17">
        <v>0.41557836736484699</v>
      </c>
      <c r="AO9" s="17">
        <v>0.52099371862329258</v>
      </c>
      <c r="AP9" s="17">
        <v>0.48721308562665622</v>
      </c>
      <c r="AQ9" s="17">
        <v>0.45901031850241331</v>
      </c>
      <c r="AR9" s="17">
        <v>0.46730835800648768</v>
      </c>
      <c r="AS9" s="17">
        <v>0.50442781533066916</v>
      </c>
      <c r="AT9" s="17">
        <v>0.52238719709733672</v>
      </c>
      <c r="AU9" s="17">
        <v>0.45732143663543612</v>
      </c>
      <c r="AV9" s="17">
        <v>0.566913934238646</v>
      </c>
      <c r="AX9" s="17">
        <v>0.45268452211171351</v>
      </c>
      <c r="AY9" s="17">
        <v>0.50442781533066916</v>
      </c>
      <c r="AZ9" s="17">
        <v>0.52238719709733672</v>
      </c>
      <c r="BA9" s="17">
        <v>0.45732143663543612</v>
      </c>
      <c r="BC9" s="17">
        <v>0.48897323805618709</v>
      </c>
      <c r="BD9" s="17">
        <v>0.4851982212986346</v>
      </c>
      <c r="BE9" s="17">
        <v>0.44942636805512193</v>
      </c>
      <c r="BF9" s="17">
        <v>0.53287143765292821</v>
      </c>
      <c r="BG9" s="17">
        <v>0.54963490012820759</v>
      </c>
      <c r="BH9" s="17">
        <v>0.50827855920919951</v>
      </c>
      <c r="BI9" s="17">
        <v>0.5080654471609436</v>
      </c>
      <c r="BJ9" s="17">
        <v>0.48561261459794552</v>
      </c>
      <c r="BK9" s="17">
        <v>0.46603890639166279</v>
      </c>
      <c r="BL9" s="17">
        <v>0.4708787992804026</v>
      </c>
      <c r="BM9" s="17">
        <v>0.47090539115537472</v>
      </c>
      <c r="BN9" s="17">
        <v>0.42890821674937329</v>
      </c>
      <c r="BP9" s="17">
        <v>0.49604034181962808</v>
      </c>
      <c r="BQ9" s="17">
        <v>0.53198261535010949</v>
      </c>
      <c r="BR9" s="17">
        <v>0.463423697591689</v>
      </c>
      <c r="BS9" s="17">
        <v>0.42659245484242148</v>
      </c>
      <c r="BT9" s="17">
        <v>0.55856300369848833</v>
      </c>
      <c r="BU9" s="17">
        <v>0.47499111138980699</v>
      </c>
      <c r="BV9" s="17">
        <v>0.336238590970662</v>
      </c>
      <c r="BW9" s="17">
        <v>0.34237255872855371</v>
      </c>
      <c r="BX9" s="17">
        <v>0.3991588679474305</v>
      </c>
      <c r="BY9" s="17">
        <v>0.47418225305753181</v>
      </c>
    </row>
    <row r="10" spans="2:79" ht="18.95" customHeight="1">
      <c r="B10" s="19" t="s">
        <v>312</v>
      </c>
      <c r="C10" s="17">
        <v>0.3571549594179968</v>
      </c>
      <c r="D10" s="17">
        <v>0.3568934418543977</v>
      </c>
      <c r="E10" s="17">
        <v>0.37390343874113219</v>
      </c>
      <c r="F10" s="17">
        <v>0.31403712924539601</v>
      </c>
      <c r="H10" s="17">
        <v>0.33335696294679218</v>
      </c>
      <c r="I10" s="17">
        <v>0.39104891732263991</v>
      </c>
      <c r="J10" s="17">
        <v>0.34782481643770352</v>
      </c>
      <c r="K10" s="17">
        <v>0.36062887986557118</v>
      </c>
      <c r="L10" s="17">
        <v>0.32929094010326432</v>
      </c>
      <c r="M10" s="17">
        <v>0.37490393285944151</v>
      </c>
      <c r="N10" s="17">
        <v>0.49693891667365703</v>
      </c>
      <c r="O10" s="17">
        <v>0.38263661164709639</v>
      </c>
      <c r="P10" s="17">
        <v>0.34198291113561607</v>
      </c>
      <c r="Q10" s="17">
        <v>0.40502032463028809</v>
      </c>
      <c r="R10" s="17">
        <v>0.28752580259575888</v>
      </c>
      <c r="S10" s="17">
        <v>0.3352648469338807</v>
      </c>
      <c r="U10" s="17">
        <v>0.3254312597642422</v>
      </c>
      <c r="V10" s="17">
        <v>0.37551033901318942</v>
      </c>
      <c r="W10" s="17">
        <v>0.34398173150214473</v>
      </c>
      <c r="X10" s="17">
        <v>0.44401424388373117</v>
      </c>
      <c r="Y10" s="17">
        <v>0.3987564021471855</v>
      </c>
      <c r="Z10" s="17">
        <v>0.33606208982821889</v>
      </c>
      <c r="AA10" s="17">
        <v>0.31564502274628869</v>
      </c>
      <c r="AB10" s="17">
        <v>0.3481368689817399</v>
      </c>
      <c r="AC10" s="17">
        <v>0.38814484791524378</v>
      </c>
      <c r="AD10" s="17">
        <v>0.32427200658342498</v>
      </c>
      <c r="AE10" s="17">
        <v>0.26449465686590312</v>
      </c>
      <c r="AG10" s="17">
        <v>0.34512261319444348</v>
      </c>
      <c r="AH10" s="17">
        <v>0.36655425476060949</v>
      </c>
      <c r="AJ10" s="17">
        <v>0.32562042499809468</v>
      </c>
      <c r="AK10" s="17">
        <v>0.37923706720950873</v>
      </c>
      <c r="AL10" s="17">
        <v>0.35801290628652549</v>
      </c>
      <c r="AM10" s="17">
        <v>0.4065814719471198</v>
      </c>
      <c r="AN10" s="17">
        <v>0.37420103439205421</v>
      </c>
      <c r="AO10" s="17">
        <v>0.3054623944714342</v>
      </c>
      <c r="AP10" s="17">
        <v>0.37848473486358508</v>
      </c>
      <c r="AQ10" s="17">
        <v>0.40391152777057848</v>
      </c>
      <c r="AR10" s="17">
        <v>0.35544045581731581</v>
      </c>
      <c r="AS10" s="17">
        <v>0.39080093651302988</v>
      </c>
      <c r="AT10" s="17">
        <v>0.36746885846131738</v>
      </c>
      <c r="AU10" s="17">
        <v>0.37813041442935419</v>
      </c>
      <c r="AV10" s="17">
        <v>0.31768240413742282</v>
      </c>
      <c r="AX10" s="17">
        <v>0.35603916203801089</v>
      </c>
      <c r="AY10" s="17">
        <v>0.39080093651302988</v>
      </c>
      <c r="AZ10" s="17">
        <v>0.36746885846131738</v>
      </c>
      <c r="BA10" s="17">
        <v>0.37813041442935419</v>
      </c>
      <c r="BC10" s="17">
        <v>0.34090788005581518</v>
      </c>
      <c r="BD10" s="17">
        <v>0.40495211515906121</v>
      </c>
      <c r="BE10" s="17">
        <v>0.38721356761078241</v>
      </c>
      <c r="BF10" s="17">
        <v>0.2681239756007201</v>
      </c>
      <c r="BG10" s="17">
        <v>0.28023537221826761</v>
      </c>
      <c r="BH10" s="17">
        <v>0.34605710979489002</v>
      </c>
      <c r="BI10" s="17">
        <v>0.29984867337927101</v>
      </c>
      <c r="BJ10" s="17">
        <v>0.35272635803303548</v>
      </c>
      <c r="BK10" s="17">
        <v>0.3092173492120493</v>
      </c>
      <c r="BL10" s="17">
        <v>0.31612700403741811</v>
      </c>
      <c r="BM10" s="17">
        <v>0.36448927162692629</v>
      </c>
      <c r="BN10" s="17">
        <v>0.35302075849883902</v>
      </c>
      <c r="BP10" s="17">
        <v>0.34823133013726643</v>
      </c>
      <c r="BQ10" s="17">
        <v>0.33839403776785082</v>
      </c>
      <c r="BR10" s="17">
        <v>0.35119347447217342</v>
      </c>
      <c r="BS10" s="17">
        <v>0.37858411792665009</v>
      </c>
      <c r="BT10" s="17">
        <v>0.32228232942987439</v>
      </c>
      <c r="BU10" s="17">
        <v>0.36927478182660128</v>
      </c>
      <c r="BV10" s="17">
        <v>0.42576448850389831</v>
      </c>
      <c r="BW10" s="17">
        <v>0.43389003444698321</v>
      </c>
      <c r="BX10" s="17">
        <v>0.39442185625692178</v>
      </c>
      <c r="BY10" s="17">
        <v>0.31207491247520802</v>
      </c>
    </row>
    <row r="11" spans="2:79" ht="18.95" customHeight="1">
      <c r="B11" s="19" t="s">
        <v>313</v>
      </c>
      <c r="C11" s="17">
        <v>0.15370050269177291</v>
      </c>
      <c r="D11" s="17">
        <v>0.15167050710720451</v>
      </c>
      <c r="E11" s="17">
        <v>0.1456371234532042</v>
      </c>
      <c r="F11" s="17">
        <v>0.20693955826209839</v>
      </c>
      <c r="H11" s="17">
        <v>0.2061486357084395</v>
      </c>
      <c r="I11" s="17">
        <v>0.15487953713260039</v>
      </c>
      <c r="J11" s="17">
        <v>0.17866003275704059</v>
      </c>
      <c r="K11" s="17">
        <v>0.1456138506778212</v>
      </c>
      <c r="L11" s="17">
        <v>0.2026217627230969</v>
      </c>
      <c r="M11" s="17">
        <v>0.21587453869534201</v>
      </c>
      <c r="N11" s="17">
        <v>0.112045425451318</v>
      </c>
      <c r="O11" s="17">
        <v>0.1059113701411335</v>
      </c>
      <c r="P11" s="17">
        <v>0.1294558201046625</v>
      </c>
      <c r="Q11" s="17">
        <v>0.16449374520859489</v>
      </c>
      <c r="R11" s="17">
        <v>0.1023947971791728</v>
      </c>
      <c r="S11" s="17">
        <v>0.10519812932038081</v>
      </c>
      <c r="U11" s="17">
        <v>0.2259162362508669</v>
      </c>
      <c r="V11" s="17">
        <v>0.20426216706999839</v>
      </c>
      <c r="W11" s="17">
        <v>0.16291216934639</v>
      </c>
      <c r="X11" s="17">
        <v>0.12205662518151331</v>
      </c>
      <c r="Y11" s="17">
        <v>0.15252671682737881</v>
      </c>
      <c r="Z11" s="17">
        <v>0.1438921104184934</v>
      </c>
      <c r="AA11" s="17">
        <v>0.17326317259297699</v>
      </c>
      <c r="AB11" s="17">
        <v>0.11144240211691191</v>
      </c>
      <c r="AC11" s="17">
        <v>0.1098638600380682</v>
      </c>
      <c r="AD11" s="17">
        <v>0.12379808606838159</v>
      </c>
      <c r="AE11" s="17">
        <v>0.47603277077984413</v>
      </c>
      <c r="AG11" s="17">
        <v>0.1197583733123747</v>
      </c>
      <c r="AH11" s="17">
        <v>0.180215040477399</v>
      </c>
      <c r="AJ11" s="17">
        <v>0.1309332739986028</v>
      </c>
      <c r="AK11" s="17">
        <v>0.1274957760752749</v>
      </c>
      <c r="AL11" s="17">
        <v>0.15885563358499871</v>
      </c>
      <c r="AM11" s="17">
        <v>0.1045195957380136</v>
      </c>
      <c r="AN11" s="17">
        <v>0.17582147511915411</v>
      </c>
      <c r="AO11" s="17">
        <v>0.15589565083388521</v>
      </c>
      <c r="AP11" s="17">
        <v>0.1058596982881444</v>
      </c>
      <c r="AQ11" s="17">
        <v>0.1117311356327685</v>
      </c>
      <c r="AR11" s="17">
        <v>0.15120157357156369</v>
      </c>
      <c r="AS11" s="17">
        <v>8.1218768899013638E-2</v>
      </c>
      <c r="AT11" s="17">
        <v>8.867318922705289E-2</v>
      </c>
      <c r="AU11" s="17">
        <v>0.1373561879556375</v>
      </c>
      <c r="AV11" s="17">
        <v>0.1154036616239313</v>
      </c>
      <c r="AX11" s="17">
        <v>0.15725443840076869</v>
      </c>
      <c r="AY11" s="17">
        <v>8.1218768899013638E-2</v>
      </c>
      <c r="AZ11" s="17">
        <v>8.867318922705289E-2</v>
      </c>
      <c r="BA11" s="17">
        <v>0.1373561879556375</v>
      </c>
      <c r="BC11" s="17">
        <v>0.14416489065902899</v>
      </c>
      <c r="BD11" s="17">
        <v>4.058164445075834E-2</v>
      </c>
      <c r="BE11" s="17">
        <v>0.12843103944370271</v>
      </c>
      <c r="BF11" s="17">
        <v>0.17522834871449949</v>
      </c>
      <c r="BG11" s="17">
        <v>0.14128933622264489</v>
      </c>
      <c r="BH11" s="17">
        <v>9.7401573586731988E-2</v>
      </c>
      <c r="BI11" s="17">
        <v>9.7332648640749253E-2</v>
      </c>
      <c r="BJ11" s="17">
        <v>0.1163249424924935</v>
      </c>
      <c r="BK11" s="17">
        <v>0.16295317200392381</v>
      </c>
      <c r="BL11" s="17">
        <v>0.1397514751870666</v>
      </c>
      <c r="BM11" s="17">
        <v>0.13494072127821249</v>
      </c>
      <c r="BN11" s="17">
        <v>0.17646091115593041</v>
      </c>
      <c r="BP11" s="17">
        <v>0.12987620011082901</v>
      </c>
      <c r="BQ11" s="17">
        <v>0.1064964681357965</v>
      </c>
      <c r="BR11" s="17">
        <v>0.15398737986689909</v>
      </c>
      <c r="BS11" s="17">
        <v>0.1538238838329658</v>
      </c>
      <c r="BT11" s="17">
        <v>9.5443557490317715E-2</v>
      </c>
      <c r="BU11" s="17">
        <v>0.1557341067835917</v>
      </c>
      <c r="BV11" s="17">
        <v>0.1812940730937202</v>
      </c>
      <c r="BW11" s="17">
        <v>0.16426533308442759</v>
      </c>
      <c r="BX11" s="17">
        <v>0.115015388440564</v>
      </c>
      <c r="BY11" s="17">
        <v>0.17348873696315581</v>
      </c>
    </row>
    <row r="12" spans="2:79" ht="18.95" customHeight="1">
      <c r="B12" s="19" t="s">
        <v>314</v>
      </c>
      <c r="C12" s="17">
        <v>2.2587511555596289E-2</v>
      </c>
      <c r="D12" s="17">
        <v>1.891339079053974E-2</v>
      </c>
      <c r="E12" s="17">
        <v>1.882641177553445E-2</v>
      </c>
      <c r="F12" s="17">
        <v>9.7340343688527869E-2</v>
      </c>
      <c r="H12" s="17">
        <v>3.2246099364760382E-2</v>
      </c>
      <c r="I12" s="17">
        <v>1.304801614699137E-2</v>
      </c>
      <c r="J12" s="17">
        <v>0</v>
      </c>
      <c r="K12" s="17">
        <v>3.5312019528092542E-2</v>
      </c>
      <c r="L12" s="17">
        <v>5.5411001226929907E-2</v>
      </c>
      <c r="M12" s="17">
        <v>5.9609062001377616E-3</v>
      </c>
      <c r="N12" s="17">
        <v>2.9418280996589701E-2</v>
      </c>
      <c r="O12" s="17">
        <v>3.8035389152693749E-2</v>
      </c>
      <c r="P12" s="17">
        <v>1.581896057187341E-2</v>
      </c>
      <c r="Q12" s="17">
        <v>2.1121627073430009E-3</v>
      </c>
      <c r="R12" s="17">
        <v>0</v>
      </c>
      <c r="S12" s="17">
        <v>3.1614969328371482E-2</v>
      </c>
      <c r="U12" s="17">
        <v>4.1189064414886732E-3</v>
      </c>
      <c r="V12" s="17">
        <v>5.569830690059787E-2</v>
      </c>
      <c r="W12" s="17">
        <v>4.0869591922617618E-2</v>
      </c>
      <c r="X12" s="17">
        <v>2.5037261204410379E-2</v>
      </c>
      <c r="Y12" s="17">
        <v>3.7128862045704543E-2</v>
      </c>
      <c r="Z12" s="17">
        <v>1.228553426505182E-2</v>
      </c>
      <c r="AA12" s="17">
        <v>1.8115515119534499E-2</v>
      </c>
      <c r="AB12" s="17">
        <v>1.131457818200726E-2</v>
      </c>
      <c r="AC12" s="17">
        <v>1.312152239821345E-2</v>
      </c>
      <c r="AD12" s="17">
        <v>2.7221692428567399E-2</v>
      </c>
      <c r="AE12" s="17">
        <v>0</v>
      </c>
      <c r="AG12" s="17">
        <v>1.815307968490985E-2</v>
      </c>
      <c r="AH12" s="17">
        <v>2.6051552072290131E-2</v>
      </c>
      <c r="AJ12" s="17">
        <v>1.496746592598625E-2</v>
      </c>
      <c r="AK12" s="17">
        <v>6.3886696252898533E-3</v>
      </c>
      <c r="AL12" s="17">
        <v>3.671824145876715E-3</v>
      </c>
      <c r="AM12" s="17">
        <v>1.3914488794828881E-2</v>
      </c>
      <c r="AN12" s="17">
        <v>2.0172855876760331E-2</v>
      </c>
      <c r="AO12" s="17">
        <v>1.7648236071388081E-2</v>
      </c>
      <c r="AP12" s="17">
        <v>9.9290513597159527E-3</v>
      </c>
      <c r="AQ12" s="17">
        <v>0</v>
      </c>
      <c r="AR12" s="17">
        <v>2.2844770359112788E-2</v>
      </c>
      <c r="AS12" s="17">
        <v>3.3441989131524912E-3</v>
      </c>
      <c r="AT12" s="17">
        <v>1.4792569352433751E-2</v>
      </c>
      <c r="AU12" s="17">
        <v>2.3713878324313889E-2</v>
      </c>
      <c r="AV12" s="17">
        <v>0</v>
      </c>
      <c r="AX12" s="17">
        <v>2.0447412387892279E-2</v>
      </c>
      <c r="AY12" s="17">
        <v>3.3441989131524912E-3</v>
      </c>
      <c r="AZ12" s="17">
        <v>1.4792569352433751E-2</v>
      </c>
      <c r="BA12" s="17">
        <v>2.3713878324313889E-2</v>
      </c>
      <c r="BC12" s="17">
        <v>9.3090071002694692E-3</v>
      </c>
      <c r="BD12" s="17">
        <v>3.6651934969341209E-2</v>
      </c>
      <c r="BE12" s="17">
        <v>1.377778178029818E-2</v>
      </c>
      <c r="BF12" s="17">
        <v>0</v>
      </c>
      <c r="BG12" s="17">
        <v>0</v>
      </c>
      <c r="BH12" s="17">
        <v>1.8616904710618901E-2</v>
      </c>
      <c r="BI12" s="17">
        <v>2.9447523980057479E-2</v>
      </c>
      <c r="BJ12" s="17">
        <v>3.2303566448744443E-2</v>
      </c>
      <c r="BK12" s="17">
        <v>2.8795763282073349E-2</v>
      </c>
      <c r="BL12" s="17">
        <v>3.2637931860294303E-2</v>
      </c>
      <c r="BM12" s="17">
        <v>1.6410330305695629E-2</v>
      </c>
      <c r="BN12" s="17">
        <v>2.655099863364075E-2</v>
      </c>
      <c r="BP12" s="17">
        <v>1.546655567190543E-2</v>
      </c>
      <c r="BQ12" s="17">
        <v>1.157283674385661E-2</v>
      </c>
      <c r="BR12" s="17">
        <v>2.2957696293009339E-2</v>
      </c>
      <c r="BS12" s="17">
        <v>3.0084955485774979E-2</v>
      </c>
      <c r="BT12" s="17">
        <v>2.0221782381042601E-2</v>
      </c>
      <c r="BU12" s="17">
        <v>0</v>
      </c>
      <c r="BV12" s="17">
        <v>4.6972116369074238E-2</v>
      </c>
      <c r="BW12" s="17">
        <v>4.2202386329543137E-2</v>
      </c>
      <c r="BX12" s="17">
        <v>4.5701943677541948E-2</v>
      </c>
      <c r="BY12" s="17">
        <v>1.483602072160135E-2</v>
      </c>
    </row>
    <row r="13" spans="2:79" ht="18.95" customHeight="1">
      <c r="B13" s="19" t="s">
        <v>315</v>
      </c>
      <c r="C13" s="17">
        <v>8.2834733223696149E-3</v>
      </c>
      <c r="D13" s="17">
        <v>1.005127348294621E-2</v>
      </c>
      <c r="E13" s="17">
        <v>4.1128114640829527E-3</v>
      </c>
      <c r="F13" s="17">
        <v>0</v>
      </c>
      <c r="H13" s="17">
        <v>1.122385244301536E-2</v>
      </c>
      <c r="I13" s="17">
        <v>1.3635312922293041E-2</v>
      </c>
      <c r="J13" s="17">
        <v>3.0737468302923138E-2</v>
      </c>
      <c r="K13" s="17">
        <v>2.1539490697704691E-2</v>
      </c>
      <c r="L13" s="17">
        <v>1.4372962027261351E-2</v>
      </c>
      <c r="M13" s="17">
        <v>0</v>
      </c>
      <c r="N13" s="17">
        <v>0</v>
      </c>
      <c r="O13" s="17">
        <v>0</v>
      </c>
      <c r="P13" s="17">
        <v>8.3659764827245468E-3</v>
      </c>
      <c r="Q13" s="17">
        <v>0</v>
      </c>
      <c r="R13" s="17">
        <v>0</v>
      </c>
      <c r="S13" s="17">
        <v>1.108261696243407E-3</v>
      </c>
      <c r="U13" s="17">
        <v>8.3515044541278873E-3</v>
      </c>
      <c r="V13" s="17">
        <v>0</v>
      </c>
      <c r="W13" s="17">
        <v>1.315143377802162E-2</v>
      </c>
      <c r="X13" s="17">
        <v>2.133887657346795E-2</v>
      </c>
      <c r="Y13" s="17">
        <v>1.8564431022852271E-2</v>
      </c>
      <c r="Z13" s="17">
        <v>1.0719517347263291E-2</v>
      </c>
      <c r="AA13" s="17">
        <v>5.1722059745954842E-3</v>
      </c>
      <c r="AB13" s="17">
        <v>6.6115533255524011E-3</v>
      </c>
      <c r="AC13" s="17">
        <v>0</v>
      </c>
      <c r="AD13" s="17">
        <v>1.9789122177926539E-3</v>
      </c>
      <c r="AE13" s="17">
        <v>0</v>
      </c>
      <c r="AG13" s="17">
        <v>1.7909584689562519E-3</v>
      </c>
      <c r="AH13" s="17">
        <v>1.335522437488474E-2</v>
      </c>
      <c r="AJ13" s="17">
        <v>2.02789769208016E-3</v>
      </c>
      <c r="AK13" s="17">
        <v>6.3687559375526564E-3</v>
      </c>
      <c r="AL13" s="17">
        <v>0</v>
      </c>
      <c r="AM13" s="17">
        <v>3.5753455818353982E-3</v>
      </c>
      <c r="AN13" s="17">
        <v>9.7308801611734937E-3</v>
      </c>
      <c r="AO13" s="17">
        <v>0</v>
      </c>
      <c r="AP13" s="17">
        <v>9.9442175695684705E-3</v>
      </c>
      <c r="AQ13" s="17">
        <v>2.2439569269567462E-2</v>
      </c>
      <c r="AR13" s="17">
        <v>0</v>
      </c>
      <c r="AS13" s="17">
        <v>0</v>
      </c>
      <c r="AT13" s="17">
        <v>5.2267779318722427E-3</v>
      </c>
      <c r="AU13" s="17">
        <v>0</v>
      </c>
      <c r="AV13" s="17">
        <v>0</v>
      </c>
      <c r="AX13" s="17">
        <v>8.4861868616726236E-3</v>
      </c>
      <c r="AY13" s="17">
        <v>0</v>
      </c>
      <c r="AZ13" s="17">
        <v>5.2267779318722427E-3</v>
      </c>
      <c r="BA13" s="17">
        <v>0</v>
      </c>
      <c r="BC13" s="17">
        <v>1.0163661290115091E-2</v>
      </c>
      <c r="BD13" s="17">
        <v>1.434954430679633E-2</v>
      </c>
      <c r="BE13" s="17">
        <v>1.816171388652699E-2</v>
      </c>
      <c r="BF13" s="17">
        <v>2.1188097319499642E-2</v>
      </c>
      <c r="BG13" s="17">
        <v>2.2085190304396742E-2</v>
      </c>
      <c r="BH13" s="17">
        <v>1.9596132048978261E-2</v>
      </c>
      <c r="BI13" s="17">
        <v>4.4538877403592907E-2</v>
      </c>
      <c r="BJ13" s="17">
        <v>7.5059421279332168E-3</v>
      </c>
      <c r="BK13" s="17">
        <v>3.2994809110290783E-2</v>
      </c>
      <c r="BL13" s="17">
        <v>3.4282248439823082E-2</v>
      </c>
      <c r="BM13" s="17">
        <v>7.0649655685275309E-3</v>
      </c>
      <c r="BN13" s="17">
        <v>2.4680881033824049E-3</v>
      </c>
      <c r="BP13" s="17">
        <v>2.912359273328338E-3</v>
      </c>
      <c r="BQ13" s="17">
        <v>0</v>
      </c>
      <c r="BR13" s="17">
        <v>3.531380438790034E-3</v>
      </c>
      <c r="BS13" s="17">
        <v>6.9963199606132634E-3</v>
      </c>
      <c r="BT13" s="17">
        <v>0</v>
      </c>
      <c r="BU13" s="17">
        <v>0</v>
      </c>
      <c r="BV13" s="17">
        <v>9.7307310626454681E-3</v>
      </c>
      <c r="BW13" s="17">
        <v>1.498211712876233E-2</v>
      </c>
      <c r="BX13" s="17">
        <v>2.2850971838770971E-2</v>
      </c>
      <c r="BY13" s="17">
        <v>1.485431645230946E-2</v>
      </c>
    </row>
    <row r="14" spans="2:79" ht="18.95" customHeight="1">
      <c r="B14" s="19" t="s">
        <v>131</v>
      </c>
      <c r="C14" s="17">
        <v>6.1252505278740106E-3</v>
      </c>
      <c r="D14" s="17">
        <v>4.9425757374526903E-3</v>
      </c>
      <c r="E14" s="17">
        <v>9.7516404485643703E-3</v>
      </c>
      <c r="F14" s="17">
        <v>8.4081092497279124E-3</v>
      </c>
      <c r="H14" s="17">
        <v>9.6853111293953732E-3</v>
      </c>
      <c r="I14" s="17">
        <v>0</v>
      </c>
      <c r="J14" s="17">
        <v>0</v>
      </c>
      <c r="K14" s="17">
        <v>9.4692778215659974E-3</v>
      </c>
      <c r="L14" s="17">
        <v>4.2145564824968363E-3</v>
      </c>
      <c r="M14" s="17">
        <v>1.5507756708920991E-2</v>
      </c>
      <c r="N14" s="17">
        <v>0</v>
      </c>
      <c r="O14" s="17">
        <v>0</v>
      </c>
      <c r="P14" s="17">
        <v>4.1638949179567961E-3</v>
      </c>
      <c r="Q14" s="17">
        <v>5.8635261152597661E-3</v>
      </c>
      <c r="R14" s="17">
        <v>9.3741515574729192E-3</v>
      </c>
      <c r="S14" s="17">
        <v>6.285679637382368E-3</v>
      </c>
      <c r="U14" s="17">
        <v>1.6703008908255771E-2</v>
      </c>
      <c r="V14" s="17">
        <v>0</v>
      </c>
      <c r="W14" s="17">
        <v>0</v>
      </c>
      <c r="X14" s="17">
        <v>4.4226274567201913E-3</v>
      </c>
      <c r="Y14" s="17">
        <v>1.057722328001077E-2</v>
      </c>
      <c r="Z14" s="17">
        <v>3.5405961696749191E-3</v>
      </c>
      <c r="AA14" s="17">
        <v>6.6091580536380276E-3</v>
      </c>
      <c r="AB14" s="17">
        <v>1.4422507371997901E-3</v>
      </c>
      <c r="AC14" s="17">
        <v>9.7675289479368065E-3</v>
      </c>
      <c r="AD14" s="17">
        <v>1.9789122177926539E-3</v>
      </c>
      <c r="AE14" s="17">
        <v>0.22158449721752571</v>
      </c>
      <c r="AG14" s="17">
        <v>5.7847376250494079E-3</v>
      </c>
      <c r="AH14" s="17">
        <v>6.3912486368175297E-3</v>
      </c>
      <c r="AJ14" s="17">
        <v>2.568754624997842E-3</v>
      </c>
      <c r="AK14" s="17">
        <v>0</v>
      </c>
      <c r="AL14" s="17">
        <v>0</v>
      </c>
      <c r="AM14" s="17">
        <v>4.5513077647704858E-3</v>
      </c>
      <c r="AN14" s="17">
        <v>4.4953870860108261E-3</v>
      </c>
      <c r="AO14" s="17">
        <v>0</v>
      </c>
      <c r="AP14" s="17">
        <v>8.5692122923299117E-3</v>
      </c>
      <c r="AQ14" s="17">
        <v>2.9074488246725091E-3</v>
      </c>
      <c r="AR14" s="17">
        <v>3.2048422455202429E-3</v>
      </c>
      <c r="AS14" s="17">
        <v>2.0208280344134751E-2</v>
      </c>
      <c r="AT14" s="17">
        <v>1.4514079299870919E-3</v>
      </c>
      <c r="AU14" s="17">
        <v>3.4780826552584022E-3</v>
      </c>
      <c r="AV14" s="17">
        <v>0</v>
      </c>
      <c r="AX14" s="17">
        <v>5.0882781999419683E-3</v>
      </c>
      <c r="AY14" s="17">
        <v>2.0208280344134751E-2</v>
      </c>
      <c r="AZ14" s="17">
        <v>1.4514079299870919E-3</v>
      </c>
      <c r="BA14" s="17">
        <v>3.4780826552584022E-3</v>
      </c>
      <c r="BC14" s="17">
        <v>6.4813228385843724E-3</v>
      </c>
      <c r="BD14" s="17">
        <v>1.8266539815408239E-2</v>
      </c>
      <c r="BE14" s="17">
        <v>2.9895292235677679E-3</v>
      </c>
      <c r="BF14" s="17">
        <v>2.5881407123525368E-3</v>
      </c>
      <c r="BG14" s="17">
        <v>6.7552011264830356E-3</v>
      </c>
      <c r="BH14" s="17">
        <v>1.004972064958146E-2</v>
      </c>
      <c r="BI14" s="17">
        <v>2.0766829435385631E-2</v>
      </c>
      <c r="BJ14" s="17">
        <v>5.5265762998476754E-3</v>
      </c>
      <c r="BK14" s="17">
        <v>0</v>
      </c>
      <c r="BL14" s="17">
        <v>6.3225411949950228E-3</v>
      </c>
      <c r="BM14" s="17">
        <v>6.1893200652633866E-3</v>
      </c>
      <c r="BN14" s="17">
        <v>1.2591026858834189E-2</v>
      </c>
      <c r="BP14" s="17">
        <v>7.4732129870426723E-3</v>
      </c>
      <c r="BQ14" s="17">
        <v>1.155404200238665E-2</v>
      </c>
      <c r="BR14" s="17">
        <v>4.9063713374390746E-3</v>
      </c>
      <c r="BS14" s="17">
        <v>3.9182679515740561E-3</v>
      </c>
      <c r="BT14" s="17">
        <v>3.489327000277024E-3</v>
      </c>
      <c r="BU14" s="17">
        <v>0</v>
      </c>
      <c r="BV14" s="17">
        <v>0</v>
      </c>
      <c r="BW14" s="17">
        <v>2.2875702817302989E-3</v>
      </c>
      <c r="BX14" s="17">
        <v>2.2850971838770971E-2</v>
      </c>
      <c r="BY14" s="17">
        <v>1.056376033019385E-2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A19"/>
  <sheetViews>
    <sheetView showGridLines="0" workbookViewId="0">
      <pane xSplit="2" topLeftCell="CO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327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0.43276063205297188</v>
      </c>
      <c r="D9" s="17">
        <v>0.43995482011991072</v>
      </c>
      <c r="E9" s="17">
        <v>0.40629683858406479</v>
      </c>
      <c r="F9" s="17">
        <v>0.42857689733307508</v>
      </c>
      <c r="H9" s="17">
        <v>0.38401908398805329</v>
      </c>
      <c r="I9" s="17">
        <v>0.37682936044241988</v>
      </c>
      <c r="J9" s="17">
        <v>0.54581780181446393</v>
      </c>
      <c r="K9" s="17">
        <v>0.45126667997293779</v>
      </c>
      <c r="L9" s="17">
        <v>0.36653074740756908</v>
      </c>
      <c r="M9" s="17">
        <v>0.4023849769253382</v>
      </c>
      <c r="N9" s="17">
        <v>0.35716920547497988</v>
      </c>
      <c r="O9" s="17">
        <v>0.32614069071898871</v>
      </c>
      <c r="P9" s="17">
        <v>0.42967135737096868</v>
      </c>
      <c r="Q9" s="17">
        <v>0.49610207579849042</v>
      </c>
      <c r="R9" s="17">
        <v>0.51473850029898727</v>
      </c>
      <c r="S9" s="17">
        <v>0.46265930024829988</v>
      </c>
      <c r="U9" s="17">
        <v>0.45470516930570498</v>
      </c>
      <c r="V9" s="17">
        <v>0.34252200576682867</v>
      </c>
      <c r="W9" s="17">
        <v>0.39799579614686181</v>
      </c>
      <c r="X9" s="17">
        <v>0.32718779562855987</v>
      </c>
      <c r="Y9" s="17">
        <v>0.44073321772071572</v>
      </c>
      <c r="Z9" s="17">
        <v>0.47352571150678052</v>
      </c>
      <c r="AA9" s="17">
        <v>0.41548284020894471</v>
      </c>
      <c r="AB9" s="17">
        <v>0.55140554040921597</v>
      </c>
      <c r="AC9" s="17">
        <v>0.47455464262121883</v>
      </c>
      <c r="AD9" s="17">
        <v>0.40184252772555501</v>
      </c>
      <c r="AE9" s="17">
        <v>0</v>
      </c>
      <c r="AG9" s="17">
        <v>0.45898407738895841</v>
      </c>
      <c r="AH9" s="17">
        <v>0.41227569062639358</v>
      </c>
      <c r="AJ9" s="17">
        <v>0.50621437062333785</v>
      </c>
      <c r="AK9" s="17">
        <v>0.45708349051966951</v>
      </c>
      <c r="AL9" s="17">
        <v>0.45324539042904949</v>
      </c>
      <c r="AM9" s="17">
        <v>0.4609897581034258</v>
      </c>
      <c r="AN9" s="17">
        <v>0.35068402030320478</v>
      </c>
      <c r="AO9" s="17">
        <v>0.46633123470357152</v>
      </c>
      <c r="AP9" s="17">
        <v>0.46639621003624632</v>
      </c>
      <c r="AQ9" s="17">
        <v>0.50430498371988119</v>
      </c>
      <c r="AR9" s="17">
        <v>0.47416212745014669</v>
      </c>
      <c r="AS9" s="17">
        <v>0.43368468571452018</v>
      </c>
      <c r="AT9" s="17">
        <v>0.43617486305536962</v>
      </c>
      <c r="AU9" s="17">
        <v>0.44494572310896491</v>
      </c>
      <c r="AV9" s="17">
        <v>0.48892004367716368</v>
      </c>
      <c r="AX9" s="17">
        <v>0.4444288768839405</v>
      </c>
      <c r="AY9" s="17">
        <v>0.43368468571452018</v>
      </c>
      <c r="AZ9" s="17">
        <v>0.43617486305536962</v>
      </c>
      <c r="BA9" s="17">
        <v>0.44494572310896491</v>
      </c>
      <c r="BC9" s="17">
        <v>0.43420057756449848</v>
      </c>
      <c r="BD9" s="17">
        <v>0.54191071938806257</v>
      </c>
      <c r="BE9" s="17">
        <v>0.45562456860436751</v>
      </c>
      <c r="BF9" s="17">
        <v>0.52033866313825061</v>
      </c>
      <c r="BG9" s="17">
        <v>0.37622366833347848</v>
      </c>
      <c r="BH9" s="17">
        <v>0.55639057389127833</v>
      </c>
      <c r="BI9" s="17">
        <v>0.53535983407734378</v>
      </c>
      <c r="BJ9" s="17">
        <v>0.44975192241136092</v>
      </c>
      <c r="BK9" s="17">
        <v>0.45052671058656091</v>
      </c>
      <c r="BL9" s="17">
        <v>0.40769265571043117</v>
      </c>
      <c r="BM9" s="17">
        <v>0.46034959280085619</v>
      </c>
      <c r="BN9" s="17">
        <v>0.4003540281657304</v>
      </c>
      <c r="BP9" s="17">
        <v>0.47449512918010611</v>
      </c>
      <c r="BQ9" s="17">
        <v>0.50381063760097833</v>
      </c>
      <c r="BR9" s="17">
        <v>0.36652684912113931</v>
      </c>
      <c r="BS9" s="17">
        <v>0.37040379261436912</v>
      </c>
      <c r="BT9" s="17">
        <v>0.62046710131414295</v>
      </c>
      <c r="BU9" s="17">
        <v>0.33143436994747649</v>
      </c>
      <c r="BV9" s="17">
        <v>0.45133128889933299</v>
      </c>
      <c r="BW9" s="17">
        <v>0.32981873433376718</v>
      </c>
      <c r="BX9" s="17">
        <v>0.41373541171061662</v>
      </c>
      <c r="BY9" s="17">
        <v>0.48842905433346501</v>
      </c>
    </row>
    <row r="10" spans="2:79" ht="18.95" customHeight="1">
      <c r="B10" s="19" t="s">
        <v>312</v>
      </c>
      <c r="C10" s="17">
        <v>0.33478171493031711</v>
      </c>
      <c r="D10" s="17">
        <v>0.34043875560699188</v>
      </c>
      <c r="E10" s="17">
        <v>0.34104841985678203</v>
      </c>
      <c r="F10" s="17">
        <v>0.22651788777706741</v>
      </c>
      <c r="H10" s="17">
        <v>0.29983471857973271</v>
      </c>
      <c r="I10" s="17">
        <v>0.37911149290064677</v>
      </c>
      <c r="J10" s="17">
        <v>0.2177547180871108</v>
      </c>
      <c r="K10" s="17">
        <v>0.31840761335352669</v>
      </c>
      <c r="L10" s="17">
        <v>0.3293066408701304</v>
      </c>
      <c r="M10" s="17">
        <v>0.39316539654159899</v>
      </c>
      <c r="N10" s="17">
        <v>0.46816299670383588</v>
      </c>
      <c r="O10" s="17">
        <v>0.45478197503650042</v>
      </c>
      <c r="P10" s="17">
        <v>0.37586897407681019</v>
      </c>
      <c r="Q10" s="17">
        <v>0.28749122302008151</v>
      </c>
      <c r="R10" s="17">
        <v>0.3033239854610707</v>
      </c>
      <c r="S10" s="17">
        <v>0.31956610174100197</v>
      </c>
      <c r="U10" s="17">
        <v>0.26932012211672379</v>
      </c>
      <c r="V10" s="17">
        <v>0.36053330378133858</v>
      </c>
      <c r="W10" s="17">
        <v>0.34743161999595229</v>
      </c>
      <c r="X10" s="17">
        <v>0.41324508056460962</v>
      </c>
      <c r="Y10" s="17">
        <v>0.31981724246949828</v>
      </c>
      <c r="Z10" s="17">
        <v>0.31273143831973832</v>
      </c>
      <c r="AA10" s="17">
        <v>0.35960586381707771</v>
      </c>
      <c r="AB10" s="17">
        <v>0.28981476186695682</v>
      </c>
      <c r="AC10" s="17">
        <v>0.37160306122842551</v>
      </c>
      <c r="AD10" s="17">
        <v>0.31531735025089069</v>
      </c>
      <c r="AE10" s="17">
        <v>0.56684124208319719</v>
      </c>
      <c r="AG10" s="17">
        <v>0.33410293808956232</v>
      </c>
      <c r="AH10" s="17">
        <v>0.33531195432664451</v>
      </c>
      <c r="AJ10" s="17">
        <v>0.31212812251312028</v>
      </c>
      <c r="AK10" s="17">
        <v>0.29648243605744051</v>
      </c>
      <c r="AL10" s="17">
        <v>0.32572135484662151</v>
      </c>
      <c r="AM10" s="17">
        <v>0.32390306809683511</v>
      </c>
      <c r="AN10" s="17">
        <v>0.38052191994747769</v>
      </c>
      <c r="AO10" s="17">
        <v>0.32091043552224008</v>
      </c>
      <c r="AP10" s="17">
        <v>0.33203360544905353</v>
      </c>
      <c r="AQ10" s="17">
        <v>0.29088853857300828</v>
      </c>
      <c r="AR10" s="17">
        <v>0.32875604126272751</v>
      </c>
      <c r="AS10" s="17">
        <v>0.35503205813992322</v>
      </c>
      <c r="AT10" s="17">
        <v>0.36890482928021862</v>
      </c>
      <c r="AU10" s="17">
        <v>0.32953925091093927</v>
      </c>
      <c r="AV10" s="17">
        <v>0.31241235571682779</v>
      </c>
      <c r="AX10" s="17">
        <v>0.32776039353250269</v>
      </c>
      <c r="AY10" s="17">
        <v>0.35503205813992322</v>
      </c>
      <c r="AZ10" s="17">
        <v>0.36890482928021862</v>
      </c>
      <c r="BA10" s="17">
        <v>0.32953925091093927</v>
      </c>
      <c r="BC10" s="17">
        <v>0.37118544361876787</v>
      </c>
      <c r="BD10" s="17">
        <v>0.32386737011489458</v>
      </c>
      <c r="BE10" s="17">
        <v>0.37805820770495269</v>
      </c>
      <c r="BF10" s="17">
        <v>0.27031189395771171</v>
      </c>
      <c r="BG10" s="17">
        <v>0.33412687886226278</v>
      </c>
      <c r="BH10" s="17">
        <v>0.31028512027635169</v>
      </c>
      <c r="BI10" s="17">
        <v>0.29232661154591949</v>
      </c>
      <c r="BJ10" s="17">
        <v>0.31527021035586961</v>
      </c>
      <c r="BK10" s="17">
        <v>0.28922229130242499</v>
      </c>
      <c r="BL10" s="17">
        <v>0.3222284844205206</v>
      </c>
      <c r="BM10" s="17">
        <v>0.35858926299294258</v>
      </c>
      <c r="BN10" s="17">
        <v>0.31452160740966839</v>
      </c>
      <c r="BP10" s="17">
        <v>0.30768803921083943</v>
      </c>
      <c r="BQ10" s="17">
        <v>0.33782974847539671</v>
      </c>
      <c r="BR10" s="17">
        <v>0.37278132858596008</v>
      </c>
      <c r="BS10" s="17">
        <v>0.3713594332355995</v>
      </c>
      <c r="BT10" s="17">
        <v>0.26199773903580509</v>
      </c>
      <c r="BU10" s="17">
        <v>0.38836737506501962</v>
      </c>
      <c r="BV10" s="17">
        <v>0.38482670373943662</v>
      </c>
      <c r="BW10" s="17">
        <v>0.40533303398781723</v>
      </c>
      <c r="BX10" s="17">
        <v>0.35537858657512272</v>
      </c>
      <c r="BY10" s="17">
        <v>0.27562787400576988</v>
      </c>
    </row>
    <row r="11" spans="2:79" ht="18.95" customHeight="1">
      <c r="B11" s="19" t="s">
        <v>313</v>
      </c>
      <c r="C11" s="17">
        <v>0.19392166331011809</v>
      </c>
      <c r="D11" s="17">
        <v>0.1849512942876205</v>
      </c>
      <c r="E11" s="17">
        <v>0.20669748624273609</v>
      </c>
      <c r="F11" s="17">
        <v>0.27017729312396749</v>
      </c>
      <c r="H11" s="17">
        <v>0.2422563532250859</v>
      </c>
      <c r="I11" s="17">
        <v>0.21864562544078209</v>
      </c>
      <c r="J11" s="17">
        <v>0.18866102730070869</v>
      </c>
      <c r="K11" s="17">
        <v>0.20752162486028411</v>
      </c>
      <c r="L11" s="17">
        <v>0.26173856733129802</v>
      </c>
      <c r="M11" s="17">
        <v>0.15861511781380769</v>
      </c>
      <c r="N11" s="17">
        <v>0.13824531368360921</v>
      </c>
      <c r="O11" s="17">
        <v>0.18925436054120839</v>
      </c>
      <c r="P11" s="17">
        <v>0.1533906695713006</v>
      </c>
      <c r="Q11" s="17">
        <v>0.20293690173723439</v>
      </c>
      <c r="R11" s="17">
        <v>0.17526935842055499</v>
      </c>
      <c r="S11" s="17">
        <v>0.16892937800826019</v>
      </c>
      <c r="U11" s="17">
        <v>0.203921506970245</v>
      </c>
      <c r="V11" s="17">
        <v>0.26531546659175947</v>
      </c>
      <c r="W11" s="17">
        <v>0.20869139114368751</v>
      </c>
      <c r="X11" s="17">
        <v>0.2191860135245064</v>
      </c>
      <c r="Y11" s="17">
        <v>0.20448858018006061</v>
      </c>
      <c r="Z11" s="17">
        <v>0.18553495068015141</v>
      </c>
      <c r="AA11" s="17">
        <v>0.1867846476788253</v>
      </c>
      <c r="AB11" s="17">
        <v>0.1297193116946341</v>
      </c>
      <c r="AC11" s="17">
        <v>0.12859821109872241</v>
      </c>
      <c r="AD11" s="17">
        <v>0.25561376182677559</v>
      </c>
      <c r="AE11" s="17">
        <v>0.21157426069927701</v>
      </c>
      <c r="AG11" s="17">
        <v>0.17594969100032479</v>
      </c>
      <c r="AH11" s="17">
        <v>0.2079608101639826</v>
      </c>
      <c r="AJ11" s="17">
        <v>0.15346527827351519</v>
      </c>
      <c r="AK11" s="17">
        <v>0.23270997873476601</v>
      </c>
      <c r="AL11" s="17">
        <v>0.19982532260832689</v>
      </c>
      <c r="AM11" s="17">
        <v>0.18026306433139169</v>
      </c>
      <c r="AN11" s="17">
        <v>0.24621370563558581</v>
      </c>
      <c r="AO11" s="17">
        <v>0.1714674496190032</v>
      </c>
      <c r="AP11" s="17">
        <v>0.167421736203197</v>
      </c>
      <c r="AQ11" s="17">
        <v>0.1599271074640686</v>
      </c>
      <c r="AR11" s="17">
        <v>0.14263954980714169</v>
      </c>
      <c r="AS11" s="17">
        <v>0.2112832561455564</v>
      </c>
      <c r="AT11" s="17">
        <v>0.16935270795497151</v>
      </c>
      <c r="AU11" s="17">
        <v>0.17598490666307551</v>
      </c>
      <c r="AV11" s="17">
        <v>0.19399443168593619</v>
      </c>
      <c r="AX11" s="17">
        <v>0.1906937344576794</v>
      </c>
      <c r="AY11" s="17">
        <v>0.2112832561455564</v>
      </c>
      <c r="AZ11" s="17">
        <v>0.16935270795497151</v>
      </c>
      <c r="BA11" s="17">
        <v>0.17598490666307551</v>
      </c>
      <c r="BC11" s="17">
        <v>0.17370843923901461</v>
      </c>
      <c r="BD11" s="17">
        <v>4.2201932974546302E-2</v>
      </c>
      <c r="BE11" s="17">
        <v>0.1253892650070362</v>
      </c>
      <c r="BF11" s="17">
        <v>0.1922700296441911</v>
      </c>
      <c r="BG11" s="17">
        <v>0.25467918510710252</v>
      </c>
      <c r="BH11" s="17">
        <v>9.9878183421611824E-2</v>
      </c>
      <c r="BI11" s="17">
        <v>0.1221865777465571</v>
      </c>
      <c r="BJ11" s="17">
        <v>0.18390417006460649</v>
      </c>
      <c r="BK11" s="17">
        <v>0.2066471898430606</v>
      </c>
      <c r="BL11" s="17">
        <v>0.2424255806206424</v>
      </c>
      <c r="BM11" s="17">
        <v>0.15208367739116169</v>
      </c>
      <c r="BN11" s="17">
        <v>0.243456861866581</v>
      </c>
      <c r="BP11" s="17">
        <v>0.184763597830258</v>
      </c>
      <c r="BQ11" s="17">
        <v>0.14680557192123819</v>
      </c>
      <c r="BR11" s="17">
        <v>0.22142816070242791</v>
      </c>
      <c r="BS11" s="17">
        <v>0.23724781426819139</v>
      </c>
      <c r="BT11" s="17">
        <v>7.6763654794460692E-2</v>
      </c>
      <c r="BU11" s="17">
        <v>0.26802088964624271</v>
      </c>
      <c r="BV11" s="17">
        <v>0.12265935638798731</v>
      </c>
      <c r="BW11" s="17">
        <v>0.1782045518310722</v>
      </c>
      <c r="BX11" s="17">
        <v>0.18514242275053081</v>
      </c>
      <c r="BY11" s="17">
        <v>0.18852159992774059</v>
      </c>
    </row>
    <row r="12" spans="2:79" ht="18.95" customHeight="1">
      <c r="B12" s="19" t="s">
        <v>314</v>
      </c>
      <c r="C12" s="17">
        <v>2.490468223223152E-2</v>
      </c>
      <c r="D12" s="17">
        <v>2.3051775608223669E-2</v>
      </c>
      <c r="E12" s="17">
        <v>2.4035600694512511E-2</v>
      </c>
      <c r="F12" s="17">
        <v>6.8841285213741901E-2</v>
      </c>
      <c r="H12" s="17">
        <v>4.332073009000352E-2</v>
      </c>
      <c r="I12" s="17">
        <v>2.5413521216151161E-2</v>
      </c>
      <c r="J12" s="17">
        <v>2.4310823509781199E-2</v>
      </c>
      <c r="K12" s="17">
        <v>4.6853786333020033E-3</v>
      </c>
      <c r="L12" s="17">
        <v>2.839571346339723E-2</v>
      </c>
      <c r="M12" s="17">
        <v>4.0613392134752749E-2</v>
      </c>
      <c r="N12" s="17">
        <v>2.6279307399999979E-2</v>
      </c>
      <c r="O12" s="17">
        <v>2.9822973703302419E-2</v>
      </c>
      <c r="P12" s="17">
        <v>2.245761476924452E-2</v>
      </c>
      <c r="Q12" s="17">
        <v>9.7184360362768708E-3</v>
      </c>
      <c r="R12" s="17">
        <v>2.04488662930935E-3</v>
      </c>
      <c r="S12" s="17">
        <v>3.1601054792451469E-2</v>
      </c>
      <c r="U12" s="17">
        <v>5.3528387313467297E-2</v>
      </c>
      <c r="V12" s="17">
        <v>1.738224364841081E-2</v>
      </c>
      <c r="W12" s="17">
        <v>2.3742624885212879E-2</v>
      </c>
      <c r="X12" s="17">
        <v>3.1535855368883758E-2</v>
      </c>
      <c r="Y12" s="17">
        <v>1.8564431022852271E-2</v>
      </c>
      <c r="Z12" s="17">
        <v>8.7449380953768998E-3</v>
      </c>
      <c r="AA12" s="17">
        <v>2.969484953347647E-2</v>
      </c>
      <c r="AB12" s="17">
        <v>1.754985886270417E-2</v>
      </c>
      <c r="AC12" s="17">
        <v>1.360604459645318E-2</v>
      </c>
      <c r="AD12" s="17">
        <v>2.5247447978985909E-2</v>
      </c>
      <c r="AE12" s="17">
        <v>0</v>
      </c>
      <c r="AG12" s="17">
        <v>2.0197029898752099E-2</v>
      </c>
      <c r="AH12" s="17">
        <v>2.8582154092715129E-2</v>
      </c>
      <c r="AJ12" s="17">
        <v>1.9620214758519491E-2</v>
      </c>
      <c r="AK12" s="17">
        <v>1.2580031161744909E-2</v>
      </c>
      <c r="AL12" s="17">
        <v>1.915153804660567E-2</v>
      </c>
      <c r="AM12" s="17">
        <v>2.5472279111824279E-2</v>
      </c>
      <c r="AN12" s="17">
        <v>2.046964342412334E-2</v>
      </c>
      <c r="AO12" s="17">
        <v>2.9622665554407821E-2</v>
      </c>
      <c r="AP12" s="17">
        <v>1.9458207563864401E-2</v>
      </c>
      <c r="AQ12" s="17">
        <v>3.1818968333717591E-2</v>
      </c>
      <c r="AR12" s="17">
        <v>3.9563969844468388E-2</v>
      </c>
      <c r="AS12" s="17">
        <v>0</v>
      </c>
      <c r="AT12" s="17">
        <v>1.8914068060102832E-2</v>
      </c>
      <c r="AU12" s="17">
        <v>3.3395075888141681E-2</v>
      </c>
      <c r="AV12" s="17">
        <v>0</v>
      </c>
      <c r="AX12" s="17">
        <v>2.4553094929339998E-2</v>
      </c>
      <c r="AY12" s="17">
        <v>0</v>
      </c>
      <c r="AZ12" s="17">
        <v>1.8914068060102832E-2</v>
      </c>
      <c r="BA12" s="17">
        <v>3.3395075888141681E-2</v>
      </c>
      <c r="BC12" s="17">
        <v>2.0905539577718991E-2</v>
      </c>
      <c r="BD12" s="17">
        <v>7.3694010037825677E-2</v>
      </c>
      <c r="BE12" s="17">
        <v>2.0050881388850691E-2</v>
      </c>
      <c r="BF12" s="17">
        <v>1.7079413259846538E-2</v>
      </c>
      <c r="BG12" s="17">
        <v>2.821506657067311E-2</v>
      </c>
      <c r="BH12" s="17">
        <v>2.533560363651384E-2</v>
      </c>
      <c r="BI12" s="17">
        <v>2.9318895704436559E-2</v>
      </c>
      <c r="BJ12" s="17">
        <v>3.0443815321700419E-2</v>
      </c>
      <c r="BK12" s="17">
        <v>3.6581950048517421E-2</v>
      </c>
      <c r="BL12" s="17">
        <v>2.1330738053410458E-2</v>
      </c>
      <c r="BM12" s="17">
        <v>1.7690661109815181E-2</v>
      </c>
      <c r="BN12" s="17">
        <v>2.3396451700205691E-2</v>
      </c>
      <c r="BP12" s="17">
        <v>1.4392047710853629E-2</v>
      </c>
      <c r="BQ12" s="17">
        <v>5.7770210011933261E-3</v>
      </c>
      <c r="BR12" s="17">
        <v>2.5366607342223679E-2</v>
      </c>
      <c r="BS12" s="17">
        <v>1.7910907872800579E-2</v>
      </c>
      <c r="BT12" s="17">
        <v>2.7200436381596652E-2</v>
      </c>
      <c r="BU12" s="17">
        <v>1.217736534126126E-2</v>
      </c>
      <c r="BV12" s="17">
        <v>1.2427228157458319E-2</v>
      </c>
      <c r="BW12" s="17">
        <v>6.9373992436850856E-2</v>
      </c>
      <c r="BX12" s="17">
        <v>1.0053353787819351E-2</v>
      </c>
      <c r="BY12" s="17">
        <v>3.0303831410447329E-2</v>
      </c>
    </row>
    <row r="13" spans="2:79" ht="18.95" customHeight="1">
      <c r="B13" s="19" t="s">
        <v>315</v>
      </c>
      <c r="C13" s="17">
        <v>6.9392651903166366E-3</v>
      </c>
      <c r="D13" s="17">
        <v>8.1495570003525687E-3</v>
      </c>
      <c r="E13" s="17">
        <v>4.3313728675066273E-3</v>
      </c>
      <c r="F13" s="17">
        <v>0</v>
      </c>
      <c r="H13" s="17">
        <v>9.0857285743423371E-3</v>
      </c>
      <c r="I13" s="17">
        <v>0</v>
      </c>
      <c r="J13" s="17">
        <v>2.345562928793531E-2</v>
      </c>
      <c r="K13" s="17">
        <v>1.0684110903129641E-2</v>
      </c>
      <c r="L13" s="17">
        <v>9.8137744451083034E-3</v>
      </c>
      <c r="M13" s="17">
        <v>0</v>
      </c>
      <c r="N13" s="17">
        <v>1.014317673757493E-2</v>
      </c>
      <c r="O13" s="17">
        <v>0</v>
      </c>
      <c r="P13" s="17">
        <v>1.6279407386344549E-2</v>
      </c>
      <c r="Q13" s="17">
        <v>0</v>
      </c>
      <c r="R13" s="17">
        <v>0</v>
      </c>
      <c r="S13" s="17">
        <v>3.9758934080144524E-3</v>
      </c>
      <c r="U13" s="17">
        <v>0</v>
      </c>
      <c r="V13" s="17">
        <v>1.4246980211662199E-2</v>
      </c>
      <c r="W13" s="17">
        <v>8.9871340502638963E-3</v>
      </c>
      <c r="X13" s="17">
        <v>4.4226274567201913E-3</v>
      </c>
      <c r="Y13" s="17">
        <v>1.2020767694589001E-2</v>
      </c>
      <c r="Z13" s="17">
        <v>1.4356348310489731E-2</v>
      </c>
      <c r="AA13" s="17">
        <v>5.1722059745954842E-3</v>
      </c>
      <c r="AB13" s="17">
        <v>1.0068276429289379E-2</v>
      </c>
      <c r="AC13" s="17">
        <v>3.353993450276648E-3</v>
      </c>
      <c r="AD13" s="17">
        <v>1.9789122177926539E-3</v>
      </c>
      <c r="AE13" s="17">
        <v>0</v>
      </c>
      <c r="AG13" s="17">
        <v>4.1259162093883681E-3</v>
      </c>
      <c r="AH13" s="17">
        <v>9.1369660777645481E-3</v>
      </c>
      <c r="AJ13" s="17">
        <v>5.1724713628185049E-3</v>
      </c>
      <c r="AK13" s="17">
        <v>1.1440635263793009E-3</v>
      </c>
      <c r="AL13" s="17">
        <v>2.0563940693963611E-3</v>
      </c>
      <c r="AM13" s="17">
        <v>3.3723902060186581E-3</v>
      </c>
      <c r="AN13" s="17">
        <v>1.5214580510495581E-3</v>
      </c>
      <c r="AO13" s="17">
        <v>1.166821460077746E-2</v>
      </c>
      <c r="AP13" s="17">
        <v>3.4159183818777581E-3</v>
      </c>
      <c r="AQ13" s="17">
        <v>9.7118689837327396E-3</v>
      </c>
      <c r="AR13" s="17">
        <v>5.5436797683353356E-3</v>
      </c>
      <c r="AS13" s="17">
        <v>0</v>
      </c>
      <c r="AT13" s="17">
        <v>0</v>
      </c>
      <c r="AU13" s="17">
        <v>1.2656960773620239E-2</v>
      </c>
      <c r="AV13" s="17">
        <v>4.6731689200723266E-3</v>
      </c>
      <c r="AX13" s="17">
        <v>6.3823223122949852E-3</v>
      </c>
      <c r="AY13" s="17">
        <v>0</v>
      </c>
      <c r="AZ13" s="17">
        <v>0</v>
      </c>
      <c r="BA13" s="17">
        <v>1.2656960773620239E-2</v>
      </c>
      <c r="BC13" s="17">
        <v>0</v>
      </c>
      <c r="BD13" s="17">
        <v>0</v>
      </c>
      <c r="BE13" s="17">
        <v>7.7162052475357708E-3</v>
      </c>
      <c r="BF13" s="17">
        <v>0</v>
      </c>
      <c r="BG13" s="17">
        <v>0</v>
      </c>
      <c r="BH13" s="17">
        <v>4.303935639825395E-3</v>
      </c>
      <c r="BI13" s="17">
        <v>4.0617487406518519E-3</v>
      </c>
      <c r="BJ13" s="17">
        <v>8.700528071215026E-3</v>
      </c>
      <c r="BK13" s="17">
        <v>8.5109291097181031E-3</v>
      </c>
      <c r="BL13" s="17">
        <v>0</v>
      </c>
      <c r="BM13" s="17">
        <v>6.1893200652633866E-3</v>
      </c>
      <c r="BN13" s="17">
        <v>8.948870657587293E-3</v>
      </c>
      <c r="BP13" s="17">
        <v>1.346839993775719E-2</v>
      </c>
      <c r="BQ13" s="17">
        <v>5.7770210011933261E-3</v>
      </c>
      <c r="BR13" s="17">
        <v>4.4953414554049784E-3</v>
      </c>
      <c r="BS13" s="17">
        <v>3.0780520090392068E-3</v>
      </c>
      <c r="BT13" s="17">
        <v>2.741091246473544E-3</v>
      </c>
      <c r="BU13" s="17">
        <v>0</v>
      </c>
      <c r="BV13" s="17">
        <v>0</v>
      </c>
      <c r="BW13" s="17">
        <v>7.4788927910128906E-3</v>
      </c>
      <c r="BX13" s="17">
        <v>2.2892607124959E-2</v>
      </c>
      <c r="BY13" s="17">
        <v>1.0383241182321401E-2</v>
      </c>
    </row>
    <row r="14" spans="2:79" ht="18.95" customHeight="1">
      <c r="B14" s="19" t="s">
        <v>131</v>
      </c>
      <c r="C14" s="17">
        <v>6.6920422840448376E-3</v>
      </c>
      <c r="D14" s="17">
        <v>3.4537973769007899E-3</v>
      </c>
      <c r="E14" s="17">
        <v>1.7590281754397918E-2</v>
      </c>
      <c r="F14" s="17">
        <v>5.8866365521481707E-3</v>
      </c>
      <c r="H14" s="17">
        <v>2.1483385542782361E-2</v>
      </c>
      <c r="I14" s="17">
        <v>0</v>
      </c>
      <c r="J14" s="17">
        <v>0</v>
      </c>
      <c r="K14" s="17">
        <v>7.4345922768198104E-3</v>
      </c>
      <c r="L14" s="17">
        <v>4.2145564824968363E-3</v>
      </c>
      <c r="M14" s="17">
        <v>5.221116584502407E-3</v>
      </c>
      <c r="N14" s="17">
        <v>0</v>
      </c>
      <c r="O14" s="17">
        <v>0</v>
      </c>
      <c r="P14" s="17">
        <v>2.3319768253311939E-3</v>
      </c>
      <c r="Q14" s="17">
        <v>3.7513634079167639E-3</v>
      </c>
      <c r="R14" s="17">
        <v>4.6232691900777237E-3</v>
      </c>
      <c r="S14" s="17">
        <v>1.3268271801971871E-2</v>
      </c>
      <c r="U14" s="17">
        <v>1.8524814293858841E-2</v>
      </c>
      <c r="V14" s="17">
        <v>0</v>
      </c>
      <c r="W14" s="17">
        <v>1.315143377802162E-2</v>
      </c>
      <c r="X14" s="17">
        <v>4.4226274567201913E-3</v>
      </c>
      <c r="Y14" s="17">
        <v>4.3757609122844314E-3</v>
      </c>
      <c r="Z14" s="17">
        <v>5.1066130874634448E-3</v>
      </c>
      <c r="AA14" s="17">
        <v>3.259592787080563E-3</v>
      </c>
      <c r="AB14" s="17">
        <v>1.4422507371997901E-3</v>
      </c>
      <c r="AC14" s="17">
        <v>8.2840470049036444E-3</v>
      </c>
      <c r="AD14" s="17">
        <v>0</v>
      </c>
      <c r="AE14" s="17">
        <v>0.22158449721752571</v>
      </c>
      <c r="AG14" s="17">
        <v>6.6403474130141468E-3</v>
      </c>
      <c r="AH14" s="17">
        <v>6.732424712499613E-3</v>
      </c>
      <c r="AJ14" s="17">
        <v>3.399542468688756E-3</v>
      </c>
      <c r="AK14" s="17">
        <v>0</v>
      </c>
      <c r="AL14" s="17">
        <v>0</v>
      </c>
      <c r="AM14" s="17">
        <v>5.9994401505044943E-3</v>
      </c>
      <c r="AN14" s="17">
        <v>5.8925263855883359E-4</v>
      </c>
      <c r="AO14" s="17">
        <v>0</v>
      </c>
      <c r="AP14" s="17">
        <v>1.127432236576102E-2</v>
      </c>
      <c r="AQ14" s="17">
        <v>3.3485329255918562E-3</v>
      </c>
      <c r="AR14" s="17">
        <v>9.3346318671804953E-3</v>
      </c>
      <c r="AS14" s="17">
        <v>0</v>
      </c>
      <c r="AT14" s="17">
        <v>6.6535316493375957E-3</v>
      </c>
      <c r="AU14" s="17">
        <v>3.4780826552584022E-3</v>
      </c>
      <c r="AV14" s="17">
        <v>0</v>
      </c>
      <c r="AX14" s="17">
        <v>6.181577884242475E-3</v>
      </c>
      <c r="AY14" s="17">
        <v>0</v>
      </c>
      <c r="AZ14" s="17">
        <v>6.6535316493375957E-3</v>
      </c>
      <c r="BA14" s="17">
        <v>3.4780826552584022E-3</v>
      </c>
      <c r="BC14" s="17">
        <v>0</v>
      </c>
      <c r="BD14" s="17">
        <v>1.8325967484670601E-2</v>
      </c>
      <c r="BE14" s="17">
        <v>1.316087204725705E-2</v>
      </c>
      <c r="BF14" s="17">
        <v>0</v>
      </c>
      <c r="BG14" s="17">
        <v>6.7552011264830356E-3</v>
      </c>
      <c r="BH14" s="17">
        <v>3.806583134419029E-3</v>
      </c>
      <c r="BI14" s="17">
        <v>1.674633218509098E-2</v>
      </c>
      <c r="BJ14" s="17">
        <v>1.192935377524754E-2</v>
      </c>
      <c r="BK14" s="17">
        <v>8.5109291097181031E-3</v>
      </c>
      <c r="BL14" s="17">
        <v>6.3225411949950228E-3</v>
      </c>
      <c r="BM14" s="17">
        <v>5.0974856399608331E-3</v>
      </c>
      <c r="BN14" s="17">
        <v>9.3221802002271346E-3</v>
      </c>
      <c r="BP14" s="17">
        <v>5.1927861301855061E-3</v>
      </c>
      <c r="BQ14" s="17">
        <v>0</v>
      </c>
      <c r="BR14" s="17">
        <v>9.4017127928440539E-3</v>
      </c>
      <c r="BS14" s="17">
        <v>0</v>
      </c>
      <c r="BT14" s="17">
        <v>1.0829977227521241E-2</v>
      </c>
      <c r="BU14" s="17">
        <v>0</v>
      </c>
      <c r="BV14" s="17">
        <v>2.875542281578496E-2</v>
      </c>
      <c r="BW14" s="17">
        <v>9.7907946194797386E-3</v>
      </c>
      <c r="BX14" s="17">
        <v>1.279761805095163E-2</v>
      </c>
      <c r="BY14" s="17">
        <v>6.7343991402558142E-3</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A19"/>
  <sheetViews>
    <sheetView showGridLines="0" workbookViewId="0">
      <pane xSplit="2" topLeftCell="D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328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0.34085371318907842</v>
      </c>
      <c r="D9" s="17">
        <v>0.36056363843985029</v>
      </c>
      <c r="E9" s="17">
        <v>0.28288992110408512</v>
      </c>
      <c r="F9" s="17">
        <v>0.27627208673595488</v>
      </c>
      <c r="H9" s="17">
        <v>0.2300257573307386</v>
      </c>
      <c r="I9" s="17">
        <v>0.33494419926899732</v>
      </c>
      <c r="J9" s="17">
        <v>0.35527915885116612</v>
      </c>
      <c r="K9" s="17">
        <v>0.29677180375983669</v>
      </c>
      <c r="L9" s="17">
        <v>0.28668299439707778</v>
      </c>
      <c r="M9" s="17">
        <v>0.30857110053143688</v>
      </c>
      <c r="N9" s="17">
        <v>0.29738111707971548</v>
      </c>
      <c r="O9" s="17">
        <v>0.29431030821182402</v>
      </c>
      <c r="P9" s="17">
        <v>0.43489123243362549</v>
      </c>
      <c r="Q9" s="17">
        <v>0.33830957747623153</v>
      </c>
      <c r="R9" s="17">
        <v>0.49293040905415908</v>
      </c>
      <c r="S9" s="17">
        <v>0.39186218892359348</v>
      </c>
      <c r="U9" s="17">
        <v>0.28447717397873667</v>
      </c>
      <c r="V9" s="17">
        <v>0.20904265944510811</v>
      </c>
      <c r="W9" s="17">
        <v>0.30481283597679337</v>
      </c>
      <c r="X9" s="17">
        <v>0.2867971593330802</v>
      </c>
      <c r="Y9" s="17">
        <v>0.36111454552173211</v>
      </c>
      <c r="Z9" s="17">
        <v>0.39396294037718432</v>
      </c>
      <c r="AA9" s="17">
        <v>0.41533159192509861</v>
      </c>
      <c r="AB9" s="17">
        <v>0.42066679567122162</v>
      </c>
      <c r="AC9" s="17">
        <v>0.38142030251327802</v>
      </c>
      <c r="AD9" s="17">
        <v>0.30950309347054911</v>
      </c>
      <c r="AE9" s="17">
        <v>0</v>
      </c>
      <c r="AG9" s="17">
        <v>0.39826113312868122</v>
      </c>
      <c r="AH9" s="17">
        <v>0.29600881886468788</v>
      </c>
      <c r="AJ9" s="17">
        <v>0.41015496505605048</v>
      </c>
      <c r="AK9" s="17">
        <v>0.34353623634654051</v>
      </c>
      <c r="AL9" s="17">
        <v>0.31838475411716638</v>
      </c>
      <c r="AM9" s="17">
        <v>0.38969368404925148</v>
      </c>
      <c r="AN9" s="17">
        <v>0.26234301698677243</v>
      </c>
      <c r="AO9" s="17">
        <v>0.34762461928582961</v>
      </c>
      <c r="AP9" s="17">
        <v>0.36812811595253492</v>
      </c>
      <c r="AQ9" s="17">
        <v>0.33883458038253977</v>
      </c>
      <c r="AR9" s="17">
        <v>0.37940175419665878</v>
      </c>
      <c r="AS9" s="17">
        <v>0.39499073208888419</v>
      </c>
      <c r="AT9" s="17">
        <v>0.32430341451327649</v>
      </c>
      <c r="AU9" s="17">
        <v>0.33536064025938428</v>
      </c>
      <c r="AV9" s="17">
        <v>0.42169105309486299</v>
      </c>
      <c r="AX9" s="17">
        <v>0.34806119322811779</v>
      </c>
      <c r="AY9" s="17">
        <v>0.39499073208888419</v>
      </c>
      <c r="AZ9" s="17">
        <v>0.32430341451327649</v>
      </c>
      <c r="BA9" s="17">
        <v>0.33536064025938428</v>
      </c>
      <c r="BC9" s="17">
        <v>0.37725685410745391</v>
      </c>
      <c r="BD9" s="17">
        <v>0.38379678347618218</v>
      </c>
      <c r="BE9" s="17">
        <v>0.3852057641494368</v>
      </c>
      <c r="BF9" s="17">
        <v>0.35177186568114871</v>
      </c>
      <c r="BG9" s="17">
        <v>0.29384020306819048</v>
      </c>
      <c r="BH9" s="17">
        <v>0.50856395262055254</v>
      </c>
      <c r="BI9" s="17">
        <v>0.39755284861326579</v>
      </c>
      <c r="BJ9" s="17">
        <v>0.38634485804793117</v>
      </c>
      <c r="BK9" s="17">
        <v>0.30349609868161082</v>
      </c>
      <c r="BL9" s="17">
        <v>0.36159225585686811</v>
      </c>
      <c r="BM9" s="17">
        <v>0.38673062720822959</v>
      </c>
      <c r="BN9" s="17">
        <v>0.26633582308794312</v>
      </c>
      <c r="BP9" s="17">
        <v>0.37054912737369278</v>
      </c>
      <c r="BQ9" s="17">
        <v>0.40554489635628188</v>
      </c>
      <c r="BR9" s="17">
        <v>0.22662546541105469</v>
      </c>
      <c r="BS9" s="17">
        <v>0.31627428626434168</v>
      </c>
      <c r="BT9" s="17">
        <v>0.5400895445937931</v>
      </c>
      <c r="BU9" s="17">
        <v>0.24227860834938261</v>
      </c>
      <c r="BV9" s="17">
        <v>0.42033119514832629</v>
      </c>
      <c r="BW9" s="17">
        <v>0.34030530232225781</v>
      </c>
      <c r="BX9" s="17">
        <v>0.37804518653470598</v>
      </c>
      <c r="BY9" s="17">
        <v>0.33986342140172188</v>
      </c>
    </row>
    <row r="10" spans="2:79" ht="18.95" customHeight="1">
      <c r="B10" s="19" t="s">
        <v>312</v>
      </c>
      <c r="C10" s="17">
        <v>0.37462365421019</v>
      </c>
      <c r="D10" s="17">
        <v>0.37308558674738501</v>
      </c>
      <c r="E10" s="17">
        <v>0.37836303100761648</v>
      </c>
      <c r="F10" s="17">
        <v>0.39395744855457671</v>
      </c>
      <c r="H10" s="17">
        <v>0.40949750091889009</v>
      </c>
      <c r="I10" s="17">
        <v>0.39516087068664563</v>
      </c>
      <c r="J10" s="17">
        <v>0.33409373108685969</v>
      </c>
      <c r="K10" s="17">
        <v>0.39659709183585629</v>
      </c>
      <c r="L10" s="17">
        <v>0.41403615271446498</v>
      </c>
      <c r="M10" s="17">
        <v>0.35314873184725282</v>
      </c>
      <c r="N10" s="17">
        <v>0.41177315329677122</v>
      </c>
      <c r="O10" s="17">
        <v>0.35530904645796141</v>
      </c>
      <c r="P10" s="17">
        <v>0.34554654941730412</v>
      </c>
      <c r="Q10" s="17">
        <v>0.42279443408228617</v>
      </c>
      <c r="R10" s="17">
        <v>0.30826367732531063</v>
      </c>
      <c r="S10" s="17">
        <v>0.35557100374925249</v>
      </c>
      <c r="U10" s="17">
        <v>0.42607870280132693</v>
      </c>
      <c r="V10" s="17">
        <v>0.40139534664912518</v>
      </c>
      <c r="W10" s="17">
        <v>0.35036499845689167</v>
      </c>
      <c r="X10" s="17">
        <v>0.42015084517708201</v>
      </c>
      <c r="Y10" s="17">
        <v>0.36850206998165352</v>
      </c>
      <c r="Z10" s="17">
        <v>0.38823184994685001</v>
      </c>
      <c r="AA10" s="17">
        <v>0.29250900406201502</v>
      </c>
      <c r="AB10" s="17">
        <v>0.38592067480120729</v>
      </c>
      <c r="AC10" s="17">
        <v>0.34542362153814471</v>
      </c>
      <c r="AD10" s="17">
        <v>0.38608859103587262</v>
      </c>
      <c r="AE10" s="17">
        <v>0.38522429947649101</v>
      </c>
      <c r="AG10" s="17">
        <v>0.35725889887645562</v>
      </c>
      <c r="AH10" s="17">
        <v>0.3881884620125523</v>
      </c>
      <c r="AJ10" s="17">
        <v>0.37455411263168892</v>
      </c>
      <c r="AK10" s="17">
        <v>0.32488008316628803</v>
      </c>
      <c r="AL10" s="17">
        <v>0.34524385237787197</v>
      </c>
      <c r="AM10" s="17">
        <v>0.32606100759856782</v>
      </c>
      <c r="AN10" s="17">
        <v>0.40990213276842852</v>
      </c>
      <c r="AO10" s="17">
        <v>0.38339682877793618</v>
      </c>
      <c r="AP10" s="17">
        <v>0.35238715861004349</v>
      </c>
      <c r="AQ10" s="17">
        <v>0.34972070155532831</v>
      </c>
      <c r="AR10" s="17">
        <v>0.36477208399350058</v>
      </c>
      <c r="AS10" s="17">
        <v>0.34806615037043598</v>
      </c>
      <c r="AT10" s="17">
        <v>0.37804000066366172</v>
      </c>
      <c r="AU10" s="17">
        <v>0.33016792398389189</v>
      </c>
      <c r="AV10" s="17">
        <v>0.31452647210992463</v>
      </c>
      <c r="AX10" s="17">
        <v>0.37035513014049443</v>
      </c>
      <c r="AY10" s="17">
        <v>0.34806615037043598</v>
      </c>
      <c r="AZ10" s="17">
        <v>0.37804000066366172</v>
      </c>
      <c r="BA10" s="17">
        <v>0.33016792398389189</v>
      </c>
      <c r="BC10" s="17">
        <v>0.38209849170979809</v>
      </c>
      <c r="BD10" s="17">
        <v>0.39338296252592392</v>
      </c>
      <c r="BE10" s="17">
        <v>0.362067571999801</v>
      </c>
      <c r="BF10" s="17">
        <v>0.39582402707920139</v>
      </c>
      <c r="BG10" s="17">
        <v>0.37390677782163573</v>
      </c>
      <c r="BH10" s="17">
        <v>0.32319541943502872</v>
      </c>
      <c r="BI10" s="17">
        <v>0.37829012473193568</v>
      </c>
      <c r="BJ10" s="17">
        <v>0.3060857052341236</v>
      </c>
      <c r="BK10" s="17">
        <v>0.38187178560786922</v>
      </c>
      <c r="BL10" s="17">
        <v>0.31632542840278982</v>
      </c>
      <c r="BM10" s="17">
        <v>0.36124510510498659</v>
      </c>
      <c r="BN10" s="17">
        <v>0.40186911823808291</v>
      </c>
      <c r="BP10" s="17">
        <v>0.34113053846823649</v>
      </c>
      <c r="BQ10" s="17">
        <v>0.34870928109552929</v>
      </c>
      <c r="BR10" s="17">
        <v>0.42419356625769827</v>
      </c>
      <c r="BS10" s="17">
        <v>0.39464920997586722</v>
      </c>
      <c r="BT10" s="17">
        <v>0.34750683406680649</v>
      </c>
      <c r="BU10" s="17">
        <v>0.31791444304975491</v>
      </c>
      <c r="BV10" s="17">
        <v>0.35285434391169063</v>
      </c>
      <c r="BW10" s="17">
        <v>0.35388348474122239</v>
      </c>
      <c r="BX10" s="17">
        <v>0.39983612662176349</v>
      </c>
      <c r="BY10" s="17">
        <v>0.39295651163110912</v>
      </c>
    </row>
    <row r="11" spans="2:79" ht="18.95" customHeight="1">
      <c r="B11" s="19" t="s">
        <v>313</v>
      </c>
      <c r="C11" s="17">
        <v>0.23293336611406151</v>
      </c>
      <c r="D11" s="17">
        <v>0.22411409160200399</v>
      </c>
      <c r="E11" s="17">
        <v>0.25770958067701499</v>
      </c>
      <c r="F11" s="17">
        <v>0.28920750389223998</v>
      </c>
      <c r="H11" s="17">
        <v>0.2471500203130341</v>
      </c>
      <c r="I11" s="17">
        <v>0.2037299674085484</v>
      </c>
      <c r="J11" s="17">
        <v>0.25733828934337488</v>
      </c>
      <c r="K11" s="17">
        <v>0.24765669835822901</v>
      </c>
      <c r="L11" s="17">
        <v>0.26880832952138772</v>
      </c>
      <c r="M11" s="17">
        <v>0.26886231012238337</v>
      </c>
      <c r="N11" s="17">
        <v>0.2063922207488384</v>
      </c>
      <c r="O11" s="17">
        <v>0.31982364903112492</v>
      </c>
      <c r="P11" s="17">
        <v>0.18370210814778079</v>
      </c>
      <c r="Q11" s="17">
        <v>0.22123087001754119</v>
      </c>
      <c r="R11" s="17">
        <v>0.1853419888044387</v>
      </c>
      <c r="S11" s="17">
        <v>0.2098002489686086</v>
      </c>
      <c r="U11" s="17">
        <v>0.22431403273243949</v>
      </c>
      <c r="V11" s="17">
        <v>0.35221666504717958</v>
      </c>
      <c r="W11" s="17">
        <v>0.27562197518135217</v>
      </c>
      <c r="X11" s="17">
        <v>0.20999313206057779</v>
      </c>
      <c r="Y11" s="17">
        <v>0.19939490627522549</v>
      </c>
      <c r="Z11" s="17">
        <v>0.19261281454213541</v>
      </c>
      <c r="AA11" s="17">
        <v>0.23629475239297329</v>
      </c>
      <c r="AB11" s="17">
        <v>0.17260189654561189</v>
      </c>
      <c r="AC11" s="17">
        <v>0.20700737297227911</v>
      </c>
      <c r="AD11" s="17">
        <v>0.29137877882581481</v>
      </c>
      <c r="AE11" s="17">
        <v>0.39319120330598328</v>
      </c>
      <c r="AG11" s="17">
        <v>0.21438037478261901</v>
      </c>
      <c r="AH11" s="17">
        <v>0.24742638699072189</v>
      </c>
      <c r="AJ11" s="17">
        <v>0.1786435300053143</v>
      </c>
      <c r="AK11" s="17">
        <v>0.28844510102087512</v>
      </c>
      <c r="AL11" s="17">
        <v>0.27920958491013248</v>
      </c>
      <c r="AM11" s="17">
        <v>0.24142589375339329</v>
      </c>
      <c r="AN11" s="17">
        <v>0.28168171988393431</v>
      </c>
      <c r="AO11" s="17">
        <v>0.2472173351891131</v>
      </c>
      <c r="AP11" s="17">
        <v>0.23901830327062401</v>
      </c>
      <c r="AQ11" s="17">
        <v>0.26184269745204758</v>
      </c>
      <c r="AR11" s="17">
        <v>0.206753399464496</v>
      </c>
      <c r="AS11" s="17">
        <v>0.2455576133848503</v>
      </c>
      <c r="AT11" s="17">
        <v>0.26231526138002792</v>
      </c>
      <c r="AU11" s="17">
        <v>0.3106650027317277</v>
      </c>
      <c r="AV11" s="17">
        <v>0.26378247479521238</v>
      </c>
      <c r="AX11" s="17">
        <v>0.2294218426477635</v>
      </c>
      <c r="AY11" s="17">
        <v>0.2455576133848503</v>
      </c>
      <c r="AZ11" s="17">
        <v>0.26231526138002792</v>
      </c>
      <c r="BA11" s="17">
        <v>0.3106650027317277</v>
      </c>
      <c r="BC11" s="17">
        <v>0.1836677954222177</v>
      </c>
      <c r="BD11" s="17">
        <v>0.15753663607573259</v>
      </c>
      <c r="BE11" s="17">
        <v>0.2156166671995178</v>
      </c>
      <c r="BF11" s="17">
        <v>0.20081491574725671</v>
      </c>
      <c r="BG11" s="17">
        <v>0.21979601205145741</v>
      </c>
      <c r="BH11" s="17">
        <v>0.11051521051439001</v>
      </c>
      <c r="BI11" s="17">
        <v>0.16068813967630399</v>
      </c>
      <c r="BJ11" s="17">
        <v>0.26247684503032731</v>
      </c>
      <c r="BK11" s="17">
        <v>0.27716222763884452</v>
      </c>
      <c r="BL11" s="17">
        <v>0.26674978524880738</v>
      </c>
      <c r="BM11" s="17">
        <v>0.20681077300809089</v>
      </c>
      <c r="BN11" s="17">
        <v>0.28358729999146209</v>
      </c>
      <c r="BP11" s="17">
        <v>0.24763358297036001</v>
      </c>
      <c r="BQ11" s="17">
        <v>0.20922677270847639</v>
      </c>
      <c r="BR11" s="17">
        <v>0.29879631850253519</v>
      </c>
      <c r="BS11" s="17">
        <v>0.23997208866826131</v>
      </c>
      <c r="BT11" s="17">
        <v>9.918319704770126E-2</v>
      </c>
      <c r="BU11" s="17">
        <v>0.36666352179429829</v>
      </c>
      <c r="BV11" s="17">
        <v>0.19230987189431351</v>
      </c>
      <c r="BW11" s="17">
        <v>0.25617333008126342</v>
      </c>
      <c r="BX11" s="17">
        <v>0.17367247890285639</v>
      </c>
      <c r="BY11" s="17">
        <v>0.1994241380797262</v>
      </c>
    </row>
    <row r="12" spans="2:79" ht="18.95" customHeight="1">
      <c r="B12" s="19" t="s">
        <v>314</v>
      </c>
      <c r="C12" s="17">
        <v>3.5836787815320348E-2</v>
      </c>
      <c r="D12" s="17">
        <v>3.1164469568524249E-2</v>
      </c>
      <c r="E12" s="17">
        <v>4.6889360291090053E-2</v>
      </c>
      <c r="F12" s="17">
        <v>4.0562960817228363E-2</v>
      </c>
      <c r="H12" s="17">
        <v>8.7640826843850259E-2</v>
      </c>
      <c r="I12" s="17">
        <v>3.1653462175713083E-2</v>
      </c>
      <c r="J12" s="17">
        <v>3.8131382335170591E-2</v>
      </c>
      <c r="K12" s="17">
        <v>4.2070535947692007E-2</v>
      </c>
      <c r="L12" s="17">
        <v>3.0472523367069449E-2</v>
      </c>
      <c r="M12" s="17">
        <v>2.943300918896203E-2</v>
      </c>
      <c r="N12" s="17">
        <v>5.9592685066259497E-2</v>
      </c>
      <c r="O12" s="17">
        <v>1.344364242603509E-2</v>
      </c>
      <c r="P12" s="17">
        <v>3.5860110001289421E-2</v>
      </c>
      <c r="Q12" s="17">
        <v>1.3913755016024119E-2</v>
      </c>
      <c r="R12" s="17">
        <v>1.141903818678227E-2</v>
      </c>
      <c r="S12" s="17">
        <v>2.7299349144670759E-2</v>
      </c>
      <c r="U12" s="17">
        <v>5.2659679591880393E-2</v>
      </c>
      <c r="V12" s="17">
        <v>1.362485026579986E-2</v>
      </c>
      <c r="W12" s="17">
        <v>5.2191444749603549E-2</v>
      </c>
      <c r="X12" s="17">
        <v>5.72973593990719E-2</v>
      </c>
      <c r="Y12" s="17">
        <v>5.824335252539934E-2</v>
      </c>
      <c r="Z12" s="17">
        <v>1.811120279448063E-2</v>
      </c>
      <c r="AA12" s="17">
        <v>3.9388118193712698E-2</v>
      </c>
      <c r="AB12" s="17">
        <v>9.872327444807474E-3</v>
      </c>
      <c r="AC12" s="17">
        <v>4.0910947700296532E-2</v>
      </c>
      <c r="AD12" s="17">
        <v>1.1050624449970811E-2</v>
      </c>
      <c r="AE12" s="17">
        <v>0</v>
      </c>
      <c r="AG12" s="17">
        <v>2.177762784887206E-2</v>
      </c>
      <c r="AH12" s="17">
        <v>4.6819367134307212E-2</v>
      </c>
      <c r="AJ12" s="17">
        <v>2.5413027101062479E-2</v>
      </c>
      <c r="AK12" s="17">
        <v>2.308956959533566E-2</v>
      </c>
      <c r="AL12" s="17">
        <v>3.5308554225543298E-2</v>
      </c>
      <c r="AM12" s="17">
        <v>2.5771499661982791E-2</v>
      </c>
      <c r="AN12" s="17">
        <v>3.3108550614824539E-2</v>
      </c>
      <c r="AO12" s="17">
        <v>1.0132512451507619E-2</v>
      </c>
      <c r="AP12" s="17">
        <v>1.6587739312739949E-2</v>
      </c>
      <c r="AQ12" s="17">
        <v>3.8392525478198693E-2</v>
      </c>
      <c r="AR12" s="17">
        <v>3.3022934664723752E-2</v>
      </c>
      <c r="AS12" s="17">
        <v>1.13855041558295E-2</v>
      </c>
      <c r="AT12" s="17">
        <v>2.8687791793696321E-2</v>
      </c>
      <c r="AU12" s="17">
        <v>1.186003565562377E-2</v>
      </c>
      <c r="AV12" s="17">
        <v>0</v>
      </c>
      <c r="AX12" s="17">
        <v>3.5082832343667429E-2</v>
      </c>
      <c r="AY12" s="17">
        <v>1.13855041558295E-2</v>
      </c>
      <c r="AZ12" s="17">
        <v>2.8687791793696321E-2</v>
      </c>
      <c r="BA12" s="17">
        <v>1.186003565562377E-2</v>
      </c>
      <c r="BC12" s="17">
        <v>4.0614554021710957E-2</v>
      </c>
      <c r="BD12" s="17">
        <v>2.8691110622082319E-2</v>
      </c>
      <c r="BE12" s="17">
        <v>2.394912460398747E-2</v>
      </c>
      <c r="BF12" s="17">
        <v>5.158919149239316E-2</v>
      </c>
      <c r="BG12" s="17">
        <v>0.1057018059322334</v>
      </c>
      <c r="BH12" s="17">
        <v>2.9127237097644278E-2</v>
      </c>
      <c r="BI12" s="17">
        <v>3.0855853508937488E-2</v>
      </c>
      <c r="BJ12" s="17">
        <v>2.4070255455291109E-2</v>
      </c>
      <c r="BK12" s="17">
        <v>2.8960730218125969E-2</v>
      </c>
      <c r="BL12" s="17">
        <v>3.2637931860294303E-2</v>
      </c>
      <c r="BM12" s="17">
        <v>2.4309923001108711E-2</v>
      </c>
      <c r="BN12" s="17">
        <v>2.9690815802877302E-2</v>
      </c>
      <c r="BP12" s="17">
        <v>2.584268369836009E-2</v>
      </c>
      <c r="BQ12" s="17">
        <v>1.7349857745049931E-2</v>
      </c>
      <c r="BR12" s="17">
        <v>2.7030548627414479E-2</v>
      </c>
      <c r="BS12" s="17">
        <v>3.6943115023205797E-2</v>
      </c>
      <c r="BT12" s="17">
        <v>6.2417702911452154E-3</v>
      </c>
      <c r="BU12" s="17">
        <v>4.8788696124041589E-2</v>
      </c>
      <c r="BV12" s="17">
        <v>2.2117660054157589E-2</v>
      </c>
      <c r="BW12" s="17">
        <v>3.9847088235776887E-2</v>
      </c>
      <c r="BX12" s="17">
        <v>3.5648589889722603E-2</v>
      </c>
      <c r="BY12" s="17">
        <v>4.9373631074693523E-2</v>
      </c>
    </row>
    <row r="13" spans="2:79" ht="18.95" customHeight="1">
      <c r="B13" s="19" t="s">
        <v>315</v>
      </c>
      <c r="C13" s="17">
        <v>1.154869734262441E-2</v>
      </c>
      <c r="D13" s="17">
        <v>7.5168044847899167E-3</v>
      </c>
      <c r="E13" s="17">
        <v>2.700142070588385E-2</v>
      </c>
      <c r="F13" s="17">
        <v>0</v>
      </c>
      <c r="H13" s="17">
        <v>1.6000583464091538E-2</v>
      </c>
      <c r="I13" s="17">
        <v>3.4511500460095552E-2</v>
      </c>
      <c r="J13" s="17">
        <v>1.2173281879100779E-2</v>
      </c>
      <c r="K13" s="17">
        <v>7.4345922768198104E-3</v>
      </c>
      <c r="L13" s="17">
        <v>0</v>
      </c>
      <c r="M13" s="17">
        <v>3.6300820815443259E-2</v>
      </c>
      <c r="N13" s="17">
        <v>1.471764707084052E-2</v>
      </c>
      <c r="O13" s="17">
        <v>1.7113353873054599E-2</v>
      </c>
      <c r="P13" s="17">
        <v>0</v>
      </c>
      <c r="Q13" s="17">
        <v>0</v>
      </c>
      <c r="R13" s="17">
        <v>0</v>
      </c>
      <c r="S13" s="17">
        <v>1.0159909991849229E-2</v>
      </c>
      <c r="U13" s="17">
        <v>4.1189064414886732E-3</v>
      </c>
      <c r="V13" s="17">
        <v>1.362485026579986E-2</v>
      </c>
      <c r="W13" s="17">
        <v>1.7008745635359309E-2</v>
      </c>
      <c r="X13" s="17">
        <v>2.5761504030188141E-2</v>
      </c>
      <c r="Y13" s="17">
        <v>8.369364783705183E-3</v>
      </c>
      <c r="Z13" s="17">
        <v>3.5405961696749191E-3</v>
      </c>
      <c r="AA13" s="17">
        <v>1.647653342620041E-2</v>
      </c>
      <c r="AB13" s="17">
        <v>8.0538040627521918E-3</v>
      </c>
      <c r="AC13" s="17">
        <v>1.6953708271098409E-2</v>
      </c>
      <c r="AD13" s="17">
        <v>0</v>
      </c>
      <c r="AE13" s="17">
        <v>0</v>
      </c>
      <c r="AG13" s="17">
        <v>5.368623010226399E-3</v>
      </c>
      <c r="AH13" s="17">
        <v>1.6376379559397879E-2</v>
      </c>
      <c r="AJ13" s="17">
        <v>8.5448574862748219E-3</v>
      </c>
      <c r="AK13" s="17">
        <v>2.00490098709609E-2</v>
      </c>
      <c r="AL13" s="17">
        <v>2.1853254369285761E-2</v>
      </c>
      <c r="AM13" s="17">
        <v>1.70479149368046E-2</v>
      </c>
      <c r="AN13" s="17">
        <v>7.3459878019574423E-3</v>
      </c>
      <c r="AO13" s="17">
        <v>1.1628704295613589E-2</v>
      </c>
      <c r="AP13" s="17">
        <v>1.6263967563714728E-2</v>
      </c>
      <c r="AQ13" s="17">
        <v>9.6883211486627364E-3</v>
      </c>
      <c r="AR13" s="17">
        <v>1.008207134841385E-2</v>
      </c>
      <c r="AS13" s="17">
        <v>0</v>
      </c>
      <c r="AT13" s="17">
        <v>6.6535316493375957E-3</v>
      </c>
      <c r="AU13" s="17">
        <v>8.4683147141139097E-3</v>
      </c>
      <c r="AV13" s="17">
        <v>0</v>
      </c>
      <c r="AX13" s="17">
        <v>1.278281471647209E-2</v>
      </c>
      <c r="AY13" s="17">
        <v>0</v>
      </c>
      <c r="AZ13" s="17">
        <v>6.6535316493375957E-3</v>
      </c>
      <c r="BA13" s="17">
        <v>8.4683147141139097E-3</v>
      </c>
      <c r="BC13" s="17">
        <v>9.8809819002352341E-3</v>
      </c>
      <c r="BD13" s="17">
        <v>1.8325967484670601E-2</v>
      </c>
      <c r="BE13" s="17">
        <v>1.017134282368928E-2</v>
      </c>
      <c r="BF13" s="17">
        <v>0</v>
      </c>
      <c r="BG13" s="17">
        <v>0</v>
      </c>
      <c r="BH13" s="17">
        <v>2.039572510511296E-2</v>
      </c>
      <c r="BI13" s="17">
        <v>1.5900565583389811E-2</v>
      </c>
      <c r="BJ13" s="17">
        <v>1.568760870513199E-2</v>
      </c>
      <c r="BK13" s="17">
        <v>8.5091578535497446E-3</v>
      </c>
      <c r="BL13" s="17">
        <v>1.637205743624523E-2</v>
      </c>
      <c r="BM13" s="17">
        <v>1.2144863594805971E-2</v>
      </c>
      <c r="BN13" s="17">
        <v>1.389896575788075E-2</v>
      </c>
      <c r="BP13" s="17">
        <v>8.737077819985015E-3</v>
      </c>
      <c r="BQ13" s="17">
        <v>0</v>
      </c>
      <c r="BR13" s="17">
        <v>1.844772986385821E-2</v>
      </c>
      <c r="BS13" s="17">
        <v>1.2161300068323871E-2</v>
      </c>
      <c r="BT13" s="17">
        <v>3.489327000277024E-3</v>
      </c>
      <c r="BU13" s="17">
        <v>2.435473068252253E-2</v>
      </c>
      <c r="BV13" s="17">
        <v>1.238692899151213E-2</v>
      </c>
      <c r="BW13" s="17">
        <v>7.503224337749438E-3</v>
      </c>
      <c r="BX13" s="17">
        <v>0</v>
      </c>
      <c r="BY13" s="17">
        <v>1.164789867249354E-2</v>
      </c>
    </row>
    <row r="14" spans="2:79" ht="18.95" customHeight="1">
      <c r="B14" s="19" t="s">
        <v>131</v>
      </c>
      <c r="C14" s="17">
        <v>4.2037813287254004E-3</v>
      </c>
      <c r="D14" s="17">
        <v>3.5554091574464528E-3</v>
      </c>
      <c r="E14" s="17">
        <v>7.1466862143094332E-3</v>
      </c>
      <c r="F14" s="17">
        <v>0</v>
      </c>
      <c r="H14" s="17">
        <v>9.6853111293953732E-3</v>
      </c>
      <c r="I14" s="17">
        <v>0</v>
      </c>
      <c r="J14" s="17">
        <v>2.9841565043278819E-3</v>
      </c>
      <c r="K14" s="17">
        <v>9.4692778215659974E-3</v>
      </c>
      <c r="L14" s="17">
        <v>0</v>
      </c>
      <c r="M14" s="17">
        <v>3.6840274945217251E-3</v>
      </c>
      <c r="N14" s="17">
        <v>1.014317673757493E-2</v>
      </c>
      <c r="O14" s="17">
        <v>0</v>
      </c>
      <c r="P14" s="17">
        <v>0</v>
      </c>
      <c r="Q14" s="17">
        <v>3.7513634079167639E-3</v>
      </c>
      <c r="R14" s="17">
        <v>2.04488662930935E-3</v>
      </c>
      <c r="S14" s="17">
        <v>5.3072992220252503E-3</v>
      </c>
      <c r="U14" s="17">
        <v>8.3515044541278873E-3</v>
      </c>
      <c r="V14" s="17">
        <v>1.009562832698729E-2</v>
      </c>
      <c r="W14" s="17">
        <v>0</v>
      </c>
      <c r="X14" s="17">
        <v>0</v>
      </c>
      <c r="Y14" s="17">
        <v>4.3757609122844314E-3</v>
      </c>
      <c r="Z14" s="17">
        <v>3.5405961696749191E-3</v>
      </c>
      <c r="AA14" s="17">
        <v>0</v>
      </c>
      <c r="AB14" s="17">
        <v>2.8845014743995802E-3</v>
      </c>
      <c r="AC14" s="17">
        <v>8.2840470049036444E-3</v>
      </c>
      <c r="AD14" s="17">
        <v>1.9789122177926539E-3</v>
      </c>
      <c r="AE14" s="17">
        <v>0.22158449721752571</v>
      </c>
      <c r="AG14" s="17">
        <v>2.953342353145923E-3</v>
      </c>
      <c r="AH14" s="17">
        <v>5.180585438332783E-3</v>
      </c>
      <c r="AJ14" s="17">
        <v>2.6895077196090848E-3</v>
      </c>
      <c r="AK14" s="17">
        <v>0</v>
      </c>
      <c r="AL14" s="17">
        <v>0</v>
      </c>
      <c r="AM14" s="17">
        <v>0</v>
      </c>
      <c r="AN14" s="17">
        <v>5.6185919440828519E-3</v>
      </c>
      <c r="AO14" s="17">
        <v>0</v>
      </c>
      <c r="AP14" s="17">
        <v>7.6147152903430528E-3</v>
      </c>
      <c r="AQ14" s="17">
        <v>1.521173983223183E-3</v>
      </c>
      <c r="AR14" s="17">
        <v>5.9677563322070963E-3</v>
      </c>
      <c r="AS14" s="17">
        <v>0</v>
      </c>
      <c r="AT14" s="17">
        <v>0</v>
      </c>
      <c r="AU14" s="17">
        <v>3.4780826552584022E-3</v>
      </c>
      <c r="AV14" s="17">
        <v>0</v>
      </c>
      <c r="AX14" s="17">
        <v>4.2961869234848906E-3</v>
      </c>
      <c r="AY14" s="17">
        <v>0</v>
      </c>
      <c r="AZ14" s="17">
        <v>0</v>
      </c>
      <c r="BA14" s="17">
        <v>3.4780826552584022E-3</v>
      </c>
      <c r="BC14" s="17">
        <v>6.4813228385843724E-3</v>
      </c>
      <c r="BD14" s="17">
        <v>1.8266539815408239E-2</v>
      </c>
      <c r="BE14" s="17">
        <v>2.9895292235677679E-3</v>
      </c>
      <c r="BF14" s="17">
        <v>0</v>
      </c>
      <c r="BG14" s="17">
        <v>6.7552011264830356E-3</v>
      </c>
      <c r="BH14" s="17">
        <v>8.2024552272715202E-3</v>
      </c>
      <c r="BI14" s="17">
        <v>1.6712467886167141E-2</v>
      </c>
      <c r="BJ14" s="17">
        <v>5.3347275271947063E-3</v>
      </c>
      <c r="BK14" s="17">
        <v>0</v>
      </c>
      <c r="BL14" s="17">
        <v>6.3225411949950228E-3</v>
      </c>
      <c r="BM14" s="17">
        <v>8.7587080827781702E-3</v>
      </c>
      <c r="BN14" s="17">
        <v>4.6179771217537378E-3</v>
      </c>
      <c r="BP14" s="17">
        <v>6.1069896693655978E-3</v>
      </c>
      <c r="BQ14" s="17">
        <v>1.9169192094662311E-2</v>
      </c>
      <c r="BR14" s="17">
        <v>4.9063713374390746E-3</v>
      </c>
      <c r="BS14" s="17">
        <v>0</v>
      </c>
      <c r="BT14" s="17">
        <v>3.489327000277024E-3</v>
      </c>
      <c r="BU14" s="17">
        <v>0</v>
      </c>
      <c r="BV14" s="17">
        <v>0</v>
      </c>
      <c r="BW14" s="17">
        <v>2.2875702817302989E-3</v>
      </c>
      <c r="BX14" s="17">
        <v>1.279761805095163E-2</v>
      </c>
      <c r="BY14" s="17">
        <v>6.7343991402558142E-3</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I18"/>
  <sheetViews>
    <sheetView showGridLines="0" topLeftCell="D1" workbookViewId="0"/>
  </sheetViews>
  <sheetFormatPr defaultColWidth="8.85546875" defaultRowHeight="15"/>
  <cols>
    <col min="1" max="1" width="5" customWidth="1"/>
    <col min="2" max="2" width="25" customWidth="1"/>
    <col min="3" max="9" width="20" customWidth="1"/>
  </cols>
  <sheetData>
    <row r="2" spans="2:9" ht="39.950000000000003" customHeight="1">
      <c r="D2" s="18" t="s">
        <v>457</v>
      </c>
    </row>
    <row r="6" spans="2:9" ht="50.1" customHeight="1">
      <c r="C6" s="20" t="s">
        <v>458</v>
      </c>
      <c r="D6" s="20" t="s">
        <v>459</v>
      </c>
      <c r="E6" s="20" t="s">
        <v>460</v>
      </c>
      <c r="F6" s="20" t="s">
        <v>461</v>
      </c>
      <c r="G6" s="20" t="s">
        <v>462</v>
      </c>
      <c r="H6" s="20" t="s">
        <v>463</v>
      </c>
      <c r="I6" s="20" t="s">
        <v>464</v>
      </c>
    </row>
    <row r="7" spans="2:9" ht="15.95">
      <c r="B7" s="19" t="s">
        <v>330</v>
      </c>
      <c r="C7" s="17">
        <v>0.60949070417232376</v>
      </c>
      <c r="D7" s="17">
        <v>0.32278906123723022</v>
      </c>
      <c r="E7" s="17">
        <v>0.41404378032375172</v>
      </c>
      <c r="F7" s="17">
        <v>0.41240819888971048</v>
      </c>
      <c r="G7" s="17">
        <v>0.39800253740201258</v>
      </c>
      <c r="H7" s="17">
        <v>0.42398948835707168</v>
      </c>
      <c r="I7" s="17">
        <v>0.3757159934463688</v>
      </c>
    </row>
    <row r="8" spans="2:9" ht="15.95">
      <c r="B8" s="19" t="s">
        <v>331</v>
      </c>
      <c r="C8" s="17">
        <v>0.30073118241486069</v>
      </c>
      <c r="D8" s="17">
        <v>0.47183741478385571</v>
      </c>
      <c r="E8" s="17">
        <v>0.44843302205773478</v>
      </c>
      <c r="F8" s="17">
        <v>0.450125225432503</v>
      </c>
      <c r="G8" s="17">
        <v>0.42091797460856401</v>
      </c>
      <c r="H8" s="17">
        <v>0.42623789705559573</v>
      </c>
      <c r="I8" s="17">
        <v>0.50629172684386226</v>
      </c>
    </row>
    <row r="9" spans="2:9" ht="15.95">
      <c r="B9" s="19" t="s">
        <v>332</v>
      </c>
      <c r="C9" s="17">
        <v>6.4540861852376605E-2</v>
      </c>
      <c r="D9" s="17">
        <v>0.15317553923543881</v>
      </c>
      <c r="E9" s="17">
        <v>0.10190718778823001</v>
      </c>
      <c r="F9" s="17">
        <v>0.1070665781875743</v>
      </c>
      <c r="G9" s="17">
        <v>0.1297284935643773</v>
      </c>
      <c r="H9" s="17">
        <v>0.1026163569128315</v>
      </c>
      <c r="I9" s="17">
        <v>9.1898890987061957E-2</v>
      </c>
    </row>
    <row r="10" spans="2:9" ht="15.95">
      <c r="B10" s="19" t="s">
        <v>333</v>
      </c>
      <c r="C10" s="17">
        <v>1.4032462291618759E-2</v>
      </c>
      <c r="D10" s="17">
        <v>3.6835336762911619E-2</v>
      </c>
      <c r="E10" s="17">
        <v>2.278175342402192E-2</v>
      </c>
      <c r="F10" s="17">
        <v>2.0590371906370791E-2</v>
      </c>
      <c r="G10" s="17">
        <v>3.0909713424038261E-2</v>
      </c>
      <c r="H10" s="17">
        <v>3.3836668806859253E-2</v>
      </c>
      <c r="I10" s="17">
        <v>1.406590795281463E-2</v>
      </c>
    </row>
    <row r="11" spans="2:9" ht="15.95">
      <c r="B11" s="19" t="s">
        <v>55</v>
      </c>
      <c r="C11" s="17">
        <v>1.120478926882033E-2</v>
      </c>
      <c r="D11" s="17">
        <v>1.53626479805638E-2</v>
      </c>
      <c r="E11" s="17">
        <v>1.2834256406261809E-2</v>
      </c>
      <c r="F11" s="17">
        <v>9.8096255838415521E-3</v>
      </c>
      <c r="G11" s="17">
        <v>2.0441281001007981E-2</v>
      </c>
      <c r="H11" s="17">
        <v>1.331958886764208E-2</v>
      </c>
      <c r="I11" s="17">
        <v>1.202748076989239E-2</v>
      </c>
    </row>
    <row r="14" spans="2:9">
      <c r="B14" t="s">
        <v>418</v>
      </c>
    </row>
    <row r="15" spans="2:9">
      <c r="B15" t="s">
        <v>9</v>
      </c>
    </row>
    <row r="18" spans="2:2">
      <c r="B18" t="str">
        <f>HYPERLINK("#Contents!A1", "Return to Contents")</f>
        <v>Return to Contents</v>
      </c>
    </row>
  </sheetData>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A18"/>
  <sheetViews>
    <sheetView showGridLines="0" workbookViewId="0">
      <pane xSplit="2" topLeftCell="AT1" activePane="topRight" state="frozen"/>
      <selection pane="topRight" activeCell="BA10"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329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330</v>
      </c>
      <c r="C9" s="17">
        <v>0.60949070417232376</v>
      </c>
      <c r="D9" s="17">
        <v>0.62220545379204351</v>
      </c>
      <c r="E9" s="17">
        <v>0.57769086830073169</v>
      </c>
      <c r="F9" s="17">
        <v>0.57035603455893125</v>
      </c>
      <c r="H9" s="17">
        <v>0.53207118766655026</v>
      </c>
      <c r="I9" s="17">
        <v>0.51298283980861736</v>
      </c>
      <c r="J9" s="17">
        <v>0.65537210628998432</v>
      </c>
      <c r="K9" s="17">
        <v>0.51994764307992547</v>
      </c>
      <c r="L9" s="17">
        <v>0.57741514426692386</v>
      </c>
      <c r="M9" s="17">
        <v>0.5853196123550124</v>
      </c>
      <c r="N9" s="17">
        <v>0.60394783224990722</v>
      </c>
      <c r="O9" s="17">
        <v>0.58808195681049813</v>
      </c>
      <c r="P9" s="17">
        <v>0.68459860131207639</v>
      </c>
      <c r="Q9" s="17">
        <v>0.63656175051360819</v>
      </c>
      <c r="R9" s="17">
        <v>0.64148019464297068</v>
      </c>
      <c r="S9" s="17">
        <v>0.69956722211329925</v>
      </c>
      <c r="U9" s="17">
        <v>0.57095285447963307</v>
      </c>
      <c r="V9" s="17">
        <v>0.64119392852687229</v>
      </c>
      <c r="W9" s="17">
        <v>0.58436834947290206</v>
      </c>
      <c r="X9" s="17">
        <v>0.49768034796368099</v>
      </c>
      <c r="Y9" s="17">
        <v>0.52489020817991172</v>
      </c>
      <c r="Z9" s="17">
        <v>0.63017757436920374</v>
      </c>
      <c r="AA9" s="17">
        <v>0.67936841373140444</v>
      </c>
      <c r="AB9" s="17">
        <v>0.57780998312630594</v>
      </c>
      <c r="AC9" s="17">
        <v>0.68491468689562862</v>
      </c>
      <c r="AD9" s="17">
        <v>0.69016179172505743</v>
      </c>
      <c r="AE9" s="17">
        <v>0.38526044626182693</v>
      </c>
      <c r="AG9" s="17">
        <v>0.6626672712033691</v>
      </c>
      <c r="AH9" s="17">
        <v>0.56795082079923365</v>
      </c>
      <c r="AJ9" s="17">
        <v>0.63201524232925288</v>
      </c>
      <c r="AK9" s="17">
        <v>0.678034709697518</v>
      </c>
      <c r="AL9" s="17">
        <v>0.66656371286037297</v>
      </c>
      <c r="AM9" s="17">
        <v>0.61178419325839883</v>
      </c>
      <c r="AN9" s="17">
        <v>0.669037945455352</v>
      </c>
      <c r="AO9" s="17">
        <v>0.66488832718208024</v>
      </c>
      <c r="AP9" s="17">
        <v>0.60173354820561287</v>
      </c>
      <c r="AQ9" s="17">
        <v>0.63715962730490572</v>
      </c>
      <c r="AR9" s="17">
        <v>0.62175659164310326</v>
      </c>
      <c r="AS9" s="17">
        <v>0.68684474498269588</v>
      </c>
      <c r="AT9" s="17">
        <v>0.6131408071622253</v>
      </c>
      <c r="AU9" s="17">
        <v>0.5835979025694974</v>
      </c>
      <c r="AV9" s="17">
        <v>0.7326046820230756</v>
      </c>
      <c r="AX9" s="17">
        <v>0.61505050588432342</v>
      </c>
      <c r="AY9" s="17">
        <v>0.68684474498269588</v>
      </c>
      <c r="AZ9" s="17">
        <v>0.6131408071622253</v>
      </c>
      <c r="BA9" s="17">
        <v>0.5835979025694974</v>
      </c>
      <c r="BC9" s="17">
        <v>0.55505728032264179</v>
      </c>
      <c r="BD9" s="17">
        <v>0.50868058352465373</v>
      </c>
      <c r="BE9" s="17">
        <v>0.53579294078371442</v>
      </c>
      <c r="BF9" s="17">
        <v>0.49172321692873339</v>
      </c>
      <c r="BG9" s="17">
        <v>0.59096756388212535</v>
      </c>
      <c r="BH9" s="17">
        <v>0.59589378174810548</v>
      </c>
      <c r="BI9" s="17">
        <v>0.49684107468107952</v>
      </c>
      <c r="BJ9" s="17">
        <v>0.60268857843754831</v>
      </c>
      <c r="BK9" s="17">
        <v>0.60629027785739542</v>
      </c>
      <c r="BL9" s="17">
        <v>0.58793355922475099</v>
      </c>
      <c r="BM9" s="17">
        <v>0.5733700889515192</v>
      </c>
      <c r="BN9" s="17">
        <v>0.66114768066035223</v>
      </c>
      <c r="BP9" s="17">
        <v>0.60182547547195697</v>
      </c>
      <c r="BQ9" s="17">
        <v>0.65434885192879122</v>
      </c>
      <c r="BR9" s="17">
        <v>0.58528845033385268</v>
      </c>
      <c r="BS9" s="17">
        <v>0.63927057405641663</v>
      </c>
      <c r="BT9" s="17">
        <v>0.63916816888715555</v>
      </c>
      <c r="BU9" s="17">
        <v>0.7441168583155201</v>
      </c>
      <c r="BV9" s="17">
        <v>0.55083278370399658</v>
      </c>
      <c r="BW9" s="17">
        <v>0.53116285905049143</v>
      </c>
      <c r="BX9" s="17">
        <v>0.48224669194074149</v>
      </c>
      <c r="BY9" s="17">
        <v>0.60058317143672924</v>
      </c>
    </row>
    <row r="10" spans="2:79" ht="18.95" customHeight="1">
      <c r="B10" s="19" t="s">
        <v>331</v>
      </c>
      <c r="C10" s="17">
        <v>0.30073118241486069</v>
      </c>
      <c r="D10" s="17">
        <v>0.29555021529236131</v>
      </c>
      <c r="E10" s="17">
        <v>0.32061016311793977</v>
      </c>
      <c r="F10" s="17">
        <v>0.27355718926659339</v>
      </c>
      <c r="H10" s="17">
        <v>0.31520322062928052</v>
      </c>
      <c r="I10" s="17">
        <v>0.32836291992035649</v>
      </c>
      <c r="J10" s="17">
        <v>0.22686837916209271</v>
      </c>
      <c r="K10" s="17">
        <v>0.39229442736028852</v>
      </c>
      <c r="L10" s="17">
        <v>0.31794057245457019</v>
      </c>
      <c r="M10" s="17">
        <v>0.34423357549578171</v>
      </c>
      <c r="N10" s="17">
        <v>0.31218997914342361</v>
      </c>
      <c r="O10" s="17">
        <v>0.31984579841956973</v>
      </c>
      <c r="P10" s="17">
        <v>0.24153136676759621</v>
      </c>
      <c r="Q10" s="17">
        <v>0.28288210979834971</v>
      </c>
      <c r="R10" s="17">
        <v>0.302083174509577</v>
      </c>
      <c r="S10" s="17">
        <v>0.25907813329111018</v>
      </c>
      <c r="U10" s="17">
        <v>0.29501556407245633</v>
      </c>
      <c r="V10" s="17">
        <v>0.27244927510605688</v>
      </c>
      <c r="W10" s="17">
        <v>0.32363968929496312</v>
      </c>
      <c r="X10" s="17">
        <v>0.38697282553424961</v>
      </c>
      <c r="Y10" s="17">
        <v>0.35788663241575552</v>
      </c>
      <c r="Z10" s="17">
        <v>0.27030911104653932</v>
      </c>
      <c r="AA10" s="17">
        <v>0.2480078671726437</v>
      </c>
      <c r="AB10" s="17">
        <v>0.3413595973361136</v>
      </c>
      <c r="AC10" s="17">
        <v>0.26406663343214132</v>
      </c>
      <c r="AD10" s="17">
        <v>0.25972545388803542</v>
      </c>
      <c r="AE10" s="17">
        <v>0.30234658521729418</v>
      </c>
      <c r="AG10" s="17">
        <v>0.2751055982264054</v>
      </c>
      <c r="AH10" s="17">
        <v>0.32074909327274409</v>
      </c>
      <c r="AJ10" s="17">
        <v>0.27843488911666708</v>
      </c>
      <c r="AK10" s="17">
        <v>0.29018138352132872</v>
      </c>
      <c r="AL10" s="17">
        <v>0.29233040896466622</v>
      </c>
      <c r="AM10" s="17">
        <v>0.31064175954656059</v>
      </c>
      <c r="AN10" s="17">
        <v>0.25235133745384641</v>
      </c>
      <c r="AO10" s="17">
        <v>0.25265966571311232</v>
      </c>
      <c r="AP10" s="17">
        <v>0.33664222796269561</v>
      </c>
      <c r="AQ10" s="17">
        <v>0.304878379055886</v>
      </c>
      <c r="AR10" s="17">
        <v>0.29699480793145311</v>
      </c>
      <c r="AS10" s="17">
        <v>0.26344450017076398</v>
      </c>
      <c r="AT10" s="17">
        <v>0.32727822929481543</v>
      </c>
      <c r="AU10" s="17">
        <v>0.33781975949589049</v>
      </c>
      <c r="AV10" s="17">
        <v>0.2151231528270241</v>
      </c>
      <c r="AX10" s="17">
        <v>0.29393286616698772</v>
      </c>
      <c r="AY10" s="17">
        <v>0.26344450017076398</v>
      </c>
      <c r="AZ10" s="17">
        <v>0.32727822929481543</v>
      </c>
      <c r="BA10" s="17">
        <v>0.33781975949589049</v>
      </c>
      <c r="BC10" s="17">
        <v>0.3872591244548268</v>
      </c>
      <c r="BD10" s="17">
        <v>0.33274065259758362</v>
      </c>
      <c r="BE10" s="17">
        <v>0.3444736642117604</v>
      </c>
      <c r="BF10" s="17">
        <v>0.39922093486507992</v>
      </c>
      <c r="BG10" s="17">
        <v>0.337090024833681</v>
      </c>
      <c r="BH10" s="17">
        <v>0.32231248960240599</v>
      </c>
      <c r="BI10" s="17">
        <v>0.40022633713222278</v>
      </c>
      <c r="BJ10" s="17">
        <v>0.29987948311939733</v>
      </c>
      <c r="BK10" s="17">
        <v>0.3004072203364781</v>
      </c>
      <c r="BL10" s="17">
        <v>0.28053617596103642</v>
      </c>
      <c r="BM10" s="17">
        <v>0.33333714953275068</v>
      </c>
      <c r="BN10" s="17">
        <v>0.2583801992123127</v>
      </c>
      <c r="BP10" s="17">
        <v>0.31284916779839228</v>
      </c>
      <c r="BQ10" s="17">
        <v>0.28722522341849149</v>
      </c>
      <c r="BR10" s="17">
        <v>0.32554937598237371</v>
      </c>
      <c r="BS10" s="17">
        <v>0.28385707662141763</v>
      </c>
      <c r="BT10" s="17">
        <v>0.30336192700967157</v>
      </c>
      <c r="BU10" s="17">
        <v>0.20709444556043799</v>
      </c>
      <c r="BV10" s="17">
        <v>0.32795958843082768</v>
      </c>
      <c r="BW10" s="17">
        <v>0.35196551670390691</v>
      </c>
      <c r="BX10" s="17">
        <v>0.41351016736703511</v>
      </c>
      <c r="BY10" s="17">
        <v>0.29478417030073628</v>
      </c>
    </row>
    <row r="11" spans="2:79" ht="18.95" customHeight="1">
      <c r="B11" s="19" t="s">
        <v>332</v>
      </c>
      <c r="C11" s="17">
        <v>6.4540861852376605E-2</v>
      </c>
      <c r="D11" s="17">
        <v>6.042955898202549E-2</v>
      </c>
      <c r="E11" s="17">
        <v>6.0332708060161951E-2</v>
      </c>
      <c r="F11" s="17">
        <v>0.15608677617447519</v>
      </c>
      <c r="H11" s="17">
        <v>9.4013605398907338E-2</v>
      </c>
      <c r="I11" s="17">
        <v>9.6086737830584829E-2</v>
      </c>
      <c r="J11" s="17">
        <v>7.9874283843747854E-2</v>
      </c>
      <c r="K11" s="17">
        <v>4.1774528907315922E-2</v>
      </c>
      <c r="L11" s="17">
        <v>9.8676987062491187E-2</v>
      </c>
      <c r="M11" s="17">
        <v>5.5092085641005713E-2</v>
      </c>
      <c r="N11" s="17">
        <v>6.1449703703121472E-2</v>
      </c>
      <c r="O11" s="17">
        <v>9.2072244769932074E-2</v>
      </c>
      <c r="P11" s="17">
        <v>6.1350110684628797E-2</v>
      </c>
      <c r="Q11" s="17">
        <v>6.0449147790300813E-2</v>
      </c>
      <c r="R11" s="17">
        <v>3.1020171913119308E-2</v>
      </c>
      <c r="S11" s="17">
        <v>3.5607635899200227E-2</v>
      </c>
      <c r="U11" s="17">
        <v>9.2274059177271273E-2</v>
      </c>
      <c r="V11" s="17">
        <v>6.1447258023825092E-2</v>
      </c>
      <c r="W11" s="17">
        <v>6.4386692913722163E-2</v>
      </c>
      <c r="X11" s="17">
        <v>8.9199072341770699E-2</v>
      </c>
      <c r="Y11" s="17">
        <v>0.10265233225290139</v>
      </c>
      <c r="Z11" s="17">
        <v>7.9933823710226504E-2</v>
      </c>
      <c r="AA11" s="17">
        <v>5.1445864652439437E-2</v>
      </c>
      <c r="AB11" s="17">
        <v>5.0928859098283513E-2</v>
      </c>
      <c r="AC11" s="17">
        <v>2.754104796855977E-2</v>
      </c>
      <c r="AD11" s="17">
        <v>3.906212993693628E-2</v>
      </c>
      <c r="AE11" s="17">
        <v>9.080847130335315E-2</v>
      </c>
      <c r="AG11" s="17">
        <v>4.95378622189536E-2</v>
      </c>
      <c r="AH11" s="17">
        <v>7.6260739419032136E-2</v>
      </c>
      <c r="AJ11" s="17">
        <v>6.8418481218656652E-2</v>
      </c>
      <c r="AK11" s="17">
        <v>3.032754820215219E-2</v>
      </c>
      <c r="AL11" s="17">
        <v>4.110587817496078E-2</v>
      </c>
      <c r="AM11" s="17">
        <v>5.6547756810024698E-2</v>
      </c>
      <c r="AN11" s="17">
        <v>5.7981617687148733E-2</v>
      </c>
      <c r="AO11" s="17">
        <v>6.2873672087115889E-2</v>
      </c>
      <c r="AP11" s="17">
        <v>4.169211013021306E-2</v>
      </c>
      <c r="AQ11" s="17">
        <v>4.0376874446870277E-2</v>
      </c>
      <c r="AR11" s="17">
        <v>6.4472506083547057E-2</v>
      </c>
      <c r="AS11" s="17">
        <v>4.9710754846539987E-2</v>
      </c>
      <c r="AT11" s="17">
        <v>5.9580963542959303E-2</v>
      </c>
      <c r="AU11" s="17">
        <v>6.2425733993566372E-2</v>
      </c>
      <c r="AV11" s="17">
        <v>4.7583792718939068E-2</v>
      </c>
      <c r="AX11" s="17">
        <v>6.4739990057320507E-2</v>
      </c>
      <c r="AY11" s="17">
        <v>4.9710754846539987E-2</v>
      </c>
      <c r="AZ11" s="17">
        <v>5.9580963542959303E-2</v>
      </c>
      <c r="BA11" s="17">
        <v>6.2425733993566372E-2</v>
      </c>
      <c r="BC11" s="17">
        <v>4.9788430253104428E-2</v>
      </c>
      <c r="BD11" s="17">
        <v>0.12596267975555789</v>
      </c>
      <c r="BE11" s="17">
        <v>0.1029353860832046</v>
      </c>
      <c r="BF11" s="17">
        <v>8.5249584535903908E-2</v>
      </c>
      <c r="BG11" s="17">
        <v>3.6972143587037612E-2</v>
      </c>
      <c r="BH11" s="17">
        <v>7.3588081472314951E-2</v>
      </c>
      <c r="BI11" s="17">
        <v>8.2158371559878651E-2</v>
      </c>
      <c r="BJ11" s="17">
        <v>6.7039520906903613E-2</v>
      </c>
      <c r="BK11" s="17">
        <v>7.6067912899213386E-2</v>
      </c>
      <c r="BL11" s="17">
        <v>0.10531734099707379</v>
      </c>
      <c r="BM11" s="17">
        <v>7.1361808608110186E-2</v>
      </c>
      <c r="BN11" s="17">
        <v>4.3728060291118122E-2</v>
      </c>
      <c r="BP11" s="17">
        <v>5.2743750945453798E-2</v>
      </c>
      <c r="BQ11" s="17">
        <v>3.5299045906474077E-2</v>
      </c>
      <c r="BR11" s="17">
        <v>6.7238397541329542E-2</v>
      </c>
      <c r="BS11" s="17">
        <v>5.8108477962179592E-2</v>
      </c>
      <c r="BT11" s="17">
        <v>5.7469904103173083E-2</v>
      </c>
      <c r="BU11" s="17">
        <v>1.221698272075954E-2</v>
      </c>
      <c r="BV11" s="17">
        <v>0.1088206988736639</v>
      </c>
      <c r="BW11" s="17">
        <v>9.7222307194606492E-2</v>
      </c>
      <c r="BX11" s="17">
        <v>5.8499561728493583E-2</v>
      </c>
      <c r="BY11" s="17">
        <v>7.1574154830863129E-2</v>
      </c>
    </row>
    <row r="12" spans="2:79" ht="18.95" customHeight="1">
      <c r="B12" s="19" t="s">
        <v>333</v>
      </c>
      <c r="C12" s="17">
        <v>1.4032462291618759E-2</v>
      </c>
      <c r="D12" s="17">
        <v>1.159262952846723E-2</v>
      </c>
      <c r="E12" s="17">
        <v>2.4758034679921909E-2</v>
      </c>
      <c r="F12" s="17">
        <v>0</v>
      </c>
      <c r="H12" s="17">
        <v>2.965605291707574E-2</v>
      </c>
      <c r="I12" s="17">
        <v>4.8932189518148192E-2</v>
      </c>
      <c r="J12" s="17">
        <v>1.8564186423822359E-2</v>
      </c>
      <c r="K12" s="17">
        <v>1.727649857173362E-2</v>
      </c>
      <c r="L12" s="17">
        <v>0</v>
      </c>
      <c r="M12" s="17">
        <v>1.53547265082002E-2</v>
      </c>
      <c r="N12" s="17">
        <v>2.241248490354765E-2</v>
      </c>
      <c r="O12" s="17">
        <v>0</v>
      </c>
      <c r="P12" s="17">
        <v>1.251992123569865E-2</v>
      </c>
      <c r="Q12" s="17">
        <v>0</v>
      </c>
      <c r="R12" s="17">
        <v>1.3997420747550639E-2</v>
      </c>
      <c r="S12" s="17">
        <v>3.7644945630952061E-3</v>
      </c>
      <c r="U12" s="17">
        <v>1.6703008908255771E-2</v>
      </c>
      <c r="V12" s="17">
        <v>0</v>
      </c>
      <c r="W12" s="17">
        <v>2.1831579957865489E-2</v>
      </c>
      <c r="X12" s="17">
        <v>2.172512670357855E-2</v>
      </c>
      <c r="Y12" s="17">
        <v>1.457082715143152E-2</v>
      </c>
      <c r="Z12" s="17">
        <v>1.249829853468078E-2</v>
      </c>
      <c r="AA12" s="17">
        <v>1.3126968159642949E-2</v>
      </c>
      <c r="AB12" s="17">
        <v>1.6678453788192389E-2</v>
      </c>
      <c r="AC12" s="17">
        <v>1.5193584698766969E-2</v>
      </c>
      <c r="AD12" s="17">
        <v>1.9789122177926539E-3</v>
      </c>
      <c r="AE12" s="17">
        <v>0</v>
      </c>
      <c r="AG12" s="17">
        <v>6.0943838424788116E-3</v>
      </c>
      <c r="AH12" s="17">
        <v>2.023344274963142E-2</v>
      </c>
      <c r="AJ12" s="17">
        <v>1.329039567155336E-2</v>
      </c>
      <c r="AK12" s="17">
        <v>1.45635857900142E-3</v>
      </c>
      <c r="AL12" s="17">
        <v>0</v>
      </c>
      <c r="AM12" s="17">
        <v>1.647498262024532E-2</v>
      </c>
      <c r="AN12" s="17">
        <v>1.926479525372048E-3</v>
      </c>
      <c r="AO12" s="17">
        <v>8.8641639623403094E-3</v>
      </c>
      <c r="AP12" s="17">
        <v>3.4491801958820511E-3</v>
      </c>
      <c r="AQ12" s="17">
        <v>1.60639452091151E-2</v>
      </c>
      <c r="AR12" s="17">
        <v>1.544327216554007E-2</v>
      </c>
      <c r="AS12" s="17">
        <v>0</v>
      </c>
      <c r="AT12" s="17">
        <v>0</v>
      </c>
      <c r="AU12" s="17">
        <v>9.5078955223483856E-3</v>
      </c>
      <c r="AV12" s="17">
        <v>4.6883724309614277E-3</v>
      </c>
      <c r="AX12" s="17">
        <v>1.455657785816261E-2</v>
      </c>
      <c r="AY12" s="17">
        <v>0</v>
      </c>
      <c r="AZ12" s="17">
        <v>0</v>
      </c>
      <c r="BA12" s="17">
        <v>9.5078955223483856E-3</v>
      </c>
      <c r="BC12" s="17">
        <v>0</v>
      </c>
      <c r="BD12" s="17">
        <v>1.434954430679633E-2</v>
      </c>
      <c r="BE12" s="17">
        <v>7.7502732515299941E-3</v>
      </c>
      <c r="BF12" s="17">
        <v>2.3806263670282931E-2</v>
      </c>
      <c r="BG12" s="17">
        <v>2.821506657067311E-2</v>
      </c>
      <c r="BH12" s="17">
        <v>9.84315401288114E-4</v>
      </c>
      <c r="BI12" s="17">
        <v>6.3323817322574029E-3</v>
      </c>
      <c r="BJ12" s="17">
        <v>1.7808336716834391E-2</v>
      </c>
      <c r="BK12" s="17">
        <v>0</v>
      </c>
      <c r="BL12" s="17">
        <v>1.989038262214355E-2</v>
      </c>
      <c r="BM12" s="17">
        <v>1.377309204807617E-2</v>
      </c>
      <c r="BN12" s="17">
        <v>1.4407907456806261E-2</v>
      </c>
      <c r="BP12" s="17">
        <v>2.201612088585167E-2</v>
      </c>
      <c r="BQ12" s="17">
        <v>1.157283674385661E-2</v>
      </c>
      <c r="BR12" s="17">
        <v>1.348602436621494E-2</v>
      </c>
      <c r="BS12" s="17">
        <v>7.0090675052637847E-3</v>
      </c>
      <c r="BT12" s="17">
        <v>0</v>
      </c>
      <c r="BU12" s="17">
        <v>3.6571713403282059E-2</v>
      </c>
      <c r="BV12" s="17">
        <v>1.238692899151213E-2</v>
      </c>
      <c r="BW12" s="17">
        <v>0</v>
      </c>
      <c r="BX12" s="17">
        <v>4.5743578963729971E-2</v>
      </c>
      <c r="BY12" s="17">
        <v>1.5760343961221619E-2</v>
      </c>
    </row>
    <row r="13" spans="2:79" ht="18.95" customHeight="1">
      <c r="B13" s="19" t="s">
        <v>55</v>
      </c>
      <c r="C13" s="17">
        <v>1.120478926882033E-2</v>
      </c>
      <c r="D13" s="17">
        <v>1.022214240510262E-2</v>
      </c>
      <c r="E13" s="17">
        <v>1.660822584124471E-2</v>
      </c>
      <c r="F13" s="17">
        <v>0</v>
      </c>
      <c r="H13" s="17">
        <v>2.9055933388186121E-2</v>
      </c>
      <c r="I13" s="17">
        <v>1.3635312922293041E-2</v>
      </c>
      <c r="J13" s="17">
        <v>1.932104428035282E-2</v>
      </c>
      <c r="K13" s="17">
        <v>2.87069020807364E-2</v>
      </c>
      <c r="L13" s="17">
        <v>5.9672962160147247E-3</v>
      </c>
      <c r="M13" s="17">
        <v>0</v>
      </c>
      <c r="N13" s="17">
        <v>0</v>
      </c>
      <c r="O13" s="17">
        <v>0</v>
      </c>
      <c r="P13" s="17">
        <v>0</v>
      </c>
      <c r="Q13" s="17">
        <v>2.0106991897741299E-2</v>
      </c>
      <c r="R13" s="17">
        <v>1.141903818678227E-2</v>
      </c>
      <c r="S13" s="17">
        <v>1.982514133295029E-3</v>
      </c>
      <c r="U13" s="17">
        <v>2.5054513362383658E-2</v>
      </c>
      <c r="V13" s="17">
        <v>2.4909538343245729E-2</v>
      </c>
      <c r="W13" s="17">
        <v>5.7736883605471277E-3</v>
      </c>
      <c r="X13" s="17">
        <v>4.4226274567201913E-3</v>
      </c>
      <c r="Y13" s="17">
        <v>0</v>
      </c>
      <c r="Z13" s="17">
        <v>7.0811923393498382E-3</v>
      </c>
      <c r="AA13" s="17">
        <v>8.0508862838694559E-3</v>
      </c>
      <c r="AB13" s="17">
        <v>1.32231066511048E-2</v>
      </c>
      <c r="AC13" s="17">
        <v>8.2840470049036444E-3</v>
      </c>
      <c r="AD13" s="17">
        <v>9.0717122321781578E-3</v>
      </c>
      <c r="AE13" s="17">
        <v>0.22158449721752571</v>
      </c>
      <c r="AG13" s="17">
        <v>6.5948845087931132E-3</v>
      </c>
      <c r="AH13" s="17">
        <v>1.48059037593587E-2</v>
      </c>
      <c r="AJ13" s="17">
        <v>7.8409916638698968E-3</v>
      </c>
      <c r="AK13" s="17">
        <v>0</v>
      </c>
      <c r="AL13" s="17">
        <v>0</v>
      </c>
      <c r="AM13" s="17">
        <v>4.5513077647704858E-3</v>
      </c>
      <c r="AN13" s="17">
        <v>1.87026198782809E-2</v>
      </c>
      <c r="AO13" s="17">
        <v>1.071417105535123E-2</v>
      </c>
      <c r="AP13" s="17">
        <v>1.6482933505596469E-2</v>
      </c>
      <c r="AQ13" s="17">
        <v>1.521173983223183E-3</v>
      </c>
      <c r="AR13" s="17">
        <v>1.3328221763567829E-3</v>
      </c>
      <c r="AS13" s="17">
        <v>0</v>
      </c>
      <c r="AT13" s="17">
        <v>0</v>
      </c>
      <c r="AU13" s="17">
        <v>6.6487084186974436E-3</v>
      </c>
      <c r="AV13" s="17">
        <v>0</v>
      </c>
      <c r="AX13" s="17">
        <v>1.1720060033205861E-2</v>
      </c>
      <c r="AY13" s="17">
        <v>0</v>
      </c>
      <c r="AZ13" s="17">
        <v>0</v>
      </c>
      <c r="BA13" s="17">
        <v>6.6487084186974436E-3</v>
      </c>
      <c r="BC13" s="17">
        <v>7.8951649694269203E-3</v>
      </c>
      <c r="BD13" s="17">
        <v>1.8266539815408239E-2</v>
      </c>
      <c r="BE13" s="17">
        <v>9.0477356697905905E-3</v>
      </c>
      <c r="BF13" s="17">
        <v>0</v>
      </c>
      <c r="BG13" s="17">
        <v>6.7552011264830356E-3</v>
      </c>
      <c r="BH13" s="17">
        <v>7.2213317758854584E-3</v>
      </c>
      <c r="BI13" s="17">
        <v>1.444183489456159E-2</v>
      </c>
      <c r="BJ13" s="17">
        <v>1.2584080819316411E-2</v>
      </c>
      <c r="BK13" s="17">
        <v>1.7234588906913151E-2</v>
      </c>
      <c r="BL13" s="17">
        <v>6.3225411949950228E-3</v>
      </c>
      <c r="BM13" s="17">
        <v>8.1578608595436301E-3</v>
      </c>
      <c r="BN13" s="17">
        <v>2.233615237941064E-2</v>
      </c>
      <c r="BP13" s="17">
        <v>1.05654848983452E-2</v>
      </c>
      <c r="BQ13" s="17">
        <v>1.155404200238665E-2</v>
      </c>
      <c r="BR13" s="17">
        <v>8.437751776229109E-3</v>
      </c>
      <c r="BS13" s="17">
        <v>1.1754803854722169E-2</v>
      </c>
      <c r="BT13" s="17">
        <v>0</v>
      </c>
      <c r="BU13" s="17">
        <v>0</v>
      </c>
      <c r="BV13" s="17">
        <v>0</v>
      </c>
      <c r="BW13" s="17">
        <v>1.964931705099543E-2</v>
      </c>
      <c r="BX13" s="17">
        <v>0</v>
      </c>
      <c r="BY13" s="17">
        <v>1.7298159470449669E-2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A18"/>
  <sheetViews>
    <sheetView showGridLines="0" workbookViewId="0">
      <pane xSplit="2" topLeftCell="AU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334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330</v>
      </c>
      <c r="C9" s="17">
        <v>0.32278906123723022</v>
      </c>
      <c r="D9" s="17">
        <v>0.32522655879786538</v>
      </c>
      <c r="E9" s="17">
        <v>0.32425633499312728</v>
      </c>
      <c r="F9" s="17">
        <v>0.21186057716064061</v>
      </c>
      <c r="H9" s="17">
        <v>0.29099748155408839</v>
      </c>
      <c r="I9" s="17">
        <v>0.25505121314858192</v>
      </c>
      <c r="J9" s="17">
        <v>0.31221449873973361</v>
      </c>
      <c r="K9" s="17">
        <v>0.30037833493209659</v>
      </c>
      <c r="L9" s="17">
        <v>0.33208172906378841</v>
      </c>
      <c r="M9" s="17">
        <v>0.29359950476259861</v>
      </c>
      <c r="N9" s="17">
        <v>0.26586362889333959</v>
      </c>
      <c r="O9" s="17">
        <v>0.3260278715613979</v>
      </c>
      <c r="P9" s="17">
        <v>0.33612722564820469</v>
      </c>
      <c r="Q9" s="17">
        <v>0.34794837017222302</v>
      </c>
      <c r="R9" s="17">
        <v>0.44124071312494512</v>
      </c>
      <c r="S9" s="17">
        <v>0.33282037281612242</v>
      </c>
      <c r="U9" s="17">
        <v>0.29135640660802731</v>
      </c>
      <c r="V9" s="17">
        <v>0.38202201758162441</v>
      </c>
      <c r="W9" s="17">
        <v>0.32973666343311792</v>
      </c>
      <c r="X9" s="17">
        <v>0.27429043728967528</v>
      </c>
      <c r="Y9" s="17">
        <v>0.29267478179552942</v>
      </c>
      <c r="Z9" s="17">
        <v>0.28260792742961</v>
      </c>
      <c r="AA9" s="17">
        <v>0.35820134400215659</v>
      </c>
      <c r="AB9" s="17">
        <v>0.35768985640947337</v>
      </c>
      <c r="AC9" s="17">
        <v>0.35853645083278579</v>
      </c>
      <c r="AD9" s="17">
        <v>0.28592516676613527</v>
      </c>
      <c r="AE9" s="17">
        <v>0</v>
      </c>
      <c r="AG9" s="17">
        <v>0.3561588621345978</v>
      </c>
      <c r="AH9" s="17">
        <v>0.29672160869463537</v>
      </c>
      <c r="AJ9" s="17">
        <v>0.34918091479460051</v>
      </c>
      <c r="AK9" s="17">
        <v>0.29682512286459839</v>
      </c>
      <c r="AL9" s="17">
        <v>0.32140282092136502</v>
      </c>
      <c r="AM9" s="17">
        <v>0.34200832358916111</v>
      </c>
      <c r="AN9" s="17">
        <v>0.32129163119631882</v>
      </c>
      <c r="AO9" s="17">
        <v>0.28734458701521232</v>
      </c>
      <c r="AP9" s="17">
        <v>0.32868749248049389</v>
      </c>
      <c r="AQ9" s="17">
        <v>0.33210557011339259</v>
      </c>
      <c r="AR9" s="17">
        <v>0.3363403172625325</v>
      </c>
      <c r="AS9" s="17">
        <v>0.30303058978664138</v>
      </c>
      <c r="AT9" s="17">
        <v>0.35908967150277571</v>
      </c>
      <c r="AU9" s="17">
        <v>0.32247881670625173</v>
      </c>
      <c r="AV9" s="17">
        <v>0.331182789241176</v>
      </c>
      <c r="AX9" s="17">
        <v>0.32460718242372549</v>
      </c>
      <c r="AY9" s="17">
        <v>0.30303058978664138</v>
      </c>
      <c r="AZ9" s="17">
        <v>0.35908967150277571</v>
      </c>
      <c r="BA9" s="17">
        <v>0.32247881670625173</v>
      </c>
      <c r="BC9" s="17">
        <v>0.28117815077350239</v>
      </c>
      <c r="BD9" s="17">
        <v>0.3775268250430806</v>
      </c>
      <c r="BE9" s="17">
        <v>0.34096066808191738</v>
      </c>
      <c r="BF9" s="17">
        <v>0.28828077334570001</v>
      </c>
      <c r="BG9" s="17">
        <v>0.21649252770719349</v>
      </c>
      <c r="BH9" s="17">
        <v>0.41583018742559191</v>
      </c>
      <c r="BI9" s="17">
        <v>0.35458193608045141</v>
      </c>
      <c r="BJ9" s="17">
        <v>0.34578335166111429</v>
      </c>
      <c r="BK9" s="17">
        <v>0.30911484411605261</v>
      </c>
      <c r="BL9" s="17">
        <v>0.36594550084671962</v>
      </c>
      <c r="BM9" s="17">
        <v>0.31024727204821462</v>
      </c>
      <c r="BN9" s="17">
        <v>0.33044912759745981</v>
      </c>
      <c r="BP9" s="17">
        <v>0.31246377441734269</v>
      </c>
      <c r="BQ9" s="17">
        <v>0.30515561683844572</v>
      </c>
      <c r="BR9" s="17">
        <v>0.31658794301905602</v>
      </c>
      <c r="BS9" s="17">
        <v>0.31790676203348378</v>
      </c>
      <c r="BT9" s="17">
        <v>0.42090419757496839</v>
      </c>
      <c r="BU9" s="17">
        <v>0.30965128191775881</v>
      </c>
      <c r="BV9" s="17">
        <v>0.30434990068791268</v>
      </c>
      <c r="BW9" s="17">
        <v>0.28293008336342818</v>
      </c>
      <c r="BX9" s="17">
        <v>0.36121726530353288</v>
      </c>
      <c r="BY9" s="17">
        <v>0.33557423325108748</v>
      </c>
    </row>
    <row r="10" spans="2:79" ht="18.95" customHeight="1">
      <c r="B10" s="19" t="s">
        <v>331</v>
      </c>
      <c r="C10" s="17">
        <v>0.47183741478385571</v>
      </c>
      <c r="D10" s="17">
        <v>0.47147790930509931</v>
      </c>
      <c r="E10" s="17">
        <v>0.47257039888214802</v>
      </c>
      <c r="F10" s="17">
        <v>0.5222157532391426</v>
      </c>
      <c r="H10" s="17">
        <v>0.46273263098426232</v>
      </c>
      <c r="I10" s="17">
        <v>0.46119839743089031</v>
      </c>
      <c r="J10" s="17">
        <v>0.44289623976940229</v>
      </c>
      <c r="K10" s="17">
        <v>0.42232104751742661</v>
      </c>
      <c r="L10" s="17">
        <v>0.45038587052538998</v>
      </c>
      <c r="M10" s="17">
        <v>0.50287408931118238</v>
      </c>
      <c r="N10" s="17">
        <v>0.56177854774952707</v>
      </c>
      <c r="O10" s="17">
        <v>0.44653757707267011</v>
      </c>
      <c r="P10" s="17">
        <v>0.5610461254851512</v>
      </c>
      <c r="Q10" s="17">
        <v>0.4808682119778509</v>
      </c>
      <c r="R10" s="17">
        <v>0.40357586891494751</v>
      </c>
      <c r="S10" s="17">
        <v>0.48514085459945178</v>
      </c>
      <c r="U10" s="17">
        <v>0.45096341365657111</v>
      </c>
      <c r="V10" s="17">
        <v>0.45119473116173708</v>
      </c>
      <c r="W10" s="17">
        <v>0.45186747777518549</v>
      </c>
      <c r="X10" s="17">
        <v>0.47877596063074263</v>
      </c>
      <c r="Y10" s="17">
        <v>0.50817107136544781</v>
      </c>
      <c r="Z10" s="17">
        <v>0.50110962693260175</v>
      </c>
      <c r="AA10" s="17">
        <v>0.47921262986872742</v>
      </c>
      <c r="AB10" s="17">
        <v>0.46134092589054487</v>
      </c>
      <c r="AC10" s="17">
        <v>0.46190005970961051</v>
      </c>
      <c r="AD10" s="17">
        <v>0.49448544050633808</v>
      </c>
      <c r="AE10" s="17">
        <v>0.47603277077984413</v>
      </c>
      <c r="AG10" s="17">
        <v>0.47744953680772889</v>
      </c>
      <c r="AH10" s="17">
        <v>0.46745339927922269</v>
      </c>
      <c r="AJ10" s="17">
        <v>0.44902029567307622</v>
      </c>
      <c r="AK10" s="17">
        <v>0.48865946616010331</v>
      </c>
      <c r="AL10" s="17">
        <v>0.46650169579643153</v>
      </c>
      <c r="AM10" s="17">
        <v>0.45384676536242169</v>
      </c>
      <c r="AN10" s="17">
        <v>0.46091798156289321</v>
      </c>
      <c r="AO10" s="17">
        <v>0.49115335957789158</v>
      </c>
      <c r="AP10" s="17">
        <v>0.45586970242925801</v>
      </c>
      <c r="AQ10" s="17">
        <v>0.46037640064418661</v>
      </c>
      <c r="AR10" s="17">
        <v>0.46361730504109822</v>
      </c>
      <c r="AS10" s="17">
        <v>0.49641635358703168</v>
      </c>
      <c r="AT10" s="17">
        <v>0.43053752186700961</v>
      </c>
      <c r="AU10" s="17">
        <v>0.43682623855021202</v>
      </c>
      <c r="AV10" s="17">
        <v>0.49971284165623459</v>
      </c>
      <c r="AX10" s="17">
        <v>0.46840776562282832</v>
      </c>
      <c r="AY10" s="17">
        <v>0.49641635358703168</v>
      </c>
      <c r="AZ10" s="17">
        <v>0.43053752186700961</v>
      </c>
      <c r="BA10" s="17">
        <v>0.43682623855021202</v>
      </c>
      <c r="BC10" s="17">
        <v>0.52133307746974877</v>
      </c>
      <c r="BD10" s="17">
        <v>0.42750393699376499</v>
      </c>
      <c r="BE10" s="17">
        <v>0.44556190887769592</v>
      </c>
      <c r="BF10" s="17">
        <v>0.59123098942186514</v>
      </c>
      <c r="BG10" s="17">
        <v>0.66368488615024779</v>
      </c>
      <c r="BH10" s="17">
        <v>0.43949905885207019</v>
      </c>
      <c r="BI10" s="17">
        <v>0.43313006734420778</v>
      </c>
      <c r="BJ10" s="17">
        <v>0.46520065087689622</v>
      </c>
      <c r="BK10" s="17">
        <v>0.5229753494281999</v>
      </c>
      <c r="BL10" s="17">
        <v>0.4622085973740413</v>
      </c>
      <c r="BM10" s="17">
        <v>0.49142092838048329</v>
      </c>
      <c r="BN10" s="17">
        <v>0.42238103428614981</v>
      </c>
      <c r="BP10" s="17">
        <v>0.457075594095256</v>
      </c>
      <c r="BQ10" s="17">
        <v>0.47319762359372941</v>
      </c>
      <c r="BR10" s="17">
        <v>0.48300852181886922</v>
      </c>
      <c r="BS10" s="17">
        <v>0.49407525166838628</v>
      </c>
      <c r="BT10" s="17">
        <v>0.40600596662807692</v>
      </c>
      <c r="BU10" s="17">
        <v>0.5346146112986494</v>
      </c>
      <c r="BV10" s="17">
        <v>0.50454469682382941</v>
      </c>
      <c r="BW10" s="17">
        <v>0.47007127919277408</v>
      </c>
      <c r="BX10" s="17">
        <v>0.42716865314971331</v>
      </c>
      <c r="BY10" s="17">
        <v>0.45142494983119658</v>
      </c>
    </row>
    <row r="11" spans="2:79" ht="18.95" customHeight="1">
      <c r="B11" s="19" t="s">
        <v>332</v>
      </c>
      <c r="C11" s="17">
        <v>0.15317553923543881</v>
      </c>
      <c r="D11" s="17">
        <v>0.14995176531280821</v>
      </c>
      <c r="E11" s="17">
        <v>0.15429986188312009</v>
      </c>
      <c r="F11" s="17">
        <v>0.20895929186544179</v>
      </c>
      <c r="H11" s="17">
        <v>0.16374981524582199</v>
      </c>
      <c r="I11" s="17">
        <v>0.20188940378379</v>
      </c>
      <c r="J11" s="17">
        <v>0.16001459774186161</v>
      </c>
      <c r="K11" s="17">
        <v>0.2144974302055703</v>
      </c>
      <c r="L11" s="17">
        <v>0.152893781931212</v>
      </c>
      <c r="M11" s="17">
        <v>0.1736995585079443</v>
      </c>
      <c r="N11" s="17">
        <v>0.1165951145644461</v>
      </c>
      <c r="O11" s="17">
        <v>0.1633505666285556</v>
      </c>
      <c r="P11" s="17">
        <v>8.3703778700594603E-2</v>
      </c>
      <c r="Q11" s="17">
        <v>0.1241050366809917</v>
      </c>
      <c r="R11" s="17">
        <v>0.1221251337094635</v>
      </c>
      <c r="S11" s="17">
        <v>0.154722502860351</v>
      </c>
      <c r="U11" s="17">
        <v>0.14074704683924499</v>
      </c>
      <c r="V11" s="17">
        <v>0.1389015746922366</v>
      </c>
      <c r="W11" s="17">
        <v>0.1757035529169961</v>
      </c>
      <c r="X11" s="17">
        <v>0.19736137078324101</v>
      </c>
      <c r="Y11" s="17">
        <v>0.16563673162387549</v>
      </c>
      <c r="Z11" s="17">
        <v>0.15165115459680031</v>
      </c>
      <c r="AA11" s="17">
        <v>0.13843336727750749</v>
      </c>
      <c r="AB11" s="17">
        <v>0.14119395384922781</v>
      </c>
      <c r="AC11" s="17">
        <v>0.12709100744103449</v>
      </c>
      <c r="AD11" s="17">
        <v>0.16960857801523679</v>
      </c>
      <c r="AE11" s="17">
        <v>0.21157426069927701</v>
      </c>
      <c r="AG11" s="17">
        <v>0.1318529929946762</v>
      </c>
      <c r="AH11" s="17">
        <v>0.16983205043033209</v>
      </c>
      <c r="AJ11" s="17">
        <v>0.15609946981643771</v>
      </c>
      <c r="AK11" s="17">
        <v>0.16874041718530411</v>
      </c>
      <c r="AL11" s="17">
        <v>0.1639583906266909</v>
      </c>
      <c r="AM11" s="17">
        <v>0.14087397653285011</v>
      </c>
      <c r="AN11" s="17">
        <v>0.17074438174651979</v>
      </c>
      <c r="AO11" s="17">
        <v>0.1376454498552537</v>
      </c>
      <c r="AP11" s="17">
        <v>0.15627501567909499</v>
      </c>
      <c r="AQ11" s="17">
        <v>0.1550757878103057</v>
      </c>
      <c r="AR11" s="17">
        <v>0.15339670796816679</v>
      </c>
      <c r="AS11" s="17">
        <v>0.14576606256234259</v>
      </c>
      <c r="AT11" s="17">
        <v>0.16259124650142831</v>
      </c>
      <c r="AU11" s="17">
        <v>0.1409217139385299</v>
      </c>
      <c r="AV11" s="17">
        <v>0.1308621132137637</v>
      </c>
      <c r="AX11" s="17">
        <v>0.15506153514393581</v>
      </c>
      <c r="AY11" s="17">
        <v>0.14576606256234259</v>
      </c>
      <c r="AZ11" s="17">
        <v>0.16259124650142831</v>
      </c>
      <c r="BA11" s="17">
        <v>0.1409217139385299</v>
      </c>
      <c r="BC11" s="17">
        <v>0.15790442121832801</v>
      </c>
      <c r="BD11" s="17">
        <v>0.14016961851692941</v>
      </c>
      <c r="BE11" s="17">
        <v>0.1523931981750542</v>
      </c>
      <c r="BF11" s="17">
        <v>8.1042391574492917E-2</v>
      </c>
      <c r="BG11" s="17">
        <v>0.1130673850160757</v>
      </c>
      <c r="BH11" s="17">
        <v>0.108890706542664</v>
      </c>
      <c r="BI11" s="17">
        <v>0.14859590836273451</v>
      </c>
      <c r="BJ11" s="17">
        <v>0.1411220397347864</v>
      </c>
      <c r="BK11" s="17">
        <v>0.1164463697664582</v>
      </c>
      <c r="BL11" s="17">
        <v>0.14115598921321901</v>
      </c>
      <c r="BM11" s="17">
        <v>0.14100607995179931</v>
      </c>
      <c r="BN11" s="17">
        <v>0.17419763505633171</v>
      </c>
      <c r="BP11" s="17">
        <v>0.17789679317992149</v>
      </c>
      <c r="BQ11" s="17">
        <v>0.19486241738088689</v>
      </c>
      <c r="BR11" s="17">
        <v>0.1614331042671335</v>
      </c>
      <c r="BS11" s="17">
        <v>0.14825240751165361</v>
      </c>
      <c r="BT11" s="17">
        <v>0.15788790805698011</v>
      </c>
      <c r="BU11" s="17">
        <v>0.1096359054508496</v>
      </c>
      <c r="BV11" s="17">
        <v>0.1200031584591206</v>
      </c>
      <c r="BW11" s="17">
        <v>0.19427823043542539</v>
      </c>
      <c r="BX11" s="17">
        <v>0.14351241753939831</v>
      </c>
      <c r="BY11" s="17">
        <v>0.14197915511232939</v>
      </c>
    </row>
    <row r="12" spans="2:79" ht="18.95" customHeight="1">
      <c r="B12" s="19" t="s">
        <v>333</v>
      </c>
      <c r="C12" s="17">
        <v>3.6835336762911619E-2</v>
      </c>
      <c r="D12" s="17">
        <v>3.6433860872134571E-2</v>
      </c>
      <c r="E12" s="17">
        <v>3.5577952343943828E-2</v>
      </c>
      <c r="F12" s="17">
        <v>5.6964377734774849E-2</v>
      </c>
      <c r="H12" s="17">
        <v>3.2783699154807222E-2</v>
      </c>
      <c r="I12" s="17">
        <v>5.6735043600737292E-2</v>
      </c>
      <c r="J12" s="17">
        <v>7.4462992802468875E-2</v>
      </c>
      <c r="K12" s="17">
        <v>5.061102863055545E-2</v>
      </c>
      <c r="L12" s="17">
        <v>4.4674541706672607E-2</v>
      </c>
      <c r="M12" s="17">
        <v>2.6142819923753041E-2</v>
      </c>
      <c r="N12" s="17">
        <v>4.4207476460541399E-2</v>
      </c>
      <c r="O12" s="17">
        <v>6.408398473737642E-2</v>
      </c>
      <c r="P12" s="17">
        <v>1.9122870166049469E-2</v>
      </c>
      <c r="Q12" s="17">
        <v>1.7288831300063479E-2</v>
      </c>
      <c r="R12" s="17">
        <v>1.87830384009397E-2</v>
      </c>
      <c r="S12" s="17">
        <v>2.5333755590779671E-2</v>
      </c>
      <c r="U12" s="17">
        <v>7.5175610625517225E-2</v>
      </c>
      <c r="V12" s="17">
        <v>1.7786048237414621E-2</v>
      </c>
      <c r="W12" s="17">
        <v>2.407950318241377E-2</v>
      </c>
      <c r="X12" s="17">
        <v>3.8529741714310103E-2</v>
      </c>
      <c r="Y12" s="17">
        <v>2.4765893390578608E-2</v>
      </c>
      <c r="Z12" s="17">
        <v>5.9524677953524618E-2</v>
      </c>
      <c r="AA12" s="17">
        <v>9.4926145141008833E-3</v>
      </c>
      <c r="AB12" s="17">
        <v>3.3163710525201659E-2</v>
      </c>
      <c r="AC12" s="17">
        <v>3.1961814198965079E-2</v>
      </c>
      <c r="AD12" s="17">
        <v>4.9980814712289899E-2</v>
      </c>
      <c r="AE12" s="17">
        <v>0</v>
      </c>
      <c r="AG12" s="17">
        <v>2.5608765813771899E-2</v>
      </c>
      <c r="AH12" s="17">
        <v>4.5605185475310082E-2</v>
      </c>
      <c r="AJ12" s="17">
        <v>3.2579038730692587E-2</v>
      </c>
      <c r="AK12" s="17">
        <v>3.7042767404099182E-2</v>
      </c>
      <c r="AL12" s="17">
        <v>4.0735769345923427E-2</v>
      </c>
      <c r="AM12" s="17">
        <v>4.2726220596771093E-2</v>
      </c>
      <c r="AN12" s="17">
        <v>3.3602376759066493E-2</v>
      </c>
      <c r="AO12" s="17">
        <v>5.5079796010151283E-2</v>
      </c>
      <c r="AP12" s="17">
        <v>4.1186540463884952E-2</v>
      </c>
      <c r="AQ12" s="17">
        <v>3.9555996837211622E-2</v>
      </c>
      <c r="AR12" s="17">
        <v>4.0515786527300909E-2</v>
      </c>
      <c r="AS12" s="17">
        <v>4.2750635013851568E-2</v>
      </c>
      <c r="AT12" s="17">
        <v>2.8110450384907872E-2</v>
      </c>
      <c r="AU12" s="17">
        <v>6.8533293818145949E-2</v>
      </c>
      <c r="AV12" s="17">
        <v>0</v>
      </c>
      <c r="AX12" s="17">
        <v>3.58533517030779E-2</v>
      </c>
      <c r="AY12" s="17">
        <v>4.2750635013851568E-2</v>
      </c>
      <c r="AZ12" s="17">
        <v>2.8110450384907872E-2</v>
      </c>
      <c r="BA12" s="17">
        <v>6.8533293818145949E-2</v>
      </c>
      <c r="BC12" s="17">
        <v>1.87265398918251E-2</v>
      </c>
      <c r="BD12" s="17">
        <v>1.8266539815408239E-2</v>
      </c>
      <c r="BE12" s="17">
        <v>4.0207147570539649E-2</v>
      </c>
      <c r="BF12" s="17">
        <v>2.7542713822800519E-2</v>
      </c>
      <c r="BG12" s="17">
        <v>0</v>
      </c>
      <c r="BH12" s="17">
        <v>2.953983885517459E-2</v>
      </c>
      <c r="BI12" s="17">
        <v>4.9250253318044737E-2</v>
      </c>
      <c r="BJ12" s="17">
        <v>3.0505296784163451E-2</v>
      </c>
      <c r="BK12" s="17">
        <v>4.2980106923544391E-2</v>
      </c>
      <c r="BL12" s="17">
        <v>2.4367371371024869E-2</v>
      </c>
      <c r="BM12" s="17">
        <v>4.3215438103274377E-2</v>
      </c>
      <c r="BN12" s="17">
        <v>4.6607357562895142E-2</v>
      </c>
      <c r="BP12" s="17">
        <v>3.4560873050512413E-2</v>
      </c>
      <c r="BQ12" s="17">
        <v>1.339217109346898E-2</v>
      </c>
      <c r="BR12" s="17">
        <v>2.9568718102097259E-2</v>
      </c>
      <c r="BS12" s="17">
        <v>2.4092506980180041E-2</v>
      </c>
      <c r="BT12" s="17">
        <v>1.246083649350114E-2</v>
      </c>
      <c r="BU12" s="17">
        <v>4.6098201332742061E-2</v>
      </c>
      <c r="BV12" s="17">
        <v>5.4774049370810873E-2</v>
      </c>
      <c r="BW12" s="17">
        <v>4.292961238889291E-2</v>
      </c>
      <c r="BX12" s="17">
        <v>6.810166400735565E-2</v>
      </c>
      <c r="BY12" s="17">
        <v>4.6970200913652373E-2</v>
      </c>
    </row>
    <row r="13" spans="2:79" ht="18.95" customHeight="1">
      <c r="B13" s="19" t="s">
        <v>55</v>
      </c>
      <c r="C13" s="17">
        <v>1.53626479805638E-2</v>
      </c>
      <c r="D13" s="17">
        <v>1.6909905712092482E-2</v>
      </c>
      <c r="E13" s="17">
        <v>1.32954518976608E-2</v>
      </c>
      <c r="F13" s="17">
        <v>0</v>
      </c>
      <c r="H13" s="17">
        <v>4.9736373061020203E-2</v>
      </c>
      <c r="I13" s="17">
        <v>2.5125942036000541E-2</v>
      </c>
      <c r="J13" s="17">
        <v>1.0411670946533591E-2</v>
      </c>
      <c r="K13" s="17">
        <v>1.2192158714351069E-2</v>
      </c>
      <c r="L13" s="17">
        <v>1.9964076772936989E-2</v>
      </c>
      <c r="M13" s="17">
        <v>3.6840274945217251E-3</v>
      </c>
      <c r="N13" s="17">
        <v>1.1555232332145809E-2</v>
      </c>
      <c r="O13" s="17">
        <v>0</v>
      </c>
      <c r="P13" s="17">
        <v>0</v>
      </c>
      <c r="Q13" s="17">
        <v>2.9789549868870911E-2</v>
      </c>
      <c r="R13" s="17">
        <v>1.4275245849704349E-2</v>
      </c>
      <c r="S13" s="17">
        <v>1.982514133295029E-3</v>
      </c>
      <c r="U13" s="17">
        <v>4.1757522270639433E-2</v>
      </c>
      <c r="V13" s="17">
        <v>1.009562832698729E-2</v>
      </c>
      <c r="W13" s="17">
        <v>1.8612802692286681E-2</v>
      </c>
      <c r="X13" s="17">
        <v>1.104248958203085E-2</v>
      </c>
      <c r="Y13" s="17">
        <v>8.7515218245688611E-3</v>
      </c>
      <c r="Z13" s="17">
        <v>5.1066130874634448E-3</v>
      </c>
      <c r="AA13" s="17">
        <v>1.4660044337507481E-2</v>
      </c>
      <c r="AB13" s="17">
        <v>6.6115533255524011E-3</v>
      </c>
      <c r="AC13" s="17">
        <v>2.051066781760429E-2</v>
      </c>
      <c r="AD13" s="17">
        <v>0</v>
      </c>
      <c r="AE13" s="17">
        <v>0.31239296852087889</v>
      </c>
      <c r="AG13" s="17">
        <v>8.9298422492252293E-3</v>
      </c>
      <c r="AH13" s="17">
        <v>2.0387756120499621E-2</v>
      </c>
      <c r="AJ13" s="17">
        <v>1.312028098519291E-2</v>
      </c>
      <c r="AK13" s="17">
        <v>8.7322263858951813E-3</v>
      </c>
      <c r="AL13" s="17">
        <v>7.4013233095891308E-3</v>
      </c>
      <c r="AM13" s="17">
        <v>2.054471391879591E-2</v>
      </c>
      <c r="AN13" s="17">
        <v>1.3443628735201701E-2</v>
      </c>
      <c r="AO13" s="17">
        <v>2.8776807541490999E-2</v>
      </c>
      <c r="AP13" s="17">
        <v>1.7981248947268162E-2</v>
      </c>
      <c r="AQ13" s="17">
        <v>1.2886244594903781E-2</v>
      </c>
      <c r="AR13" s="17">
        <v>6.1298832009017857E-3</v>
      </c>
      <c r="AS13" s="17">
        <v>1.203635905013274E-2</v>
      </c>
      <c r="AT13" s="17">
        <v>1.9671109743878559E-2</v>
      </c>
      <c r="AU13" s="17">
        <v>3.1239936986860499E-2</v>
      </c>
      <c r="AV13" s="17">
        <v>3.8242255888825898E-2</v>
      </c>
      <c r="AX13" s="17">
        <v>1.607016510643252E-2</v>
      </c>
      <c r="AY13" s="17">
        <v>1.203635905013274E-2</v>
      </c>
      <c r="AZ13" s="17">
        <v>1.9671109743878559E-2</v>
      </c>
      <c r="BA13" s="17">
        <v>3.1239936986860499E-2</v>
      </c>
      <c r="BC13" s="17">
        <v>2.085781064659566E-2</v>
      </c>
      <c r="BD13" s="17">
        <v>3.6533079630816492E-2</v>
      </c>
      <c r="BE13" s="17">
        <v>2.0877077294792819E-2</v>
      </c>
      <c r="BF13" s="17">
        <v>1.1903131835141471E-2</v>
      </c>
      <c r="BG13" s="17">
        <v>6.7552011264830356E-3</v>
      </c>
      <c r="BH13" s="17">
        <v>6.2402083244993967E-3</v>
      </c>
      <c r="BI13" s="17">
        <v>1.444183489456159E-2</v>
      </c>
      <c r="BJ13" s="17">
        <v>1.738866094303948E-2</v>
      </c>
      <c r="BK13" s="17">
        <v>8.4833297657450867E-3</v>
      </c>
      <c r="BL13" s="17">
        <v>6.3225411949950228E-3</v>
      </c>
      <c r="BM13" s="17">
        <v>1.411028151622829E-2</v>
      </c>
      <c r="BN13" s="17">
        <v>2.6364845497163721E-2</v>
      </c>
      <c r="BP13" s="17">
        <v>1.8002965256967211E-2</v>
      </c>
      <c r="BQ13" s="17">
        <v>1.339217109346898E-2</v>
      </c>
      <c r="BR13" s="17">
        <v>9.4017127928440539E-3</v>
      </c>
      <c r="BS13" s="17">
        <v>1.5673071806296221E-2</v>
      </c>
      <c r="BT13" s="17">
        <v>2.741091246473544E-3</v>
      </c>
      <c r="BU13" s="17">
        <v>0</v>
      </c>
      <c r="BV13" s="17">
        <v>1.632819465832664E-2</v>
      </c>
      <c r="BW13" s="17">
        <v>9.7907946194797386E-3</v>
      </c>
      <c r="BX13" s="17">
        <v>0</v>
      </c>
      <c r="BY13" s="17">
        <v>2.4051460891734149E-2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A18"/>
  <sheetViews>
    <sheetView showGridLines="0" workbookViewId="0">
      <pane xSplit="2" topLeftCell="AV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335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330</v>
      </c>
      <c r="C9" s="17">
        <v>0.41404378032375172</v>
      </c>
      <c r="D9" s="17">
        <v>0.4149937816447376</v>
      </c>
      <c r="E9" s="17">
        <v>0.40817791334802761</v>
      </c>
      <c r="F9" s="17">
        <v>0.4344763024316376</v>
      </c>
      <c r="H9" s="17">
        <v>0.32911699699030011</v>
      </c>
      <c r="I9" s="17">
        <v>0.36995286419635098</v>
      </c>
      <c r="J9" s="17">
        <v>0.45731544019440162</v>
      </c>
      <c r="K9" s="17">
        <v>0.41145076504693889</v>
      </c>
      <c r="L9" s="17">
        <v>0.39783131786155118</v>
      </c>
      <c r="M9" s="17">
        <v>0.38257644742065211</v>
      </c>
      <c r="N9" s="17">
        <v>0.35669824957456292</v>
      </c>
      <c r="O9" s="17">
        <v>0.38292650084278529</v>
      </c>
      <c r="P9" s="17">
        <v>0.41990303432204501</v>
      </c>
      <c r="Q9" s="17">
        <v>0.47127223930927248</v>
      </c>
      <c r="R9" s="17">
        <v>0.45748415162478018</v>
      </c>
      <c r="S9" s="17">
        <v>0.47015475595420553</v>
      </c>
      <c r="U9" s="17">
        <v>0.40519933442410239</v>
      </c>
      <c r="V9" s="17">
        <v>0.44228722639956342</v>
      </c>
      <c r="W9" s="17">
        <v>0.37830344297670332</v>
      </c>
      <c r="X9" s="17">
        <v>0.30815472238419928</v>
      </c>
      <c r="Y9" s="17">
        <v>0.41675443325070272</v>
      </c>
      <c r="Z9" s="17">
        <v>0.42561955547751151</v>
      </c>
      <c r="AA9" s="17">
        <v>0.42924570186182992</v>
      </c>
      <c r="AB9" s="17">
        <v>0.42049794642538668</v>
      </c>
      <c r="AC9" s="17">
        <v>0.45468104773365042</v>
      </c>
      <c r="AD9" s="17">
        <v>0.46604721105581359</v>
      </c>
      <c r="AE9" s="17">
        <v>0.17368618556254989</v>
      </c>
      <c r="AG9" s="17">
        <v>0.45040751155548447</v>
      </c>
      <c r="AH9" s="17">
        <v>0.38563756234629748</v>
      </c>
      <c r="AJ9" s="17">
        <v>0.44484016575632701</v>
      </c>
      <c r="AK9" s="17">
        <v>0.47488398066319482</v>
      </c>
      <c r="AL9" s="17">
        <v>0.46887786732533082</v>
      </c>
      <c r="AM9" s="17">
        <v>0.43966853779841591</v>
      </c>
      <c r="AN9" s="17">
        <v>0.42242299562325247</v>
      </c>
      <c r="AO9" s="17">
        <v>0.48206208807273598</v>
      </c>
      <c r="AP9" s="17">
        <v>0.51091302127021054</v>
      </c>
      <c r="AQ9" s="17">
        <v>0.49172705294621322</v>
      </c>
      <c r="AR9" s="17">
        <v>0.49906820425168558</v>
      </c>
      <c r="AS9" s="17">
        <v>0.49085085942269557</v>
      </c>
      <c r="AT9" s="17">
        <v>0.45136409174410042</v>
      </c>
      <c r="AU9" s="17">
        <v>0.46257645980891532</v>
      </c>
      <c r="AV9" s="17">
        <v>0.4546320388538117</v>
      </c>
      <c r="AX9" s="17">
        <v>0.42142253896364978</v>
      </c>
      <c r="AY9" s="17">
        <v>0.49085085942269557</v>
      </c>
      <c r="AZ9" s="17">
        <v>0.45136409174410042</v>
      </c>
      <c r="BA9" s="17">
        <v>0.46257645980891532</v>
      </c>
      <c r="BC9" s="17">
        <v>0.48274185066379022</v>
      </c>
      <c r="BD9" s="17">
        <v>0.43319300322130933</v>
      </c>
      <c r="BE9" s="17">
        <v>0.39666005651224978</v>
      </c>
      <c r="BF9" s="17">
        <v>0.50296592650785243</v>
      </c>
      <c r="BG9" s="17">
        <v>0.39993787756534838</v>
      </c>
      <c r="BH9" s="17">
        <v>0.4808743266651555</v>
      </c>
      <c r="BI9" s="17">
        <v>0.37369695849263151</v>
      </c>
      <c r="BJ9" s="17">
        <v>0.43142911966387359</v>
      </c>
      <c r="BK9" s="17">
        <v>0.39504936867545698</v>
      </c>
      <c r="BL9" s="17">
        <v>0.43078400631534991</v>
      </c>
      <c r="BM9" s="17">
        <v>0.41250858951563812</v>
      </c>
      <c r="BN9" s="17">
        <v>0.39800495270462238</v>
      </c>
      <c r="BP9" s="17">
        <v>0.41529877186067787</v>
      </c>
      <c r="BQ9" s="17">
        <v>0.43798696202393239</v>
      </c>
      <c r="BR9" s="17">
        <v>0.4569161651730333</v>
      </c>
      <c r="BS9" s="17">
        <v>0.39954931114521919</v>
      </c>
      <c r="BT9" s="17">
        <v>0.50868560159129983</v>
      </c>
      <c r="BU9" s="17">
        <v>0.42877405791857021</v>
      </c>
      <c r="BV9" s="17">
        <v>0.31725419838346869</v>
      </c>
      <c r="BW9" s="17">
        <v>0.39875354239873873</v>
      </c>
      <c r="BX9" s="17">
        <v>0.48515749734862579</v>
      </c>
      <c r="BY9" s="17">
        <v>0.41096737350475682</v>
      </c>
    </row>
    <row r="10" spans="2:79" ht="18.95" customHeight="1">
      <c r="B10" s="19" t="s">
        <v>331</v>
      </c>
      <c r="C10" s="17">
        <v>0.44843302205773478</v>
      </c>
      <c r="D10" s="17">
        <v>0.45406702168248042</v>
      </c>
      <c r="E10" s="17">
        <v>0.44862286364960952</v>
      </c>
      <c r="F10" s="17">
        <v>0.3367553533513688</v>
      </c>
      <c r="H10" s="17">
        <v>0.43833452820980978</v>
      </c>
      <c r="I10" s="17">
        <v>0.43932467629753302</v>
      </c>
      <c r="J10" s="17">
        <v>0.39096947035107188</v>
      </c>
      <c r="K10" s="17">
        <v>0.41329357120566862</v>
      </c>
      <c r="L10" s="17">
        <v>0.47947687194518651</v>
      </c>
      <c r="M10" s="17">
        <v>0.45798031665092559</v>
      </c>
      <c r="N10" s="17">
        <v>0.4849669884939915</v>
      </c>
      <c r="O10" s="17">
        <v>0.46316397457374853</v>
      </c>
      <c r="P10" s="17">
        <v>0.52046752034859556</v>
      </c>
      <c r="Q10" s="17">
        <v>0.42319350354135399</v>
      </c>
      <c r="R10" s="17">
        <v>0.44274301016557022</v>
      </c>
      <c r="S10" s="17">
        <v>0.44586542109226401</v>
      </c>
      <c r="U10" s="17">
        <v>0.43094870046158279</v>
      </c>
      <c r="V10" s="17">
        <v>0.42158470394637731</v>
      </c>
      <c r="W10" s="17">
        <v>0.45684652316896002</v>
      </c>
      <c r="X10" s="17">
        <v>0.54201325337233153</v>
      </c>
      <c r="Y10" s="17">
        <v>0.42438972139723607</v>
      </c>
      <c r="Z10" s="17">
        <v>0.41582364711165798</v>
      </c>
      <c r="AA10" s="17">
        <v>0.45030459472593221</v>
      </c>
      <c r="AB10" s="17">
        <v>0.45324893645902742</v>
      </c>
      <c r="AC10" s="17">
        <v>0.43641922215204892</v>
      </c>
      <c r="AD10" s="17">
        <v>0.44461450262954172</v>
      </c>
      <c r="AE10" s="17">
        <v>0.51392084591657117</v>
      </c>
      <c r="AG10" s="17">
        <v>0.4553770355190061</v>
      </c>
      <c r="AH10" s="17">
        <v>0.44300857430889862</v>
      </c>
      <c r="AJ10" s="17">
        <v>0.41636135433939703</v>
      </c>
      <c r="AK10" s="17">
        <v>0.44189210243434729</v>
      </c>
      <c r="AL10" s="17">
        <v>0.41631220661894353</v>
      </c>
      <c r="AM10" s="17">
        <v>0.44501724195341252</v>
      </c>
      <c r="AN10" s="17">
        <v>0.45832969003725982</v>
      </c>
      <c r="AO10" s="17">
        <v>0.37364271267775823</v>
      </c>
      <c r="AP10" s="17">
        <v>0.37625097882404712</v>
      </c>
      <c r="AQ10" s="17">
        <v>0.39674901876554802</v>
      </c>
      <c r="AR10" s="17">
        <v>0.39256053427576981</v>
      </c>
      <c r="AS10" s="17">
        <v>0.38613880130569023</v>
      </c>
      <c r="AT10" s="17">
        <v>0.42466658120119471</v>
      </c>
      <c r="AU10" s="17">
        <v>0.41103549627518632</v>
      </c>
      <c r="AV10" s="17">
        <v>0.47167309554798698</v>
      </c>
      <c r="AX10" s="17">
        <v>0.44687272260280692</v>
      </c>
      <c r="AY10" s="17">
        <v>0.38613880130569023</v>
      </c>
      <c r="AZ10" s="17">
        <v>0.42466658120119471</v>
      </c>
      <c r="BA10" s="17">
        <v>0.41103549627518632</v>
      </c>
      <c r="BC10" s="17">
        <v>0.40589110127974398</v>
      </c>
      <c r="BD10" s="17">
        <v>0.40861274370969158</v>
      </c>
      <c r="BE10" s="17">
        <v>0.47144126927744889</v>
      </c>
      <c r="BF10" s="17">
        <v>0.40284224043331729</v>
      </c>
      <c r="BG10" s="17">
        <v>0.47418695213157841</v>
      </c>
      <c r="BH10" s="17">
        <v>0.41496039590137851</v>
      </c>
      <c r="BI10" s="17">
        <v>0.45676192854915088</v>
      </c>
      <c r="BJ10" s="17">
        <v>0.41180157752369578</v>
      </c>
      <c r="BK10" s="17">
        <v>0.45999328882752188</v>
      </c>
      <c r="BL10" s="17">
        <v>0.36173952942661231</v>
      </c>
      <c r="BM10" s="17">
        <v>0.43186422972357619</v>
      </c>
      <c r="BN10" s="17">
        <v>0.45910809932600549</v>
      </c>
      <c r="BP10" s="17">
        <v>0.43246180691615688</v>
      </c>
      <c r="BQ10" s="17">
        <v>0.44855713438877948</v>
      </c>
      <c r="BR10" s="17">
        <v>0.40990295765826601</v>
      </c>
      <c r="BS10" s="17">
        <v>0.47365920358785152</v>
      </c>
      <c r="BT10" s="17">
        <v>0.41638650725974752</v>
      </c>
      <c r="BU10" s="17">
        <v>0.44933343653032243</v>
      </c>
      <c r="BV10" s="17">
        <v>0.50269649709481301</v>
      </c>
      <c r="BW10" s="17">
        <v>0.46111360273632501</v>
      </c>
      <c r="BX10" s="17">
        <v>0.37818792312770572</v>
      </c>
      <c r="BY10" s="17">
        <v>0.44285599790107749</v>
      </c>
    </row>
    <row r="11" spans="2:79" ht="18.95" customHeight="1">
      <c r="B11" s="19" t="s">
        <v>332</v>
      </c>
      <c r="C11" s="17">
        <v>0.10190718778823001</v>
      </c>
      <c r="D11" s="17">
        <v>9.8463370070494646E-2</v>
      </c>
      <c r="E11" s="17">
        <v>0.1026785332882265</v>
      </c>
      <c r="F11" s="17">
        <v>0.15683003945836829</v>
      </c>
      <c r="H11" s="17">
        <v>0.17125484822608469</v>
      </c>
      <c r="I11" s="17">
        <v>0.13430466028218341</v>
      </c>
      <c r="J11" s="17">
        <v>9.9939014213345889E-2</v>
      </c>
      <c r="K11" s="17">
        <v>0.14041370282193039</v>
      </c>
      <c r="L11" s="17">
        <v>8.3875054127665646E-2</v>
      </c>
      <c r="M11" s="17">
        <v>0.13095489108202191</v>
      </c>
      <c r="N11" s="17">
        <v>0.1187562910521896</v>
      </c>
      <c r="O11" s="17">
        <v>0.1126540677546183</v>
      </c>
      <c r="P11" s="17">
        <v>4.3352262745024787E-2</v>
      </c>
      <c r="Q11" s="17">
        <v>6.8138433951568586E-2</v>
      </c>
      <c r="R11" s="17">
        <v>9.0398686652176721E-2</v>
      </c>
      <c r="S11" s="17">
        <v>5.9915035053204058E-2</v>
      </c>
      <c r="U11" s="17">
        <v>0.1140844090889363</v>
      </c>
      <c r="V11" s="17">
        <v>9.4631388910797337E-2</v>
      </c>
      <c r="W11" s="17">
        <v>0.1227147985950834</v>
      </c>
      <c r="X11" s="17">
        <v>0.1045672653980087</v>
      </c>
      <c r="Y11" s="17">
        <v>0.1373591978315028</v>
      </c>
      <c r="Z11" s="17">
        <v>0.12086759778700649</v>
      </c>
      <c r="AA11" s="17">
        <v>8.5660401403400463E-2</v>
      </c>
      <c r="AB11" s="17">
        <v>8.3123672143036176E-2</v>
      </c>
      <c r="AC11" s="17">
        <v>8.8498034928689531E-2</v>
      </c>
      <c r="AD11" s="17">
        <v>8.0906353752351529E-2</v>
      </c>
      <c r="AE11" s="17">
        <v>0</v>
      </c>
      <c r="AG11" s="17">
        <v>6.9997281520111129E-2</v>
      </c>
      <c r="AH11" s="17">
        <v>0.12683421596682631</v>
      </c>
      <c r="AJ11" s="17">
        <v>0.10556885594104599</v>
      </c>
      <c r="AK11" s="17">
        <v>6.9851137923431741E-2</v>
      </c>
      <c r="AL11" s="17">
        <v>6.963750004920502E-2</v>
      </c>
      <c r="AM11" s="17">
        <v>9.3834855931262368E-2</v>
      </c>
      <c r="AN11" s="17">
        <v>8.0215102225495244E-2</v>
      </c>
      <c r="AO11" s="17">
        <v>0.1173668099347375</v>
      </c>
      <c r="AP11" s="17">
        <v>7.2926810216622534E-2</v>
      </c>
      <c r="AQ11" s="17">
        <v>8.9510282233112998E-2</v>
      </c>
      <c r="AR11" s="17">
        <v>7.1935513722361732E-2</v>
      </c>
      <c r="AS11" s="17">
        <v>0.11966614035846181</v>
      </c>
      <c r="AT11" s="17">
        <v>0.1005054072337036</v>
      </c>
      <c r="AU11" s="17">
        <v>9.4811730006207143E-2</v>
      </c>
      <c r="AV11" s="17">
        <v>6.9006493167240029E-2</v>
      </c>
      <c r="AX11" s="17">
        <v>9.6469347189540353E-2</v>
      </c>
      <c r="AY11" s="17">
        <v>0.11966614035846181</v>
      </c>
      <c r="AZ11" s="17">
        <v>0.1005054072337036</v>
      </c>
      <c r="BA11" s="17">
        <v>9.4811730006207143E-2</v>
      </c>
      <c r="BC11" s="17">
        <v>7.7504419551880616E-2</v>
      </c>
      <c r="BD11" s="17">
        <v>0.1033352059535118</v>
      </c>
      <c r="BE11" s="17">
        <v>0.127220448267966</v>
      </c>
      <c r="BF11" s="17">
        <v>9.4191833058830443E-2</v>
      </c>
      <c r="BG11" s="17">
        <v>0.1191199691765901</v>
      </c>
      <c r="BH11" s="17">
        <v>7.1489707042441647E-2</v>
      </c>
      <c r="BI11" s="17">
        <v>0.1029478991874235</v>
      </c>
      <c r="BJ11" s="17">
        <v>0.1111284666797437</v>
      </c>
      <c r="BK11" s="17">
        <v>0.1131662473187743</v>
      </c>
      <c r="BL11" s="17">
        <v>0.1660290036585288</v>
      </c>
      <c r="BM11" s="17">
        <v>0.1065151282767421</v>
      </c>
      <c r="BN11" s="17">
        <v>9.6343721862168108E-2</v>
      </c>
      <c r="BP11" s="17">
        <v>0.1110238604184572</v>
      </c>
      <c r="BQ11" s="17">
        <v>9.6106045842238086E-2</v>
      </c>
      <c r="BR11" s="17">
        <v>0.11573781750791549</v>
      </c>
      <c r="BS11" s="17">
        <v>8.5102633894264826E-2</v>
      </c>
      <c r="BT11" s="17">
        <v>6.4097913921431604E-2</v>
      </c>
      <c r="BU11" s="17">
        <v>9.7498157489086648E-2</v>
      </c>
      <c r="BV11" s="17">
        <v>0.16762207636426019</v>
      </c>
      <c r="BW11" s="17">
        <v>0.12286316745444389</v>
      </c>
      <c r="BX11" s="17">
        <v>0.1069874049553558</v>
      </c>
      <c r="BY11" s="17">
        <v>9.1709322167481094E-2</v>
      </c>
    </row>
    <row r="12" spans="2:79" ht="18.95" customHeight="1">
      <c r="B12" s="19" t="s">
        <v>333</v>
      </c>
      <c r="C12" s="17">
        <v>2.278175342402192E-2</v>
      </c>
      <c r="D12" s="17">
        <v>2.1134009798510031E-2</v>
      </c>
      <c r="E12" s="17">
        <v>2.0296124960920509E-2</v>
      </c>
      <c r="F12" s="17">
        <v>7.1938304758625365E-2</v>
      </c>
      <c r="H12" s="17">
        <v>3.2438846109564989E-2</v>
      </c>
      <c r="I12" s="17">
        <v>2.904676194675453E-2</v>
      </c>
      <c r="J12" s="17">
        <v>3.6229437443597613E-2</v>
      </c>
      <c r="K12" s="17">
        <v>2.5372683103896069E-2</v>
      </c>
      <c r="L12" s="17">
        <v>2.5252605717645159E-2</v>
      </c>
      <c r="M12" s="17">
        <v>2.6951255756419691E-2</v>
      </c>
      <c r="N12" s="17">
        <v>3.9578470879255957E-2</v>
      </c>
      <c r="O12" s="17">
        <v>4.1255456828847847E-2</v>
      </c>
      <c r="P12" s="17">
        <v>5.5891794412616666E-3</v>
      </c>
      <c r="Q12" s="17">
        <v>1.6355628489824529E-2</v>
      </c>
      <c r="R12" s="17">
        <v>0</v>
      </c>
      <c r="S12" s="17">
        <v>1.4479600709313929E-2</v>
      </c>
      <c r="U12" s="17">
        <v>1.8524814293858841E-2</v>
      </c>
      <c r="V12" s="17">
        <v>4.1496680743261932E-2</v>
      </c>
      <c r="W12" s="17">
        <v>1.6363344044647579E-2</v>
      </c>
      <c r="X12" s="17">
        <v>4.0842131388740398E-2</v>
      </c>
      <c r="Y12" s="17">
        <v>2.1496647520558479E-2</v>
      </c>
      <c r="Z12" s="17">
        <v>1.8224744181184041E-2</v>
      </c>
      <c r="AA12" s="17">
        <v>2.6738415724968118E-2</v>
      </c>
      <c r="AB12" s="17">
        <v>2.9907714288094338E-2</v>
      </c>
      <c r="AC12" s="17">
        <v>1.360113012374096E-2</v>
      </c>
      <c r="AD12" s="17">
        <v>3.9578244355853087E-3</v>
      </c>
      <c r="AE12" s="17">
        <v>0</v>
      </c>
      <c r="AG12" s="17">
        <v>1.33737674440803E-2</v>
      </c>
      <c r="AH12" s="17">
        <v>3.013098001388961E-2</v>
      </c>
      <c r="AJ12" s="17">
        <v>2.5269802101532669E-2</v>
      </c>
      <c r="AK12" s="17">
        <v>1.3372778979026259E-2</v>
      </c>
      <c r="AL12" s="17">
        <v>3.776698545525569E-2</v>
      </c>
      <c r="AM12" s="17">
        <v>1.6928056552138741E-2</v>
      </c>
      <c r="AN12" s="17">
        <v>2.2703137077160429E-2</v>
      </c>
      <c r="AO12" s="17">
        <v>1.3430761732934299E-2</v>
      </c>
      <c r="AP12" s="17">
        <v>3.2526323772502967E-2</v>
      </c>
      <c r="AQ12" s="17">
        <v>1.4116848011450489E-2</v>
      </c>
      <c r="AR12" s="17">
        <v>2.0988223501167368E-2</v>
      </c>
      <c r="AS12" s="17">
        <v>3.3441989131524912E-3</v>
      </c>
      <c r="AT12" s="17">
        <v>1.8237141889129029E-2</v>
      </c>
      <c r="AU12" s="17">
        <v>2.5740081229207911E-2</v>
      </c>
      <c r="AV12" s="17">
        <v>4.6883724309614277E-3</v>
      </c>
      <c r="AX12" s="17">
        <v>2.2310858734609831E-2</v>
      </c>
      <c r="AY12" s="17">
        <v>3.3441989131524912E-3</v>
      </c>
      <c r="AZ12" s="17">
        <v>1.8237141889129029E-2</v>
      </c>
      <c r="BA12" s="17">
        <v>2.5740081229207911E-2</v>
      </c>
      <c r="BC12" s="17">
        <v>1.946505460616358E-2</v>
      </c>
      <c r="BD12" s="17">
        <v>1.8266539815408239E-2</v>
      </c>
      <c r="BE12" s="17">
        <v>1.688696718767581E-3</v>
      </c>
      <c r="BF12" s="17">
        <v>0</v>
      </c>
      <c r="BG12" s="17">
        <v>0</v>
      </c>
      <c r="BH12" s="17">
        <v>2.4371329636833011E-2</v>
      </c>
      <c r="BI12" s="17">
        <v>4.1708498502956617E-2</v>
      </c>
      <c r="BJ12" s="17">
        <v>2.853978746140684E-2</v>
      </c>
      <c r="BK12" s="17">
        <v>2.3280166068528611E-2</v>
      </c>
      <c r="BL12" s="17">
        <v>3.5124919404513837E-2</v>
      </c>
      <c r="BM12" s="17">
        <v>3.4942193416389759E-2</v>
      </c>
      <c r="BN12" s="17">
        <v>2.1091046864567531E-2</v>
      </c>
      <c r="BP12" s="17">
        <v>3.3588723574195338E-2</v>
      </c>
      <c r="BQ12" s="17">
        <v>1.157283674385661E-2</v>
      </c>
      <c r="BR12" s="17">
        <v>3.531380438790034E-3</v>
      </c>
      <c r="BS12" s="17">
        <v>2.4756319865580891E-2</v>
      </c>
      <c r="BT12" s="17">
        <v>3.489327000277024E-3</v>
      </c>
      <c r="BU12" s="17">
        <v>1.221698272075954E-2</v>
      </c>
      <c r="BV12" s="17">
        <v>0</v>
      </c>
      <c r="BW12" s="17">
        <v>1.498211712876233E-2</v>
      </c>
      <c r="BX12" s="17">
        <v>2.9667174568312742E-2</v>
      </c>
      <c r="BY12" s="17">
        <v>3.6424867925267397E-2</v>
      </c>
    </row>
    <row r="13" spans="2:79" ht="18.95" customHeight="1">
      <c r="B13" s="19" t="s">
        <v>55</v>
      </c>
      <c r="C13" s="17">
        <v>1.2834256406261809E-2</v>
      </c>
      <c r="D13" s="17">
        <v>1.1341816803777291E-2</v>
      </c>
      <c r="E13" s="17">
        <v>2.022456475321583E-2</v>
      </c>
      <c r="F13" s="17">
        <v>0</v>
      </c>
      <c r="H13" s="17">
        <v>2.8854780464240368E-2</v>
      </c>
      <c r="I13" s="17">
        <v>2.7371037277178021E-2</v>
      </c>
      <c r="J13" s="17">
        <v>1.554663779758295E-2</v>
      </c>
      <c r="K13" s="17">
        <v>9.4692778215659974E-3</v>
      </c>
      <c r="L13" s="17">
        <v>1.3564150347951611E-2</v>
      </c>
      <c r="M13" s="17">
        <v>1.5370890899806811E-3</v>
      </c>
      <c r="N13" s="17">
        <v>0</v>
      </c>
      <c r="O13" s="17">
        <v>0</v>
      </c>
      <c r="P13" s="17">
        <v>1.068800314307305E-2</v>
      </c>
      <c r="Q13" s="17">
        <v>2.1040194707980249E-2</v>
      </c>
      <c r="R13" s="17">
        <v>9.3741515574729192E-3</v>
      </c>
      <c r="S13" s="17">
        <v>9.5851871910123572E-3</v>
      </c>
      <c r="U13" s="17">
        <v>3.1242741731519742E-2</v>
      </c>
      <c r="V13" s="17">
        <v>0</v>
      </c>
      <c r="W13" s="17">
        <v>2.5771891214605689E-2</v>
      </c>
      <c r="X13" s="17">
        <v>4.4226274567201913E-3</v>
      </c>
      <c r="Y13" s="17">
        <v>0</v>
      </c>
      <c r="Z13" s="17">
        <v>1.946445544264019E-2</v>
      </c>
      <c r="AA13" s="17">
        <v>8.0508862838694559E-3</v>
      </c>
      <c r="AB13" s="17">
        <v>1.322173068445541E-2</v>
      </c>
      <c r="AC13" s="17">
        <v>6.8005650618704824E-3</v>
      </c>
      <c r="AD13" s="17">
        <v>4.4741081267078353E-3</v>
      </c>
      <c r="AE13" s="17">
        <v>0.31239296852087889</v>
      </c>
      <c r="AG13" s="17">
        <v>1.0844403961317891E-2</v>
      </c>
      <c r="AH13" s="17">
        <v>1.438866736408786E-2</v>
      </c>
      <c r="AJ13" s="17">
        <v>7.9598218616972558E-3</v>
      </c>
      <c r="AK13" s="17">
        <v>0</v>
      </c>
      <c r="AL13" s="17">
        <v>7.405440551264901E-3</v>
      </c>
      <c r="AM13" s="17">
        <v>4.5513077647704858E-3</v>
      </c>
      <c r="AN13" s="17">
        <v>1.6329075036832029E-2</v>
      </c>
      <c r="AO13" s="17">
        <v>1.349762758183388E-2</v>
      </c>
      <c r="AP13" s="17">
        <v>7.3828659166168533E-3</v>
      </c>
      <c r="AQ13" s="17">
        <v>7.8967980436755458E-3</v>
      </c>
      <c r="AR13" s="17">
        <v>1.5447524249015731E-2</v>
      </c>
      <c r="AS13" s="17">
        <v>0</v>
      </c>
      <c r="AT13" s="17">
        <v>5.2267779318722427E-3</v>
      </c>
      <c r="AU13" s="17">
        <v>5.8362326804836332E-3</v>
      </c>
      <c r="AV13" s="17">
        <v>0</v>
      </c>
      <c r="AX13" s="17">
        <v>1.292453250939319E-2</v>
      </c>
      <c r="AY13" s="17">
        <v>0</v>
      </c>
      <c r="AZ13" s="17">
        <v>5.2267779318722427E-3</v>
      </c>
      <c r="BA13" s="17">
        <v>5.8362326804836332E-3</v>
      </c>
      <c r="BC13" s="17">
        <v>1.4397573898421751E-2</v>
      </c>
      <c r="BD13" s="17">
        <v>3.6592507300078847E-2</v>
      </c>
      <c r="BE13" s="17">
        <v>2.9895292235677679E-3</v>
      </c>
      <c r="BF13" s="17">
        <v>0</v>
      </c>
      <c r="BG13" s="17">
        <v>6.7552011264830356E-3</v>
      </c>
      <c r="BH13" s="17">
        <v>8.3042407541914064E-3</v>
      </c>
      <c r="BI13" s="17">
        <v>2.4884715267837459E-2</v>
      </c>
      <c r="BJ13" s="17">
        <v>1.7101048671279949E-2</v>
      </c>
      <c r="BK13" s="17">
        <v>8.5109291097181031E-3</v>
      </c>
      <c r="BL13" s="17">
        <v>6.3225411949950228E-3</v>
      </c>
      <c r="BM13" s="17">
        <v>1.4169859067653881E-2</v>
      </c>
      <c r="BN13" s="17">
        <v>2.5452179242636399E-2</v>
      </c>
      <c r="BP13" s="17">
        <v>7.6268372305125414E-3</v>
      </c>
      <c r="BQ13" s="17">
        <v>5.7770210011933261E-3</v>
      </c>
      <c r="BR13" s="17">
        <v>1.3911679221995181E-2</v>
      </c>
      <c r="BS13" s="17">
        <v>1.69325315070833E-2</v>
      </c>
      <c r="BT13" s="17">
        <v>7.3406502272442111E-3</v>
      </c>
      <c r="BU13" s="17">
        <v>1.217736534126126E-2</v>
      </c>
      <c r="BV13" s="17">
        <v>1.2427228157458319E-2</v>
      </c>
      <c r="BW13" s="17">
        <v>2.2875702817302989E-3</v>
      </c>
      <c r="BX13" s="17">
        <v>0</v>
      </c>
      <c r="BY13" s="17">
        <v>1.804243850141727E-2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A18"/>
  <sheetViews>
    <sheetView showGridLines="0" workbookViewId="0">
      <pane xSplit="2" topLeftCell="AU1" activePane="topRight" state="frozen"/>
      <selection pane="topRight" activeCell="AY9" sqref="AY9"/>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336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330</v>
      </c>
      <c r="C9" s="17">
        <v>0.41240819888971048</v>
      </c>
      <c r="D9" s="17">
        <v>0.41494690407428148</v>
      </c>
      <c r="E9" s="17">
        <v>0.4167100916267456</v>
      </c>
      <c r="F9" s="17">
        <v>0.3429143667910971</v>
      </c>
      <c r="H9" s="17">
        <v>0.30001002599731241</v>
      </c>
      <c r="I9" s="17">
        <v>0.42086986918315089</v>
      </c>
      <c r="J9" s="17">
        <v>0.39874904890718083</v>
      </c>
      <c r="K9" s="17">
        <v>0.40486562884483313</v>
      </c>
      <c r="L9" s="17">
        <v>0.3123963381133385</v>
      </c>
      <c r="M9" s="17">
        <v>0.42297925046470891</v>
      </c>
      <c r="N9" s="17">
        <v>0.38882568045091642</v>
      </c>
      <c r="O9" s="17">
        <v>0.34164907272875539</v>
      </c>
      <c r="P9" s="17">
        <v>0.48321496433119321</v>
      </c>
      <c r="Q9" s="17">
        <v>0.51455875597821554</v>
      </c>
      <c r="R9" s="17">
        <v>0.4511234821585986</v>
      </c>
      <c r="S9" s="17">
        <v>0.47587304924062052</v>
      </c>
      <c r="U9" s="17">
        <v>0.3522440981440797</v>
      </c>
      <c r="V9" s="17">
        <v>0.43402239381844088</v>
      </c>
      <c r="W9" s="17">
        <v>0.35358684656865208</v>
      </c>
      <c r="X9" s="17">
        <v>0.31167888150211659</v>
      </c>
      <c r="Y9" s="17">
        <v>0.38894716340860641</v>
      </c>
      <c r="Z9" s="17">
        <v>0.42772028809038759</v>
      </c>
      <c r="AA9" s="17">
        <v>0.49320201466766977</v>
      </c>
      <c r="AB9" s="17">
        <v>0.42933318955387673</v>
      </c>
      <c r="AC9" s="17">
        <v>0.48494771505790202</v>
      </c>
      <c r="AD9" s="17">
        <v>0.43762336631330367</v>
      </c>
      <c r="AE9" s="17">
        <v>0.21157426069927701</v>
      </c>
      <c r="AG9" s="17">
        <v>0.4654907827348081</v>
      </c>
      <c r="AH9" s="17">
        <v>0.37094173226390742</v>
      </c>
      <c r="AJ9" s="17">
        <v>0.43953920754780679</v>
      </c>
      <c r="AK9" s="17">
        <v>0.41426012751638042</v>
      </c>
      <c r="AL9" s="17">
        <v>0.4811061491272649</v>
      </c>
      <c r="AM9" s="17">
        <v>0.41621441957773431</v>
      </c>
      <c r="AN9" s="17">
        <v>0.43230918917230138</v>
      </c>
      <c r="AO9" s="17">
        <v>0.48120963834746139</v>
      </c>
      <c r="AP9" s="17">
        <v>0.4567369517529421</v>
      </c>
      <c r="AQ9" s="17">
        <v>0.47783143461401362</v>
      </c>
      <c r="AR9" s="17">
        <v>0.46093064440234749</v>
      </c>
      <c r="AS9" s="17">
        <v>0.47653730059277077</v>
      </c>
      <c r="AT9" s="17">
        <v>0.41949468680171231</v>
      </c>
      <c r="AU9" s="17">
        <v>0.45811017725042558</v>
      </c>
      <c r="AV9" s="17">
        <v>0.44236103314799469</v>
      </c>
      <c r="AX9" s="17">
        <v>0.42018112873918462</v>
      </c>
      <c r="AY9" s="17">
        <v>0.47653730059277077</v>
      </c>
      <c r="AZ9" s="17">
        <v>0.41949468680171231</v>
      </c>
      <c r="BA9" s="17">
        <v>0.45811017725042558</v>
      </c>
      <c r="BC9" s="17">
        <v>0.47233250204108662</v>
      </c>
      <c r="BD9" s="17">
        <v>0.38404230307415782</v>
      </c>
      <c r="BE9" s="17">
        <v>0.39324560779110779</v>
      </c>
      <c r="BF9" s="17">
        <v>0.46268928558597699</v>
      </c>
      <c r="BG9" s="17">
        <v>0.53120666771435565</v>
      </c>
      <c r="BH9" s="17">
        <v>0.45828653656569412</v>
      </c>
      <c r="BI9" s="17">
        <v>0.39980254686643257</v>
      </c>
      <c r="BJ9" s="17">
        <v>0.45765465639415309</v>
      </c>
      <c r="BK9" s="17">
        <v>0.37747773583407301</v>
      </c>
      <c r="BL9" s="17">
        <v>0.47475010939666729</v>
      </c>
      <c r="BM9" s="17">
        <v>0.41740435490824868</v>
      </c>
      <c r="BN9" s="17">
        <v>0.39092188555056911</v>
      </c>
      <c r="BP9" s="17">
        <v>0.4107627224784588</v>
      </c>
      <c r="BQ9" s="17">
        <v>0.4560904888297575</v>
      </c>
      <c r="BR9" s="17">
        <v>0.39339888937559292</v>
      </c>
      <c r="BS9" s="17">
        <v>0.45962103275356869</v>
      </c>
      <c r="BT9" s="17">
        <v>0.48202849658397878</v>
      </c>
      <c r="BU9" s="17">
        <v>0.41402504992450417</v>
      </c>
      <c r="BV9" s="17">
        <v>0.31009906691779748</v>
      </c>
      <c r="BW9" s="17">
        <v>0.34746852279050272</v>
      </c>
      <c r="BX9" s="17">
        <v>0.37872244520903908</v>
      </c>
      <c r="BY9" s="17">
        <v>0.41190478076619419</v>
      </c>
    </row>
    <row r="10" spans="2:79" ht="18.95" customHeight="1">
      <c r="B10" s="19" t="s">
        <v>331</v>
      </c>
      <c r="C10" s="17">
        <v>0.450125225432503</v>
      </c>
      <c r="D10" s="17">
        <v>0.45512286591885492</v>
      </c>
      <c r="E10" s="17">
        <v>0.44987787741842439</v>
      </c>
      <c r="F10" s="17">
        <v>0.35339311694482961</v>
      </c>
      <c r="H10" s="17">
        <v>0.49966038692396059</v>
      </c>
      <c r="I10" s="17">
        <v>0.37111916802673522</v>
      </c>
      <c r="J10" s="17">
        <v>0.43106533176901651</v>
      </c>
      <c r="K10" s="17">
        <v>0.41231964222605422</v>
      </c>
      <c r="L10" s="17">
        <v>0.50372395557965333</v>
      </c>
      <c r="M10" s="17">
        <v>0.47868526780936588</v>
      </c>
      <c r="N10" s="17">
        <v>0.50982599378404703</v>
      </c>
      <c r="O10" s="17">
        <v>0.571634684702784</v>
      </c>
      <c r="P10" s="17">
        <v>0.42801931570281559</v>
      </c>
      <c r="Q10" s="17">
        <v>0.36583191741483861</v>
      </c>
      <c r="R10" s="17">
        <v>0.41605807362797809</v>
      </c>
      <c r="S10" s="17">
        <v>0.44137517874153032</v>
      </c>
      <c r="U10" s="17">
        <v>0.43958972633466992</v>
      </c>
      <c r="V10" s="17">
        <v>0.4181932439645426</v>
      </c>
      <c r="W10" s="17">
        <v>0.50924452029587342</v>
      </c>
      <c r="X10" s="17">
        <v>0.50220655072178233</v>
      </c>
      <c r="Y10" s="17">
        <v>0.50428488565339891</v>
      </c>
      <c r="Z10" s="17">
        <v>0.44850172630042651</v>
      </c>
      <c r="AA10" s="17">
        <v>0.38632757273291068</v>
      </c>
      <c r="AB10" s="17">
        <v>0.45072197780751883</v>
      </c>
      <c r="AC10" s="17">
        <v>0.41998169491056808</v>
      </c>
      <c r="AD10" s="17">
        <v>0.44908672279242778</v>
      </c>
      <c r="AE10" s="17">
        <v>0.30238273200263022</v>
      </c>
      <c r="AG10" s="17">
        <v>0.43396504962722782</v>
      </c>
      <c r="AH10" s="17">
        <v>0.46274905310170628</v>
      </c>
      <c r="AJ10" s="17">
        <v>0.44255031656898242</v>
      </c>
      <c r="AK10" s="17">
        <v>0.44625345547121248</v>
      </c>
      <c r="AL10" s="17">
        <v>0.40328026933553279</v>
      </c>
      <c r="AM10" s="17">
        <v>0.4715645103230845</v>
      </c>
      <c r="AN10" s="17">
        <v>0.4555921159940659</v>
      </c>
      <c r="AO10" s="17">
        <v>0.38440852125798852</v>
      </c>
      <c r="AP10" s="17">
        <v>0.43421237148429442</v>
      </c>
      <c r="AQ10" s="17">
        <v>0.4066106671501985</v>
      </c>
      <c r="AR10" s="17">
        <v>0.39694834952925773</v>
      </c>
      <c r="AS10" s="17">
        <v>0.46238533153237288</v>
      </c>
      <c r="AT10" s="17">
        <v>0.48355422973785661</v>
      </c>
      <c r="AU10" s="17">
        <v>0.42595641557664182</v>
      </c>
      <c r="AV10" s="17">
        <v>0.46243099757618999</v>
      </c>
      <c r="AX10" s="17">
        <v>0.44266473348726593</v>
      </c>
      <c r="AY10" s="17">
        <v>0.46238533153237288</v>
      </c>
      <c r="AZ10" s="17">
        <v>0.48355422973785661</v>
      </c>
      <c r="BA10" s="17">
        <v>0.42595641557664182</v>
      </c>
      <c r="BC10" s="17">
        <v>0.42678942728486458</v>
      </c>
      <c r="BD10" s="17">
        <v>0.48911584607027431</v>
      </c>
      <c r="BE10" s="17">
        <v>0.46655257594167332</v>
      </c>
      <c r="BF10" s="17">
        <v>0.44314849894898478</v>
      </c>
      <c r="BG10" s="17">
        <v>0.37736666418621218</v>
      </c>
      <c r="BH10" s="17">
        <v>0.46359438583489321</v>
      </c>
      <c r="BI10" s="17">
        <v>0.42358699461931698</v>
      </c>
      <c r="BJ10" s="17">
        <v>0.39073615112382398</v>
      </c>
      <c r="BK10" s="17">
        <v>0.49181645725780099</v>
      </c>
      <c r="BL10" s="17">
        <v>0.35005111892440072</v>
      </c>
      <c r="BM10" s="17">
        <v>0.45423246754757862</v>
      </c>
      <c r="BN10" s="17">
        <v>0.44667164392541359</v>
      </c>
      <c r="BP10" s="17">
        <v>0.4401432652429228</v>
      </c>
      <c r="BQ10" s="17">
        <v>0.46237550251275189</v>
      </c>
      <c r="BR10" s="17">
        <v>0.47407633880304378</v>
      </c>
      <c r="BS10" s="17">
        <v>0.43190488606590433</v>
      </c>
      <c r="BT10" s="17">
        <v>0.43145404724134911</v>
      </c>
      <c r="BU10" s="17">
        <v>0.48847679258640908</v>
      </c>
      <c r="BV10" s="17">
        <v>0.46553571012027661</v>
      </c>
      <c r="BW10" s="17">
        <v>0.48553938947146008</v>
      </c>
      <c r="BX10" s="17">
        <v>0.4594373553881585</v>
      </c>
      <c r="BY10" s="17">
        <v>0.43928244151567092</v>
      </c>
    </row>
    <row r="11" spans="2:79" ht="18.95" customHeight="1">
      <c r="B11" s="19" t="s">
        <v>332</v>
      </c>
      <c r="C11" s="17">
        <v>0.1070665781875743</v>
      </c>
      <c r="D11" s="17">
        <v>0.1011381820804927</v>
      </c>
      <c r="E11" s="17">
        <v>0.10163751770921529</v>
      </c>
      <c r="F11" s="17">
        <v>0.24636725001088949</v>
      </c>
      <c r="H11" s="17">
        <v>0.15814285519884211</v>
      </c>
      <c r="I11" s="17">
        <v>0.12719226621661719</v>
      </c>
      <c r="J11" s="17">
        <v>0.14107022811261091</v>
      </c>
      <c r="K11" s="17">
        <v>0.13845659472255681</v>
      </c>
      <c r="L11" s="17">
        <v>0.1367753913895596</v>
      </c>
      <c r="M11" s="17">
        <v>9.8335481725925405E-2</v>
      </c>
      <c r="N11" s="17">
        <v>8.3485277100592573E-2</v>
      </c>
      <c r="O11" s="17">
        <v>5.7429572580533828E-2</v>
      </c>
      <c r="P11" s="17">
        <v>5.9450072654320098E-2</v>
      </c>
      <c r="Q11" s="17">
        <v>8.3845832479506305E-2</v>
      </c>
      <c r="R11" s="17">
        <v>0.1234442926559505</v>
      </c>
      <c r="S11" s="17">
        <v>6.5736591633366398E-2</v>
      </c>
      <c r="U11" s="17">
        <v>0.148225309656141</v>
      </c>
      <c r="V11" s="17">
        <v>0.1060693561168958</v>
      </c>
      <c r="W11" s="17">
        <v>0.1259335758606622</v>
      </c>
      <c r="X11" s="17">
        <v>0.15433412279423961</v>
      </c>
      <c r="Y11" s="17">
        <v>8.3827759002858049E-2</v>
      </c>
      <c r="Z11" s="17">
        <v>9.4947265467442019E-2</v>
      </c>
      <c r="AA11" s="17">
        <v>9.0573533451651561E-2</v>
      </c>
      <c r="AB11" s="17">
        <v>8.1883524239115463E-2</v>
      </c>
      <c r="AC11" s="17">
        <v>8.6786543026626445E-2</v>
      </c>
      <c r="AD11" s="17">
        <v>8.8426492450169147E-2</v>
      </c>
      <c r="AE11" s="17">
        <v>0.26445851008056698</v>
      </c>
      <c r="AG11" s="17">
        <v>7.8179894771619185E-2</v>
      </c>
      <c r="AH11" s="17">
        <v>0.12963195852575221</v>
      </c>
      <c r="AJ11" s="17">
        <v>8.7312413550315535E-2</v>
      </c>
      <c r="AK11" s="17">
        <v>0.1092214803967701</v>
      </c>
      <c r="AL11" s="17">
        <v>8.9745997672896732E-2</v>
      </c>
      <c r="AM11" s="17">
        <v>9.2360834698173674E-2</v>
      </c>
      <c r="AN11" s="17">
        <v>8.4383567357039793E-2</v>
      </c>
      <c r="AO11" s="17">
        <v>0.1055352243505109</v>
      </c>
      <c r="AP11" s="17">
        <v>8.5993021046802065E-2</v>
      </c>
      <c r="AQ11" s="17">
        <v>9.8005586056902239E-2</v>
      </c>
      <c r="AR11" s="17">
        <v>0.1074306945678638</v>
      </c>
      <c r="AS11" s="17">
        <v>5.7722289071534899E-2</v>
      </c>
      <c r="AT11" s="17">
        <v>7.8088778345766149E-2</v>
      </c>
      <c r="AU11" s="17">
        <v>8.2989392913921184E-2</v>
      </c>
      <c r="AV11" s="17">
        <v>9.5207969275815429E-2</v>
      </c>
      <c r="AX11" s="17">
        <v>0.10730707154159461</v>
      </c>
      <c r="AY11" s="17">
        <v>5.7722289071534899E-2</v>
      </c>
      <c r="AZ11" s="17">
        <v>7.8088778345766149E-2</v>
      </c>
      <c r="BA11" s="17">
        <v>8.2989392913921184E-2</v>
      </c>
      <c r="BC11" s="17">
        <v>7.4904747110921904E-2</v>
      </c>
      <c r="BD11" s="17">
        <v>8.1211098298753989E-2</v>
      </c>
      <c r="BE11" s="17">
        <v>0.1242607011692952</v>
      </c>
      <c r="BF11" s="17">
        <v>8.2259083629896937E-2</v>
      </c>
      <c r="BG11" s="17">
        <v>8.4671466972948986E-2</v>
      </c>
      <c r="BH11" s="17">
        <v>5.3858853541961113E-2</v>
      </c>
      <c r="BI11" s="17">
        <v>0.13237246346744189</v>
      </c>
      <c r="BJ11" s="17">
        <v>0.1130707023700453</v>
      </c>
      <c r="BK11" s="17">
        <v>0.1049918310698552</v>
      </c>
      <c r="BL11" s="17">
        <v>0.10233877583438671</v>
      </c>
      <c r="BM11" s="17">
        <v>0.1087434653542422</v>
      </c>
      <c r="BN11" s="17">
        <v>0.11896918446204929</v>
      </c>
      <c r="BP11" s="17">
        <v>0.1088781693372373</v>
      </c>
      <c r="BQ11" s="17">
        <v>6.2364816562828343E-2</v>
      </c>
      <c r="BR11" s="17">
        <v>0.1126874260851099</v>
      </c>
      <c r="BS11" s="17">
        <v>8.2726637404578029E-2</v>
      </c>
      <c r="BT11" s="17">
        <v>7.2198151946873956E-2</v>
      </c>
      <c r="BU11" s="17">
        <v>7.3143426806564119E-2</v>
      </c>
      <c r="BV11" s="17">
        <v>0.2049037608366352</v>
      </c>
      <c r="BW11" s="17">
        <v>0.15722562466529419</v>
      </c>
      <c r="BX11" s="17">
        <v>0.13213138954830181</v>
      </c>
      <c r="BY11" s="17">
        <v>0.1022665737249233</v>
      </c>
    </row>
    <row r="12" spans="2:79" ht="18.95" customHeight="1">
      <c r="B12" s="19" t="s">
        <v>333</v>
      </c>
      <c r="C12" s="17">
        <v>2.0590371906370791E-2</v>
      </c>
      <c r="D12" s="17">
        <v>2.0047938786371039E-2</v>
      </c>
      <c r="E12" s="17">
        <v>1.6562428144161308E-2</v>
      </c>
      <c r="F12" s="17">
        <v>5.7325266253183731E-2</v>
      </c>
      <c r="H12" s="17">
        <v>2.0703346337102489E-2</v>
      </c>
      <c r="I12" s="17">
        <v>8.0818696573496857E-2</v>
      </c>
      <c r="J12" s="17">
        <v>2.5094624809379799E-2</v>
      </c>
      <c r="K12" s="17">
        <v>3.4888856384989897E-2</v>
      </c>
      <c r="L12" s="17">
        <v>2.886142750734649E-2</v>
      </c>
      <c r="M12" s="17">
        <v>0</v>
      </c>
      <c r="N12" s="17">
        <v>7.7198719268689727E-3</v>
      </c>
      <c r="O12" s="17">
        <v>1.7113353873054599E-2</v>
      </c>
      <c r="P12" s="17">
        <v>2.9315647311670929E-2</v>
      </c>
      <c r="Q12" s="17">
        <v>9.7253076664853798E-3</v>
      </c>
      <c r="R12" s="17">
        <v>0</v>
      </c>
      <c r="S12" s="17">
        <v>1.281614285870103E-2</v>
      </c>
      <c r="U12" s="17">
        <v>4.1416051571250688E-2</v>
      </c>
      <c r="V12" s="17">
        <v>2.7468025888458241E-2</v>
      </c>
      <c r="W12" s="17">
        <v>1.123505727481218E-2</v>
      </c>
      <c r="X12" s="17">
        <v>1.447618528509134E-2</v>
      </c>
      <c r="Y12" s="17">
        <v>2.2940191935136699E-2</v>
      </c>
      <c r="Z12" s="17">
        <v>2.5290123972068999E-2</v>
      </c>
      <c r="AA12" s="17">
        <v>2.1845992863898558E-2</v>
      </c>
      <c r="AB12" s="17">
        <v>2.0135176891929368E-2</v>
      </c>
      <c r="AC12" s="17">
        <v>0</v>
      </c>
      <c r="AD12" s="17">
        <v>2.288450622630675E-2</v>
      </c>
      <c r="AE12" s="17">
        <v>0</v>
      </c>
      <c r="AG12" s="17">
        <v>1.300965282983625E-2</v>
      </c>
      <c r="AH12" s="17">
        <v>2.6512194316222079E-2</v>
      </c>
      <c r="AJ12" s="17">
        <v>2.6901789991660149E-2</v>
      </c>
      <c r="AK12" s="17">
        <v>3.0264936615637169E-2</v>
      </c>
      <c r="AL12" s="17">
        <v>1.4353616798123119E-2</v>
      </c>
      <c r="AM12" s="17">
        <v>1.530892763623721E-2</v>
      </c>
      <c r="AN12" s="17">
        <v>1.6948144108494909E-2</v>
      </c>
      <c r="AO12" s="17">
        <v>1.8132444988687869E-2</v>
      </c>
      <c r="AP12" s="17">
        <v>1.299844579812841E-2</v>
      </c>
      <c r="AQ12" s="17">
        <v>1.603113819566275E-2</v>
      </c>
      <c r="AR12" s="17">
        <v>1.8074978880795491E-2</v>
      </c>
      <c r="AS12" s="17">
        <v>3.3550788033214611E-3</v>
      </c>
      <c r="AT12" s="17">
        <v>1.7410897184677969E-2</v>
      </c>
      <c r="AU12" s="17">
        <v>3.2944014259011452E-2</v>
      </c>
      <c r="AV12" s="17">
        <v>0</v>
      </c>
      <c r="AX12" s="17">
        <v>1.9178678513396979E-2</v>
      </c>
      <c r="AY12" s="17">
        <v>3.3550788033214611E-3</v>
      </c>
      <c r="AZ12" s="17">
        <v>1.7410897184677969E-2</v>
      </c>
      <c r="BA12" s="17">
        <v>3.2944014259011452E-2</v>
      </c>
      <c r="BC12" s="17">
        <v>1.666431646285757E-2</v>
      </c>
      <c r="BD12" s="17">
        <v>2.736421274140553E-2</v>
      </c>
      <c r="BE12" s="17">
        <v>1.5941115097923831E-2</v>
      </c>
      <c r="BF12" s="17">
        <v>0</v>
      </c>
      <c r="BG12" s="17">
        <v>0</v>
      </c>
      <c r="BH12" s="17">
        <v>1.55258993584768E-2</v>
      </c>
      <c r="BI12" s="17">
        <v>3.1558345980850798E-2</v>
      </c>
      <c r="BJ12" s="17">
        <v>2.9049440804054531E-2</v>
      </c>
      <c r="BK12" s="17">
        <v>2.3863413949694968E-2</v>
      </c>
      <c r="BL12" s="17">
        <v>6.481159040366731E-2</v>
      </c>
      <c r="BM12" s="17">
        <v>1.146185133038692E-2</v>
      </c>
      <c r="BN12" s="17">
        <v>2.5244896435017459E-2</v>
      </c>
      <c r="BP12" s="17">
        <v>2.6737998769707491E-2</v>
      </c>
      <c r="BQ12" s="17">
        <v>7.6151500922756526E-3</v>
      </c>
      <c r="BR12" s="17">
        <v>1.0435632943409349E-2</v>
      </c>
      <c r="BS12" s="17">
        <v>1.7910907872800579E-2</v>
      </c>
      <c r="BT12" s="17">
        <v>2.741091246473544E-3</v>
      </c>
      <c r="BU12" s="17">
        <v>2.435473068252253E-2</v>
      </c>
      <c r="BV12" s="17">
        <v>1.946146212529094E-2</v>
      </c>
      <c r="BW12" s="17">
        <v>7.4788927910128906E-3</v>
      </c>
      <c r="BX12" s="17">
        <v>2.9708809854500761E-2</v>
      </c>
      <c r="BY12" s="17">
        <v>3.016291662186784E-2</v>
      </c>
    </row>
    <row r="13" spans="2:79" ht="18.95" customHeight="1">
      <c r="B13" s="19" t="s">
        <v>55</v>
      </c>
      <c r="C13" s="17">
        <v>9.8096255838415521E-3</v>
      </c>
      <c r="D13" s="17">
        <v>8.7441091399997253E-3</v>
      </c>
      <c r="E13" s="17">
        <v>1.5212085101453309E-2</v>
      </c>
      <c r="F13" s="17">
        <v>0</v>
      </c>
      <c r="H13" s="17">
        <v>2.1483385542782361E-2</v>
      </c>
      <c r="I13" s="17">
        <v>0</v>
      </c>
      <c r="J13" s="17">
        <v>4.020766401812018E-3</v>
      </c>
      <c r="K13" s="17">
        <v>9.4692778215659974E-3</v>
      </c>
      <c r="L13" s="17">
        <v>1.8242887410101979E-2</v>
      </c>
      <c r="M13" s="17">
        <v>0</v>
      </c>
      <c r="N13" s="17">
        <v>1.014317673757493E-2</v>
      </c>
      <c r="O13" s="17">
        <v>1.217331611487219E-2</v>
      </c>
      <c r="P13" s="17">
        <v>0</v>
      </c>
      <c r="Q13" s="17">
        <v>2.6038186460954141E-2</v>
      </c>
      <c r="R13" s="17">
        <v>9.3741515574729192E-3</v>
      </c>
      <c r="S13" s="17">
        <v>4.1990375257818426E-3</v>
      </c>
      <c r="U13" s="17">
        <v>1.8524814293858841E-2</v>
      </c>
      <c r="V13" s="17">
        <v>1.4246980211662199E-2</v>
      </c>
      <c r="W13" s="17">
        <v>0</v>
      </c>
      <c r="X13" s="17">
        <v>1.7304259696770161E-2</v>
      </c>
      <c r="Y13" s="17">
        <v>0</v>
      </c>
      <c r="Z13" s="17">
        <v>3.5405961696749191E-3</v>
      </c>
      <c r="AA13" s="17">
        <v>8.0508862838694559E-3</v>
      </c>
      <c r="AB13" s="17">
        <v>1.7926131507559669E-2</v>
      </c>
      <c r="AC13" s="17">
        <v>8.2840470049036444E-3</v>
      </c>
      <c r="AD13" s="17">
        <v>1.9789122177926539E-3</v>
      </c>
      <c r="AE13" s="17">
        <v>0.22158449721752571</v>
      </c>
      <c r="AG13" s="17">
        <v>9.3546200365086998E-3</v>
      </c>
      <c r="AH13" s="17">
        <v>1.016506179241216E-2</v>
      </c>
      <c r="AJ13" s="17">
        <v>3.6962723412352042E-3</v>
      </c>
      <c r="AK13" s="17">
        <v>0</v>
      </c>
      <c r="AL13" s="17">
        <v>1.15139670661824E-2</v>
      </c>
      <c r="AM13" s="17">
        <v>4.5513077647704858E-3</v>
      </c>
      <c r="AN13" s="17">
        <v>1.0766983368098081E-2</v>
      </c>
      <c r="AO13" s="17">
        <v>1.071417105535123E-2</v>
      </c>
      <c r="AP13" s="17">
        <v>1.0059209917832931E-2</v>
      </c>
      <c r="AQ13" s="17">
        <v>1.521173983223183E-3</v>
      </c>
      <c r="AR13" s="17">
        <v>1.6615332619735659E-2</v>
      </c>
      <c r="AS13" s="17">
        <v>0</v>
      </c>
      <c r="AT13" s="17">
        <v>1.4514079299870919E-3</v>
      </c>
      <c r="AU13" s="17">
        <v>0</v>
      </c>
      <c r="AV13" s="17">
        <v>0</v>
      </c>
      <c r="AX13" s="17">
        <v>1.066838771855794E-2</v>
      </c>
      <c r="AY13" s="17">
        <v>0</v>
      </c>
      <c r="AZ13" s="17">
        <v>1.4514079299870919E-3</v>
      </c>
      <c r="BA13" s="17">
        <v>0</v>
      </c>
      <c r="BC13" s="17">
        <v>9.3090071002694692E-3</v>
      </c>
      <c r="BD13" s="17">
        <v>1.8266539815408239E-2</v>
      </c>
      <c r="BE13" s="17">
        <v>0</v>
      </c>
      <c r="BF13" s="17">
        <v>1.1903131835141471E-2</v>
      </c>
      <c r="BG13" s="17">
        <v>6.7552011264830356E-3</v>
      </c>
      <c r="BH13" s="17">
        <v>8.7343246989750201E-3</v>
      </c>
      <c r="BI13" s="17">
        <v>1.2679649065957581E-2</v>
      </c>
      <c r="BJ13" s="17">
        <v>9.4890493079230719E-3</v>
      </c>
      <c r="BK13" s="17">
        <v>1.850561888575938E-3</v>
      </c>
      <c r="BL13" s="17">
        <v>8.0484054408777213E-3</v>
      </c>
      <c r="BM13" s="17">
        <v>8.1578608595436301E-3</v>
      </c>
      <c r="BN13" s="17">
        <v>1.8192389626950588E-2</v>
      </c>
      <c r="BP13" s="17">
        <v>1.3477844171673531E-2</v>
      </c>
      <c r="BQ13" s="17">
        <v>1.155404200238665E-2</v>
      </c>
      <c r="BR13" s="17">
        <v>9.4017127928440539E-3</v>
      </c>
      <c r="BS13" s="17">
        <v>7.8365359031481122E-3</v>
      </c>
      <c r="BT13" s="17">
        <v>1.157821298132472E-2</v>
      </c>
      <c r="BU13" s="17">
        <v>0</v>
      </c>
      <c r="BV13" s="17">
        <v>0</v>
      </c>
      <c r="BW13" s="17">
        <v>2.2875702817302989E-3</v>
      </c>
      <c r="BX13" s="17">
        <v>0</v>
      </c>
      <c r="BY13" s="17">
        <v>1.638328737134374E-2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A18"/>
  <sheetViews>
    <sheetView showGridLines="0" workbookViewId="0">
      <pane xSplit="2" topLeftCell="AV1" activePane="topRight" state="frozen"/>
      <selection pane="topRight" activeCell="BA10"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337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330</v>
      </c>
      <c r="C9" s="17">
        <v>0.39800253740201258</v>
      </c>
      <c r="D9" s="17">
        <v>0.39978789923361707</v>
      </c>
      <c r="E9" s="17">
        <v>0.39482155723340268</v>
      </c>
      <c r="F9" s="17">
        <v>0.37126524172434622</v>
      </c>
      <c r="H9" s="17">
        <v>0.26648257543901432</v>
      </c>
      <c r="I9" s="17">
        <v>0.4287748703357383</v>
      </c>
      <c r="J9" s="17">
        <v>0.41608128265474209</v>
      </c>
      <c r="K9" s="17">
        <v>0.3462993641652457</v>
      </c>
      <c r="L9" s="17">
        <v>0.30607291211193671</v>
      </c>
      <c r="M9" s="17">
        <v>0.40341492835351173</v>
      </c>
      <c r="N9" s="17">
        <v>0.39489735354910022</v>
      </c>
      <c r="O9" s="17">
        <v>0.45917193276458218</v>
      </c>
      <c r="P9" s="17">
        <v>0.48041700840966689</v>
      </c>
      <c r="Q9" s="17">
        <v>0.45681897088155488</v>
      </c>
      <c r="R9" s="17">
        <v>0.47662051471350048</v>
      </c>
      <c r="S9" s="17">
        <v>0.42170431680198839</v>
      </c>
      <c r="U9" s="17">
        <v>0.34860999879691329</v>
      </c>
      <c r="V9" s="17">
        <v>0.35973554069027092</v>
      </c>
      <c r="W9" s="17">
        <v>0.35567866141818671</v>
      </c>
      <c r="X9" s="17">
        <v>0.30987400991863417</v>
      </c>
      <c r="Y9" s="17">
        <v>0.38381313659066152</v>
      </c>
      <c r="Z9" s="17">
        <v>0.40717830703378122</v>
      </c>
      <c r="AA9" s="17">
        <v>0.44860298329333648</v>
      </c>
      <c r="AB9" s="17">
        <v>0.50646193472443335</v>
      </c>
      <c r="AC9" s="17">
        <v>0.43134427328974961</v>
      </c>
      <c r="AD9" s="17">
        <v>0.39447493371218961</v>
      </c>
      <c r="AE9" s="17">
        <v>9.080847130335315E-2</v>
      </c>
      <c r="AG9" s="17">
        <v>0.45242644038966401</v>
      </c>
      <c r="AH9" s="17">
        <v>0.35548827390140841</v>
      </c>
      <c r="AJ9" s="17">
        <v>0.45095903724691278</v>
      </c>
      <c r="AK9" s="17">
        <v>0.38439851814549569</v>
      </c>
      <c r="AL9" s="17">
        <v>0.35603369267555263</v>
      </c>
      <c r="AM9" s="17">
        <v>0.3713596973931772</v>
      </c>
      <c r="AN9" s="17">
        <v>0.34010416952728212</v>
      </c>
      <c r="AO9" s="17">
        <v>0.40326817782757951</v>
      </c>
      <c r="AP9" s="17">
        <v>0.37755676973578478</v>
      </c>
      <c r="AQ9" s="17">
        <v>0.38882060417994518</v>
      </c>
      <c r="AR9" s="17">
        <v>0.38619008586844311</v>
      </c>
      <c r="AS9" s="17">
        <v>0.31572253515926962</v>
      </c>
      <c r="AT9" s="17">
        <v>0.3905601632978688</v>
      </c>
      <c r="AU9" s="17">
        <v>0.37167532160433442</v>
      </c>
      <c r="AV9" s="17">
        <v>0.38546709879680369</v>
      </c>
      <c r="AX9" s="17">
        <v>0.40412272625814399</v>
      </c>
      <c r="AY9" s="17">
        <v>0.31572253515926962</v>
      </c>
      <c r="AZ9" s="17">
        <v>0.3905601632978688</v>
      </c>
      <c r="BA9" s="17">
        <v>0.37167532160433442</v>
      </c>
      <c r="BC9" s="17">
        <v>0.48351327936013722</v>
      </c>
      <c r="BD9" s="17">
        <v>0.3672150046058551</v>
      </c>
      <c r="BE9" s="17">
        <v>0.35232345314987751</v>
      </c>
      <c r="BF9" s="17">
        <v>0.50374214094650882</v>
      </c>
      <c r="BG9" s="17">
        <v>0.38362550361099718</v>
      </c>
      <c r="BH9" s="17">
        <v>0.50914153250500871</v>
      </c>
      <c r="BI9" s="17">
        <v>0.4236968332915424</v>
      </c>
      <c r="BJ9" s="17">
        <v>0.41417279343260549</v>
      </c>
      <c r="BK9" s="17">
        <v>0.36202763249558051</v>
      </c>
      <c r="BL9" s="17">
        <v>0.39971431866373108</v>
      </c>
      <c r="BM9" s="17">
        <v>0.39476763419233052</v>
      </c>
      <c r="BN9" s="17">
        <v>0.36918737483285091</v>
      </c>
      <c r="BP9" s="17">
        <v>0.39612230902414391</v>
      </c>
      <c r="BQ9" s="17">
        <v>0.45757312649094212</v>
      </c>
      <c r="BR9" s="17">
        <v>0.37588587058085737</v>
      </c>
      <c r="BS9" s="17">
        <v>0.43740809646007922</v>
      </c>
      <c r="BT9" s="17">
        <v>0.5277744479030595</v>
      </c>
      <c r="BU9" s="17">
        <v>0.3236455789084447</v>
      </c>
      <c r="BV9" s="17">
        <v>0.28833757890389888</v>
      </c>
      <c r="BW9" s="17">
        <v>0.36643401004744769</v>
      </c>
      <c r="BX9" s="17">
        <v>0.37069446172383091</v>
      </c>
      <c r="BY9" s="17">
        <v>0.40111925621075017</v>
      </c>
    </row>
    <row r="10" spans="2:79" ht="18.95" customHeight="1">
      <c r="B10" s="19" t="s">
        <v>331</v>
      </c>
      <c r="C10" s="17">
        <v>0.42091797460856401</v>
      </c>
      <c r="D10" s="17">
        <v>0.42293098518674682</v>
      </c>
      <c r="E10" s="17">
        <v>0.43727139182470698</v>
      </c>
      <c r="F10" s="17">
        <v>0.34102885405334499</v>
      </c>
      <c r="H10" s="17">
        <v>0.45032740078126021</v>
      </c>
      <c r="I10" s="17">
        <v>0.3660325817495822</v>
      </c>
      <c r="J10" s="17">
        <v>0.33495483354415201</v>
      </c>
      <c r="K10" s="17">
        <v>0.42753724116741382</v>
      </c>
      <c r="L10" s="17">
        <v>0.50530964727210326</v>
      </c>
      <c r="M10" s="17">
        <v>0.39757624346231002</v>
      </c>
      <c r="N10" s="17">
        <v>0.39248404629579842</v>
      </c>
      <c r="O10" s="17">
        <v>0.38403374220530279</v>
      </c>
      <c r="P10" s="17">
        <v>0.43212664149259172</v>
      </c>
      <c r="Q10" s="17">
        <v>0.41846793117611231</v>
      </c>
      <c r="R10" s="17">
        <v>0.41509092584099189</v>
      </c>
      <c r="S10" s="17">
        <v>0.43930614677841379</v>
      </c>
      <c r="U10" s="17">
        <v>0.40033950996273743</v>
      </c>
      <c r="V10" s="17">
        <v>0.36741611451375827</v>
      </c>
      <c r="W10" s="17">
        <v>0.42212918102982988</v>
      </c>
      <c r="X10" s="17">
        <v>0.50512020918250866</v>
      </c>
      <c r="Y10" s="17">
        <v>0.41280002351610268</v>
      </c>
      <c r="Z10" s="17">
        <v>0.41290214135987913</v>
      </c>
      <c r="AA10" s="17">
        <v>0.42540512261255742</v>
      </c>
      <c r="AB10" s="17">
        <v>0.35695272602937739</v>
      </c>
      <c r="AC10" s="17">
        <v>0.46930448742524761</v>
      </c>
      <c r="AD10" s="17">
        <v>0.43847098888117608</v>
      </c>
      <c r="AE10" s="17">
        <v>0.34027080713935731</v>
      </c>
      <c r="AG10" s="17">
        <v>0.42384933233944178</v>
      </c>
      <c r="AH10" s="17">
        <v>0.41862808894907078</v>
      </c>
      <c r="AJ10" s="17">
        <v>0.40014841362455478</v>
      </c>
      <c r="AK10" s="17">
        <v>0.45629519819486519</v>
      </c>
      <c r="AL10" s="17">
        <v>0.46598325006793861</v>
      </c>
      <c r="AM10" s="17">
        <v>0.45368253190023128</v>
      </c>
      <c r="AN10" s="17">
        <v>0.48284153711232891</v>
      </c>
      <c r="AO10" s="17">
        <v>0.39162111029200791</v>
      </c>
      <c r="AP10" s="17">
        <v>0.45201016115456721</v>
      </c>
      <c r="AQ10" s="17">
        <v>0.4625221482716807</v>
      </c>
      <c r="AR10" s="17">
        <v>0.42453511681456368</v>
      </c>
      <c r="AS10" s="17">
        <v>0.59467058403323736</v>
      </c>
      <c r="AT10" s="17">
        <v>0.43559591365889161</v>
      </c>
      <c r="AU10" s="17">
        <v>0.40372387028843593</v>
      </c>
      <c r="AV10" s="17">
        <v>0.46383000688902398</v>
      </c>
      <c r="AX10" s="17">
        <v>0.4168558489651551</v>
      </c>
      <c r="AY10" s="17">
        <v>0.59467058403323736</v>
      </c>
      <c r="AZ10" s="17">
        <v>0.435595913658892</v>
      </c>
      <c r="BA10" s="17">
        <v>0.40372387028843593</v>
      </c>
      <c r="BC10" s="17">
        <v>0.37575474862410552</v>
      </c>
      <c r="BD10" s="17">
        <v>0.36886113058323089</v>
      </c>
      <c r="BE10" s="17">
        <v>0.45015826052976921</v>
      </c>
      <c r="BF10" s="17">
        <v>0.38538425522910819</v>
      </c>
      <c r="BG10" s="17">
        <v>0.40319075150517308</v>
      </c>
      <c r="BH10" s="17">
        <v>0.38041448470043621</v>
      </c>
      <c r="BI10" s="17">
        <v>0.41567200488215239</v>
      </c>
      <c r="BJ10" s="17">
        <v>0.41296162929971553</v>
      </c>
      <c r="BK10" s="17">
        <v>0.4425108718871768</v>
      </c>
      <c r="BL10" s="17">
        <v>0.44024188825637911</v>
      </c>
      <c r="BM10" s="17">
        <v>0.43440090702830708</v>
      </c>
      <c r="BN10" s="17">
        <v>0.41926876322227502</v>
      </c>
      <c r="BP10" s="17">
        <v>0.39736319623363059</v>
      </c>
      <c r="BQ10" s="17">
        <v>0.44382443557593348</v>
      </c>
      <c r="BR10" s="17">
        <v>0.46742144207271741</v>
      </c>
      <c r="BS10" s="17">
        <v>0.41561343169973503</v>
      </c>
      <c r="BT10" s="17">
        <v>0.37673658642904417</v>
      </c>
      <c r="BU10" s="17">
        <v>0.4532080233600892</v>
      </c>
      <c r="BV10" s="17">
        <v>0.44491007775487629</v>
      </c>
      <c r="BW10" s="17">
        <v>0.44139655787329352</v>
      </c>
      <c r="BX10" s="17">
        <v>0.51691852065112676</v>
      </c>
      <c r="BY10" s="17">
        <v>0.40355765244880848</v>
      </c>
    </row>
    <row r="11" spans="2:79" ht="18.95" customHeight="1">
      <c r="B11" s="19" t="s">
        <v>332</v>
      </c>
      <c r="C11" s="17">
        <v>0.1297284935643773</v>
      </c>
      <c r="D11" s="17">
        <v>0.12547147694551919</v>
      </c>
      <c r="E11" s="17">
        <v>0.11704433381226841</v>
      </c>
      <c r="F11" s="17">
        <v>0.25560317422860351</v>
      </c>
      <c r="H11" s="17">
        <v>0.2165730097628227</v>
      </c>
      <c r="I11" s="17">
        <v>0.1603804176353045</v>
      </c>
      <c r="J11" s="17">
        <v>0.17253265758533259</v>
      </c>
      <c r="K11" s="17">
        <v>0.16133948482271529</v>
      </c>
      <c r="L11" s="17">
        <v>0.14768692085491719</v>
      </c>
      <c r="M11" s="17">
        <v>0.10699432454794219</v>
      </c>
      <c r="N11" s="17">
        <v>0.1613653814569343</v>
      </c>
      <c r="O11" s="17">
        <v>0.13442523189982791</v>
      </c>
      <c r="P11" s="17">
        <v>4.9014836198438508E-2</v>
      </c>
      <c r="Q11" s="17">
        <v>7.4648662779872671E-2</v>
      </c>
      <c r="R11" s="17">
        <v>8.5690130887601107E-2</v>
      </c>
      <c r="S11" s="17">
        <v>0.10067664637923671</v>
      </c>
      <c r="U11" s="17">
        <v>0.16532626453134611</v>
      </c>
      <c r="V11" s="17">
        <v>0.17543503179525241</v>
      </c>
      <c r="W11" s="17">
        <v>0.17790256756233899</v>
      </c>
      <c r="X11" s="17">
        <v>0.1400947615588822</v>
      </c>
      <c r="Y11" s="17">
        <v>0.1545742395252564</v>
      </c>
      <c r="Z11" s="17">
        <v>0.1296446088758415</v>
      </c>
      <c r="AA11" s="17">
        <v>8.1439097013299239E-2</v>
      </c>
      <c r="AB11" s="17">
        <v>9.3651843258121453E-2</v>
      </c>
      <c r="AC11" s="17">
        <v>7.9227601031609168E-2</v>
      </c>
      <c r="AD11" s="17">
        <v>0.12666125861764499</v>
      </c>
      <c r="AE11" s="17">
        <v>0.3473362243397638</v>
      </c>
      <c r="AG11" s="17">
        <v>8.7885200997601026E-2</v>
      </c>
      <c r="AH11" s="17">
        <v>0.16241517475150979</v>
      </c>
      <c r="AJ11" s="17">
        <v>0.1059095254519925</v>
      </c>
      <c r="AK11" s="17">
        <v>0.1343235221076842</v>
      </c>
      <c r="AL11" s="17">
        <v>0.13816163323383729</v>
      </c>
      <c r="AM11" s="17">
        <v>0.1238571720460282</v>
      </c>
      <c r="AN11" s="17">
        <v>0.12473338245469549</v>
      </c>
      <c r="AO11" s="17">
        <v>0.15106956650786491</v>
      </c>
      <c r="AP11" s="17">
        <v>0.12984880342980121</v>
      </c>
      <c r="AQ11" s="17">
        <v>0.109223385178795</v>
      </c>
      <c r="AR11" s="17">
        <v>0.12916880802785</v>
      </c>
      <c r="AS11" s="17">
        <v>6.6054401550205796E-2</v>
      </c>
      <c r="AT11" s="17">
        <v>0.13414927651444489</v>
      </c>
      <c r="AU11" s="17">
        <v>0.17989418719227471</v>
      </c>
      <c r="AV11" s="17">
        <v>0.14601452188321101</v>
      </c>
      <c r="AX11" s="17">
        <v>0.1273162488976054</v>
      </c>
      <c r="AY11" s="17">
        <v>6.6054401550205796E-2</v>
      </c>
      <c r="AZ11" s="17">
        <v>0.13414927651444489</v>
      </c>
      <c r="BA11" s="17">
        <v>0.17989418719227471</v>
      </c>
      <c r="BC11" s="17">
        <v>0.10576916326957959</v>
      </c>
      <c r="BD11" s="17">
        <v>0.17892288410340271</v>
      </c>
      <c r="BE11" s="17">
        <v>0.17054556448880401</v>
      </c>
      <c r="BF11" s="17">
        <v>9.8970471989241596E-2</v>
      </c>
      <c r="BG11" s="17">
        <v>0.1216670268280732</v>
      </c>
      <c r="BH11" s="17">
        <v>8.5491807794743913E-2</v>
      </c>
      <c r="BI11" s="17">
        <v>0.11620894858989481</v>
      </c>
      <c r="BJ11" s="17">
        <v>0.10791626486298191</v>
      </c>
      <c r="BK11" s="17">
        <v>0.1156193974263084</v>
      </c>
      <c r="BL11" s="17">
        <v>9.5711324685934157E-2</v>
      </c>
      <c r="BM11" s="17">
        <v>0.1145556652637563</v>
      </c>
      <c r="BN11" s="17">
        <v>0.1517870740775103</v>
      </c>
      <c r="BP11" s="17">
        <v>0.14660201524115421</v>
      </c>
      <c r="BQ11" s="17">
        <v>6.2083388093412052E-2</v>
      </c>
      <c r="BR11" s="17">
        <v>0.11627730641888449</v>
      </c>
      <c r="BS11" s="17">
        <v>0.1169062638990611</v>
      </c>
      <c r="BT11" s="17">
        <v>7.069032839487234E-2</v>
      </c>
      <c r="BU11" s="17">
        <v>0.15008220568389849</v>
      </c>
      <c r="BV11" s="17">
        <v>0.22826618946279439</v>
      </c>
      <c r="BW11" s="17">
        <v>0.1244912394888604</v>
      </c>
      <c r="BX11" s="17">
        <v>0.1023336638372232</v>
      </c>
      <c r="BY11" s="17">
        <v>0.127820566305301</v>
      </c>
    </row>
    <row r="12" spans="2:79" ht="18.95" customHeight="1">
      <c r="B12" s="19" t="s">
        <v>333</v>
      </c>
      <c r="C12" s="17">
        <v>3.0909713424038261E-2</v>
      </c>
      <c r="D12" s="17">
        <v>3.1094738351194511E-2</v>
      </c>
      <c r="E12" s="17">
        <v>3.0835637172075409E-2</v>
      </c>
      <c r="F12" s="17">
        <v>3.2102729993705247E-2</v>
      </c>
      <c r="H12" s="17">
        <v>3.2490303404031577E-2</v>
      </c>
      <c r="I12" s="17">
        <v>8.8645529944877746E-3</v>
      </c>
      <c r="J12" s="17">
        <v>3.7613170720057168E-2</v>
      </c>
      <c r="K12" s="17">
        <v>4.4143172280526069E-2</v>
      </c>
      <c r="L12" s="17">
        <v>2.690218883343751E-2</v>
      </c>
      <c r="M12" s="17">
        <v>6.8361904122959533E-2</v>
      </c>
      <c r="N12" s="17">
        <v>3.9697986366021412E-2</v>
      </c>
      <c r="O12" s="17">
        <v>2.236909313028717E-2</v>
      </c>
      <c r="P12" s="17">
        <v>3.0043650861316658E-2</v>
      </c>
      <c r="Q12" s="17">
        <v>2.2351169935784902E-2</v>
      </c>
      <c r="R12" s="17">
        <v>9.3741515574729192E-3</v>
      </c>
      <c r="S12" s="17">
        <v>2.5045675565727021E-2</v>
      </c>
      <c r="U12" s="17">
        <v>3.1242741731519742E-2</v>
      </c>
      <c r="V12" s="17">
        <v>5.1755434285841631E-2</v>
      </c>
      <c r="W12" s="17">
        <v>1.8512367199176621E-2</v>
      </c>
      <c r="X12" s="17">
        <v>3.2029387099924908E-2</v>
      </c>
      <c r="Y12" s="17">
        <v>3.1691713759705573E-2</v>
      </c>
      <c r="Z12" s="17">
        <v>3.6014829213560119E-2</v>
      </c>
      <c r="AA12" s="17">
        <v>3.650328626509363E-2</v>
      </c>
      <c r="AB12" s="17">
        <v>2.9710389336963051E-2</v>
      </c>
      <c r="AC12" s="17">
        <v>1.183959124849032E-2</v>
      </c>
      <c r="AD12" s="17">
        <v>4.0392818788989232E-2</v>
      </c>
      <c r="AE12" s="17">
        <v>0</v>
      </c>
      <c r="AG12" s="17">
        <v>2.211252054016247E-2</v>
      </c>
      <c r="AH12" s="17">
        <v>3.7781807408469988E-2</v>
      </c>
      <c r="AJ12" s="17">
        <v>3.3113966986331331E-2</v>
      </c>
      <c r="AK12" s="17">
        <v>1.8307924606438791E-2</v>
      </c>
      <c r="AL12" s="17">
        <v>2.0938909046034019E-2</v>
      </c>
      <c r="AM12" s="17">
        <v>3.5434577950907119E-2</v>
      </c>
      <c r="AN12" s="17">
        <v>2.6412920479697038E-2</v>
      </c>
      <c r="AO12" s="17">
        <v>1.7617565396341909E-2</v>
      </c>
      <c r="AP12" s="17">
        <v>1.7110195865377441E-2</v>
      </c>
      <c r="AQ12" s="17">
        <v>3.1559061840145022E-2</v>
      </c>
      <c r="AR12" s="17">
        <v>3.3675227417525953E-2</v>
      </c>
      <c r="AS12" s="17">
        <v>3.3441989131524912E-3</v>
      </c>
      <c r="AT12" s="17">
        <v>3.8243238598807773E-2</v>
      </c>
      <c r="AU12" s="17">
        <v>3.6240068588293949E-2</v>
      </c>
      <c r="AV12" s="17">
        <v>0</v>
      </c>
      <c r="AX12" s="17">
        <v>3.0414207904801021E-2</v>
      </c>
      <c r="AY12" s="17">
        <v>3.3441989131524912E-3</v>
      </c>
      <c r="AZ12" s="17">
        <v>3.8243238598807773E-2</v>
      </c>
      <c r="BA12" s="17">
        <v>3.6240068588293949E-2</v>
      </c>
      <c r="BC12" s="17">
        <v>2.197614696461439E-2</v>
      </c>
      <c r="BD12" s="17">
        <v>4.8408473407432248E-2</v>
      </c>
      <c r="BE12" s="17">
        <v>1.212315306552483E-2</v>
      </c>
      <c r="BF12" s="17">
        <v>0</v>
      </c>
      <c r="BG12" s="17">
        <v>8.4761516929273431E-2</v>
      </c>
      <c r="BH12" s="17">
        <v>1.545323109759319E-2</v>
      </c>
      <c r="BI12" s="17">
        <v>1.9537497968572841E-2</v>
      </c>
      <c r="BJ12" s="17">
        <v>4.0864951338161648E-2</v>
      </c>
      <c r="BK12" s="17">
        <v>6.257990994004832E-2</v>
      </c>
      <c r="BL12" s="17">
        <v>5.4438510506964168E-2</v>
      </c>
      <c r="BM12" s="17">
        <v>3.2333637347629847E-2</v>
      </c>
      <c r="BN12" s="17">
        <v>2.600981125318377E-2</v>
      </c>
      <c r="BP12" s="17">
        <v>3.7133015263994852E-2</v>
      </c>
      <c r="BQ12" s="17">
        <v>1.9169192094662311E-2</v>
      </c>
      <c r="BR12" s="17">
        <v>2.7467662722160471E-2</v>
      </c>
      <c r="BS12" s="17">
        <v>2.3075887980511189E-2</v>
      </c>
      <c r="BT12" s="17">
        <v>2.0199078292253311E-2</v>
      </c>
      <c r="BU12" s="17">
        <v>6.0886826706306317E-2</v>
      </c>
      <c r="BV12" s="17">
        <v>9.7307310626454681E-3</v>
      </c>
      <c r="BW12" s="17">
        <v>3.8170353107887321E-2</v>
      </c>
      <c r="BX12" s="17">
        <v>1.0053353787819351E-2</v>
      </c>
      <c r="BY12" s="17">
        <v>3.443457046295479E-2</v>
      </c>
    </row>
    <row r="13" spans="2:79" ht="18.95" customHeight="1">
      <c r="B13" s="19" t="s">
        <v>55</v>
      </c>
      <c r="C13" s="17">
        <v>2.0441281001007981E-2</v>
      </c>
      <c r="D13" s="17">
        <v>2.0714900282922409E-2</v>
      </c>
      <c r="E13" s="17">
        <v>2.0027079957546431E-2</v>
      </c>
      <c r="F13" s="17">
        <v>0</v>
      </c>
      <c r="H13" s="17">
        <v>3.4126710612871272E-2</v>
      </c>
      <c r="I13" s="17">
        <v>3.5947577284887421E-2</v>
      </c>
      <c r="J13" s="17">
        <v>3.8818055495715931E-2</v>
      </c>
      <c r="K13" s="17">
        <v>2.0680737564099071E-2</v>
      </c>
      <c r="L13" s="17">
        <v>1.4028330927605141E-2</v>
      </c>
      <c r="M13" s="17">
        <v>2.365259951327665E-2</v>
      </c>
      <c r="N13" s="17">
        <v>1.1555232332145809E-2</v>
      </c>
      <c r="O13" s="17">
        <v>0</v>
      </c>
      <c r="P13" s="17">
        <v>8.3978630379861422E-3</v>
      </c>
      <c r="Q13" s="17">
        <v>2.7713265226675169E-2</v>
      </c>
      <c r="R13" s="17">
        <v>1.3224277000433811E-2</v>
      </c>
      <c r="S13" s="17">
        <v>1.326721447463378E-2</v>
      </c>
      <c r="U13" s="17">
        <v>5.4481484977483459E-2</v>
      </c>
      <c r="V13" s="17">
        <v>4.5657878714876678E-2</v>
      </c>
      <c r="W13" s="17">
        <v>2.5777222790467728E-2</v>
      </c>
      <c r="X13" s="17">
        <v>1.288163224004998E-2</v>
      </c>
      <c r="Y13" s="17">
        <v>1.7120886608274041E-2</v>
      </c>
      <c r="Z13" s="17">
        <v>1.4260113516938211E-2</v>
      </c>
      <c r="AA13" s="17">
        <v>8.0495108157132497E-3</v>
      </c>
      <c r="AB13" s="17">
        <v>1.32231066511048E-2</v>
      </c>
      <c r="AC13" s="17">
        <v>8.2840470049036444E-3</v>
      </c>
      <c r="AD13" s="17">
        <v>0</v>
      </c>
      <c r="AE13" s="17">
        <v>0.22158449721752571</v>
      </c>
      <c r="AG13" s="17">
        <v>1.372650573313073E-2</v>
      </c>
      <c r="AH13" s="17">
        <v>2.5686654989541029E-2</v>
      </c>
      <c r="AJ13" s="17">
        <v>9.8690566902086326E-3</v>
      </c>
      <c r="AK13" s="17">
        <v>6.6748369455163483E-3</v>
      </c>
      <c r="AL13" s="17">
        <v>1.8882514976637659E-2</v>
      </c>
      <c r="AM13" s="17">
        <v>1.5666020709656399E-2</v>
      </c>
      <c r="AN13" s="17">
        <v>2.5907990425996529E-2</v>
      </c>
      <c r="AO13" s="17">
        <v>3.6423579976205767E-2</v>
      </c>
      <c r="AP13" s="17">
        <v>2.347406981446935E-2</v>
      </c>
      <c r="AQ13" s="17">
        <v>7.8748005294343379E-3</v>
      </c>
      <c r="AR13" s="17">
        <v>2.643076187161755E-2</v>
      </c>
      <c r="AS13" s="17">
        <v>2.0208280344134751E-2</v>
      </c>
      <c r="AT13" s="17">
        <v>1.4514079299870919E-3</v>
      </c>
      <c r="AU13" s="17">
        <v>8.4665523266613096E-3</v>
      </c>
      <c r="AV13" s="17">
        <v>4.6883724309614277E-3</v>
      </c>
      <c r="AX13" s="17">
        <v>2.129096797429458E-2</v>
      </c>
      <c r="AY13" s="17">
        <v>2.0208280344134751E-2</v>
      </c>
      <c r="AZ13" s="17">
        <v>1.4514079299870919E-3</v>
      </c>
      <c r="BA13" s="17">
        <v>8.4665523266613096E-3</v>
      </c>
      <c r="BC13" s="17">
        <v>1.2986661781563521E-2</v>
      </c>
      <c r="BD13" s="17">
        <v>3.6592507300078847E-2</v>
      </c>
      <c r="BE13" s="17">
        <v>1.484956876602463E-2</v>
      </c>
      <c r="BF13" s="17">
        <v>1.1903131835141471E-2</v>
      </c>
      <c r="BG13" s="17">
        <v>6.7552011264830356E-3</v>
      </c>
      <c r="BH13" s="17">
        <v>9.4989439022180287E-3</v>
      </c>
      <c r="BI13" s="17">
        <v>2.4884715267837459E-2</v>
      </c>
      <c r="BJ13" s="17">
        <v>2.4084361066535179E-2</v>
      </c>
      <c r="BK13" s="17">
        <v>1.726218825088616E-2</v>
      </c>
      <c r="BL13" s="17">
        <v>9.8939578869914196E-3</v>
      </c>
      <c r="BM13" s="17">
        <v>2.3942156167976288E-2</v>
      </c>
      <c r="BN13" s="17">
        <v>3.3746976614180121E-2</v>
      </c>
      <c r="BP13" s="17">
        <v>2.2779464237076389E-2</v>
      </c>
      <c r="BQ13" s="17">
        <v>1.7349857745049931E-2</v>
      </c>
      <c r="BR13" s="17">
        <v>1.2947718205380239E-2</v>
      </c>
      <c r="BS13" s="17">
        <v>6.9963199606132634E-3</v>
      </c>
      <c r="BT13" s="17">
        <v>4.5995589807706671E-3</v>
      </c>
      <c r="BU13" s="17">
        <v>1.217736534126126E-2</v>
      </c>
      <c r="BV13" s="17">
        <v>2.875542281578496E-2</v>
      </c>
      <c r="BW13" s="17">
        <v>2.9507839482511108E-2</v>
      </c>
      <c r="BX13" s="17">
        <v>0</v>
      </c>
      <c r="BY13" s="17">
        <v>3.3067954572185622E-2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A18"/>
  <sheetViews>
    <sheetView showGridLines="0" workbookViewId="0">
      <pane xSplit="2" topLeftCell="AV1" activePane="topRight" state="frozen"/>
      <selection pane="topRight" activeCell="AY10" sqref="AY9:AY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338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330</v>
      </c>
      <c r="C9" s="17">
        <v>0.42398948835707168</v>
      </c>
      <c r="D9" s="17">
        <v>0.43548288075298619</v>
      </c>
      <c r="E9" s="17">
        <v>0.39527550974203413</v>
      </c>
      <c r="F9" s="17">
        <v>0.3374135545516867</v>
      </c>
      <c r="H9" s="17">
        <v>0.41236018252939149</v>
      </c>
      <c r="I9" s="17">
        <v>0.44017695198795048</v>
      </c>
      <c r="J9" s="17">
        <v>0.40808682561791831</v>
      </c>
      <c r="K9" s="17">
        <v>0.4552034717503613</v>
      </c>
      <c r="L9" s="17">
        <v>0.42034715912695009</v>
      </c>
      <c r="M9" s="17">
        <v>0.42753666642945859</v>
      </c>
      <c r="N9" s="17">
        <v>0.31909501285314462</v>
      </c>
      <c r="O9" s="17">
        <v>0.35981982640358401</v>
      </c>
      <c r="P9" s="17">
        <v>0.47824038789941731</v>
      </c>
      <c r="Q9" s="17">
        <v>0.46670195022637923</v>
      </c>
      <c r="R9" s="17">
        <v>0.43704665457197689</v>
      </c>
      <c r="S9" s="17">
        <v>0.41732023415717989</v>
      </c>
      <c r="U9" s="17">
        <v>0.45358967814958912</v>
      </c>
      <c r="V9" s="17">
        <v>0.50702238096756913</v>
      </c>
      <c r="W9" s="17">
        <v>0.36707895479664587</v>
      </c>
      <c r="X9" s="17">
        <v>0.30237601854041801</v>
      </c>
      <c r="Y9" s="17">
        <v>0.41863736667229762</v>
      </c>
      <c r="Z9" s="17">
        <v>0.47760168375287582</v>
      </c>
      <c r="AA9" s="17">
        <v>0.4549164669747478</v>
      </c>
      <c r="AB9" s="17">
        <v>0.39429293618309708</v>
      </c>
      <c r="AC9" s="17">
        <v>0.45701755365825802</v>
      </c>
      <c r="AD9" s="17">
        <v>0.41935644587018478</v>
      </c>
      <c r="AE9" s="17">
        <v>0.17368618556254989</v>
      </c>
      <c r="AG9" s="17">
        <v>0.43439921441725782</v>
      </c>
      <c r="AH9" s="17">
        <v>0.41585773351412553</v>
      </c>
      <c r="AJ9" s="17">
        <v>0.41978934809164969</v>
      </c>
      <c r="AK9" s="17">
        <v>0.4714552121907547</v>
      </c>
      <c r="AL9" s="17">
        <v>0.41975270224331668</v>
      </c>
      <c r="AM9" s="17">
        <v>0.41151340984752682</v>
      </c>
      <c r="AN9" s="17">
        <v>0.42920313482664019</v>
      </c>
      <c r="AO9" s="17">
        <v>0.45338252577466243</v>
      </c>
      <c r="AP9" s="17">
        <v>0.40785091401905738</v>
      </c>
      <c r="AQ9" s="17">
        <v>0.4671526277515019</v>
      </c>
      <c r="AR9" s="17">
        <v>0.39687530785155178</v>
      </c>
      <c r="AS9" s="17">
        <v>0.46614709795459719</v>
      </c>
      <c r="AT9" s="17">
        <v>0.4567351085525756</v>
      </c>
      <c r="AU9" s="17">
        <v>0.46198486102500841</v>
      </c>
      <c r="AV9" s="17">
        <v>0.55908181226016962</v>
      </c>
      <c r="AX9" s="17">
        <v>0.42188597908100139</v>
      </c>
      <c r="AY9" s="17">
        <v>0.46614709795459719</v>
      </c>
      <c r="AZ9" s="17">
        <v>0.4567351085525756</v>
      </c>
      <c r="BA9" s="17">
        <v>0.46198486102500841</v>
      </c>
      <c r="BC9" s="17">
        <v>0.40783052825902211</v>
      </c>
      <c r="BD9" s="17">
        <v>0.3727119617073299</v>
      </c>
      <c r="BE9" s="17">
        <v>0.48163773232090518</v>
      </c>
      <c r="BF9" s="17">
        <v>0.43051698505785341</v>
      </c>
      <c r="BG9" s="17">
        <v>0.54028817591813805</v>
      </c>
      <c r="BH9" s="17">
        <v>0.43876170129599412</v>
      </c>
      <c r="BI9" s="17">
        <v>0.41930870766090522</v>
      </c>
      <c r="BJ9" s="17">
        <v>0.42613969238475452</v>
      </c>
      <c r="BK9" s="17">
        <v>0.34478393389746598</v>
      </c>
      <c r="BL9" s="17">
        <v>0.36662595317502089</v>
      </c>
      <c r="BM9" s="17">
        <v>0.39048396514934752</v>
      </c>
      <c r="BN9" s="17">
        <v>0.45019551262778612</v>
      </c>
      <c r="BP9" s="17">
        <v>0.42620910914889271</v>
      </c>
      <c r="BQ9" s="17">
        <v>0.38974775852025689</v>
      </c>
      <c r="BR9" s="17">
        <v>0.38915092070983492</v>
      </c>
      <c r="BS9" s="17">
        <v>0.38284417287387201</v>
      </c>
      <c r="BT9" s="17">
        <v>0.53002069437610377</v>
      </c>
      <c r="BU9" s="17">
        <v>0.39224196189478638</v>
      </c>
      <c r="BV9" s="17">
        <v>0.43130669478297351</v>
      </c>
      <c r="BW9" s="17">
        <v>0.40868691378589278</v>
      </c>
      <c r="BX9" s="17">
        <v>0.4393306478125199</v>
      </c>
      <c r="BY9" s="17">
        <v>0.45868486044646739</v>
      </c>
    </row>
    <row r="10" spans="2:79" ht="18.95" customHeight="1">
      <c r="B10" s="19" t="s">
        <v>331</v>
      </c>
      <c r="C10" s="17">
        <v>0.42623789705559573</v>
      </c>
      <c r="D10" s="17">
        <v>0.42122099903197352</v>
      </c>
      <c r="E10" s="17">
        <v>0.44571489786990182</v>
      </c>
      <c r="F10" s="17">
        <v>0.44270384646480337</v>
      </c>
      <c r="H10" s="17">
        <v>0.38140550776719179</v>
      </c>
      <c r="I10" s="17">
        <v>0.37189513270374103</v>
      </c>
      <c r="J10" s="17">
        <v>0.37138306767342583</v>
      </c>
      <c r="K10" s="17">
        <v>0.39011007017756122</v>
      </c>
      <c r="L10" s="17">
        <v>0.42196720167665791</v>
      </c>
      <c r="M10" s="17">
        <v>0.40803985436317147</v>
      </c>
      <c r="N10" s="17">
        <v>0.51731829856674705</v>
      </c>
      <c r="O10" s="17">
        <v>0.52859389268759305</v>
      </c>
      <c r="P10" s="17">
        <v>0.44640106105685462</v>
      </c>
      <c r="Q10" s="17">
        <v>0.417196121595105</v>
      </c>
      <c r="R10" s="17">
        <v>0.45163475983634183</v>
      </c>
      <c r="S10" s="17">
        <v>0.4563010684772994</v>
      </c>
      <c r="U10" s="17">
        <v>0.38340895865013358</v>
      </c>
      <c r="V10" s="17">
        <v>0.3110383915348422</v>
      </c>
      <c r="W10" s="17">
        <v>0.44535912241944031</v>
      </c>
      <c r="X10" s="17">
        <v>0.54133374708117343</v>
      </c>
      <c r="Y10" s="17">
        <v>0.4353718965569488</v>
      </c>
      <c r="Z10" s="17">
        <v>0.39796916722658432</v>
      </c>
      <c r="AA10" s="17">
        <v>0.42735713523397351</v>
      </c>
      <c r="AB10" s="17">
        <v>0.46736026617454562</v>
      </c>
      <c r="AC10" s="17">
        <v>0.39335866260096408</v>
      </c>
      <c r="AD10" s="17">
        <v>0.44724163821307428</v>
      </c>
      <c r="AE10" s="17">
        <v>0.43814469564311692</v>
      </c>
      <c r="AG10" s="17">
        <v>0.4540850815997442</v>
      </c>
      <c r="AH10" s="17">
        <v>0.40448454096629588</v>
      </c>
      <c r="AJ10" s="17">
        <v>0.4309413027039653</v>
      </c>
      <c r="AK10" s="17">
        <v>0.40471401534101742</v>
      </c>
      <c r="AL10" s="17">
        <v>0.46535567317471882</v>
      </c>
      <c r="AM10" s="17">
        <v>0.44917192084681418</v>
      </c>
      <c r="AN10" s="17">
        <v>0.43429939371097598</v>
      </c>
      <c r="AO10" s="17">
        <v>0.42363708664429589</v>
      </c>
      <c r="AP10" s="17">
        <v>0.42819153838302842</v>
      </c>
      <c r="AQ10" s="17">
        <v>0.38439513219210142</v>
      </c>
      <c r="AR10" s="17">
        <v>0.48184133449659</v>
      </c>
      <c r="AS10" s="17">
        <v>0.45680723352652358</v>
      </c>
      <c r="AT10" s="17">
        <v>0.44614085174613899</v>
      </c>
      <c r="AU10" s="17">
        <v>0.38847093395105531</v>
      </c>
      <c r="AV10" s="17">
        <v>0.40541075762904771</v>
      </c>
      <c r="AX10" s="17">
        <v>0.42635754870349418</v>
      </c>
      <c r="AY10" s="17">
        <v>0.45680723352652358</v>
      </c>
      <c r="AZ10" s="17">
        <v>0.44614085174613899</v>
      </c>
      <c r="BA10" s="17">
        <v>0.38847093395105531</v>
      </c>
      <c r="BC10" s="17">
        <v>0.47260631992947227</v>
      </c>
      <c r="BD10" s="17">
        <v>0.35823466597230302</v>
      </c>
      <c r="BE10" s="17">
        <v>0.36257883346608372</v>
      </c>
      <c r="BF10" s="17">
        <v>0.4776755040551508</v>
      </c>
      <c r="BG10" s="17">
        <v>0.26865531683574451</v>
      </c>
      <c r="BH10" s="17">
        <v>0.42420583688133701</v>
      </c>
      <c r="BI10" s="17">
        <v>0.43645961487205648</v>
      </c>
      <c r="BJ10" s="17">
        <v>0.39722027820199668</v>
      </c>
      <c r="BK10" s="17">
        <v>0.48828299841924599</v>
      </c>
      <c r="BL10" s="17">
        <v>0.4362952425187126</v>
      </c>
      <c r="BM10" s="17">
        <v>0.44499893363873222</v>
      </c>
      <c r="BN10" s="17">
        <v>0.41218063436531133</v>
      </c>
      <c r="BP10" s="17">
        <v>0.40255823020043102</v>
      </c>
      <c r="BQ10" s="17">
        <v>0.47297512770774269</v>
      </c>
      <c r="BR10" s="17">
        <v>0.46059229742147478</v>
      </c>
      <c r="BS10" s="17">
        <v>0.48975421907313138</v>
      </c>
      <c r="BT10" s="17">
        <v>0.37685654371975491</v>
      </c>
      <c r="BU10" s="17">
        <v>0.43715607118906108</v>
      </c>
      <c r="BV10" s="17">
        <v>0.38860370152936191</v>
      </c>
      <c r="BW10" s="17">
        <v>0.42662763347636318</v>
      </c>
      <c r="BX10" s="17">
        <v>0.39915886794743038</v>
      </c>
      <c r="BY10" s="17">
        <v>0.39187243471330441</v>
      </c>
    </row>
    <row r="11" spans="2:79" ht="18.95" customHeight="1">
      <c r="B11" s="19" t="s">
        <v>332</v>
      </c>
      <c r="C11" s="17">
        <v>0.1026163569128315</v>
      </c>
      <c r="D11" s="17">
        <v>0.10053014218296839</v>
      </c>
      <c r="E11" s="17">
        <v>9.9928694510889288E-2</v>
      </c>
      <c r="F11" s="17">
        <v>0.1518869845553347</v>
      </c>
      <c r="H11" s="17">
        <v>0.13250352893523459</v>
      </c>
      <c r="I11" s="17">
        <v>0.13113552222096239</v>
      </c>
      <c r="J11" s="17">
        <v>0.15146073780526731</v>
      </c>
      <c r="K11" s="17">
        <v>0.12583013714012911</v>
      </c>
      <c r="L11" s="17">
        <v>0.1105960168200317</v>
      </c>
      <c r="M11" s="17">
        <v>0.11523280020930669</v>
      </c>
      <c r="N11" s="17">
        <v>0.12637698726353849</v>
      </c>
      <c r="O11" s="17">
        <v>6.1834955852262168E-2</v>
      </c>
      <c r="P11" s="17">
        <v>6.1266912757208053E-2</v>
      </c>
      <c r="Q11" s="17">
        <v>7.9554921672889842E-2</v>
      </c>
      <c r="R11" s="17">
        <v>4.1459539505915882E-2</v>
      </c>
      <c r="S11" s="17">
        <v>9.1567883504716369E-2</v>
      </c>
      <c r="U11" s="17">
        <v>0.1081663369850389</v>
      </c>
      <c r="V11" s="17">
        <v>0.1339411865943578</v>
      </c>
      <c r="W11" s="17">
        <v>0.1242306187337156</v>
      </c>
      <c r="X11" s="17">
        <v>0.1025664707496181</v>
      </c>
      <c r="Y11" s="17">
        <v>0.1163727703415475</v>
      </c>
      <c r="Z11" s="17">
        <v>9.0998106963669237E-2</v>
      </c>
      <c r="AA11" s="17">
        <v>7.3175625925348251E-2</v>
      </c>
      <c r="AB11" s="17">
        <v>8.7452904594078021E-2</v>
      </c>
      <c r="AC11" s="17">
        <v>9.390628090592483E-2</v>
      </c>
      <c r="AD11" s="17">
        <v>0.1136504973054127</v>
      </c>
      <c r="AE11" s="17">
        <v>7.5776150273454218E-2</v>
      </c>
      <c r="AG11" s="17">
        <v>7.1598942231906451E-2</v>
      </c>
      <c r="AH11" s="17">
        <v>0.12684619836965519</v>
      </c>
      <c r="AJ11" s="17">
        <v>0.1038897987931606</v>
      </c>
      <c r="AK11" s="17">
        <v>8.6391394507602873E-2</v>
      </c>
      <c r="AL11" s="17">
        <v>7.507217520943732E-2</v>
      </c>
      <c r="AM11" s="17">
        <v>0.11013124664746141</v>
      </c>
      <c r="AN11" s="17">
        <v>9.7004810260502783E-2</v>
      </c>
      <c r="AO11" s="17">
        <v>8.295265776575976E-2</v>
      </c>
      <c r="AP11" s="17">
        <v>9.4054850667328202E-2</v>
      </c>
      <c r="AQ11" s="17">
        <v>0.10665640677798149</v>
      </c>
      <c r="AR11" s="17">
        <v>8.2753196910149943E-2</v>
      </c>
      <c r="AS11" s="17">
        <v>4.6341289078991849E-2</v>
      </c>
      <c r="AT11" s="17">
        <v>4.5578618875004258E-2</v>
      </c>
      <c r="AU11" s="17">
        <v>0.10275111649296439</v>
      </c>
      <c r="AV11" s="17">
        <v>4.6731689200723266E-3</v>
      </c>
      <c r="AX11" s="17">
        <v>0.10390751270608189</v>
      </c>
      <c r="AY11" s="17">
        <v>4.6341289078991849E-2</v>
      </c>
      <c r="AZ11" s="17">
        <v>4.5578618875004258E-2</v>
      </c>
      <c r="BA11" s="17">
        <v>0.10275111649296439</v>
      </c>
      <c r="BC11" s="17">
        <v>7.1367556543398047E-2</v>
      </c>
      <c r="BD11" s="17">
        <v>0.17361713696559661</v>
      </c>
      <c r="BE11" s="17">
        <v>0.1032426329285186</v>
      </c>
      <c r="BF11" s="17">
        <v>7.0131360676390267E-2</v>
      </c>
      <c r="BG11" s="17">
        <v>0.1559885533969361</v>
      </c>
      <c r="BH11" s="17">
        <v>0.1024110170573341</v>
      </c>
      <c r="BI11" s="17">
        <v>4.8342989147414132E-2</v>
      </c>
      <c r="BJ11" s="17">
        <v>0.1178867142641407</v>
      </c>
      <c r="BK11" s="17">
        <v>0.1296578096974573</v>
      </c>
      <c r="BL11" s="17">
        <v>8.4531567518215417E-2</v>
      </c>
      <c r="BM11" s="17">
        <v>9.8888778462260588E-2</v>
      </c>
      <c r="BN11" s="17">
        <v>8.2189041224706064E-2</v>
      </c>
      <c r="BP11" s="17">
        <v>0.12767872705197419</v>
      </c>
      <c r="BQ11" s="17">
        <v>0.1038537864395486</v>
      </c>
      <c r="BR11" s="17">
        <v>0.11226493696411011</v>
      </c>
      <c r="BS11" s="17">
        <v>7.2954081370591492E-2</v>
      </c>
      <c r="BT11" s="17">
        <v>8.2654780903310368E-2</v>
      </c>
      <c r="BU11" s="17">
        <v>0.1339906361333722</v>
      </c>
      <c r="BV11" s="17">
        <v>0.1017058665739389</v>
      </c>
      <c r="BW11" s="17">
        <v>0.12531909082371739</v>
      </c>
      <c r="BX11" s="17">
        <v>0.12453422014705</v>
      </c>
      <c r="BY11" s="17">
        <v>9.6653581468818014E-2</v>
      </c>
    </row>
    <row r="12" spans="2:79" ht="18.95" customHeight="1">
      <c r="B12" s="19" t="s">
        <v>333</v>
      </c>
      <c r="C12" s="17">
        <v>3.3836668806859253E-2</v>
      </c>
      <c r="D12" s="17">
        <v>3.035924272521372E-2</v>
      </c>
      <c r="E12" s="17">
        <v>4.0173652719757237E-2</v>
      </c>
      <c r="F12" s="17">
        <v>6.7995614428175186E-2</v>
      </c>
      <c r="H12" s="17">
        <v>3.7303452458538007E-2</v>
      </c>
      <c r="I12" s="17">
        <v>4.5719419783035148E-2</v>
      </c>
      <c r="J12" s="17">
        <v>5.5892869248715303E-2</v>
      </c>
      <c r="K12" s="17">
        <v>1.93870431103823E-2</v>
      </c>
      <c r="L12" s="17">
        <v>3.6537329919113383E-2</v>
      </c>
      <c r="M12" s="17">
        <v>4.0220936950130008E-2</v>
      </c>
      <c r="N12" s="17">
        <v>3.7209701316569838E-2</v>
      </c>
      <c r="O12" s="17">
        <v>4.1311132766612482E-2</v>
      </c>
      <c r="P12" s="17">
        <v>1.4091638286519969E-2</v>
      </c>
      <c r="Q12" s="17">
        <v>5.0623386357214221E-3</v>
      </c>
      <c r="R12" s="17">
        <v>5.3538913606751663E-2</v>
      </c>
      <c r="S12" s="17">
        <v>2.9063805164413922E-2</v>
      </c>
      <c r="U12" s="17">
        <v>2.7958707467251709E-2</v>
      </c>
      <c r="V12" s="17">
        <v>4.0874550797399593E-2</v>
      </c>
      <c r="W12" s="17">
        <v>4.8457591813203922E-2</v>
      </c>
      <c r="X12" s="17">
        <v>4.9301136172070187E-2</v>
      </c>
      <c r="Y12" s="17">
        <v>1.2745125695989609E-2</v>
      </c>
      <c r="Z12" s="17">
        <v>2.4783832799732598E-2</v>
      </c>
      <c r="AA12" s="17">
        <v>2.9890727528422919E-2</v>
      </c>
      <c r="AB12" s="17">
        <v>4.1021565603471942E-2</v>
      </c>
      <c r="AC12" s="17">
        <v>4.3877911586362853E-2</v>
      </c>
      <c r="AD12" s="17">
        <v>1.1050624449970811E-2</v>
      </c>
      <c r="AE12" s="17">
        <v>0</v>
      </c>
      <c r="AG12" s="17">
        <v>2.807446271526964E-2</v>
      </c>
      <c r="AH12" s="17">
        <v>3.8337925326043659E-2</v>
      </c>
      <c r="AJ12" s="17">
        <v>3.4998957166465172E-2</v>
      </c>
      <c r="AK12" s="17">
        <v>3.3948841802443612E-2</v>
      </c>
      <c r="AL12" s="17">
        <v>3.9819449372526988E-2</v>
      </c>
      <c r="AM12" s="17">
        <v>2.276281443285183E-2</v>
      </c>
      <c r="AN12" s="17">
        <v>2.872567783378293E-2</v>
      </c>
      <c r="AO12" s="17">
        <v>1.3098389922958489E-2</v>
      </c>
      <c r="AP12" s="17">
        <v>5.6404564822098283E-2</v>
      </c>
      <c r="AQ12" s="17">
        <v>3.447681368021762E-2</v>
      </c>
      <c r="AR12" s="17">
        <v>3.4174167100101828E-2</v>
      </c>
      <c r="AS12" s="17">
        <v>3.0704379439887242E-2</v>
      </c>
      <c r="AT12" s="17">
        <v>5.0094012896294081E-2</v>
      </c>
      <c r="AU12" s="17">
        <v>4.6793088530972103E-2</v>
      </c>
      <c r="AV12" s="17">
        <v>2.616109227063812E-2</v>
      </c>
      <c r="AX12" s="17">
        <v>3.3106012184424681E-2</v>
      </c>
      <c r="AY12" s="17">
        <v>3.0704379439887242E-2</v>
      </c>
      <c r="AZ12" s="17">
        <v>5.0094012896294081E-2</v>
      </c>
      <c r="BA12" s="17">
        <v>4.6793088530972103E-2</v>
      </c>
      <c r="BC12" s="17">
        <v>4.0300430298680787E-2</v>
      </c>
      <c r="BD12" s="17">
        <v>7.7169695539362052E-2</v>
      </c>
      <c r="BE12" s="17">
        <v>4.9551272060924641E-2</v>
      </c>
      <c r="BF12" s="17">
        <v>1.4491272547493999E-2</v>
      </c>
      <c r="BG12" s="17">
        <v>2.8312752722698391E-2</v>
      </c>
      <c r="BH12" s="17">
        <v>2.5657562284722601E-2</v>
      </c>
      <c r="BI12" s="17">
        <v>7.9176220433456942E-2</v>
      </c>
      <c r="BJ12" s="17">
        <v>4.2377234968260263E-2</v>
      </c>
      <c r="BK12" s="17">
        <v>3.3988517750926373E-2</v>
      </c>
      <c r="BL12" s="17">
        <v>8.8293913698480539E-2</v>
      </c>
      <c r="BM12" s="17">
        <v>5.5501921095835877E-2</v>
      </c>
      <c r="BN12" s="17">
        <v>2.4477384327986011E-2</v>
      </c>
      <c r="BP12" s="17">
        <v>2.4928480159179998E-2</v>
      </c>
      <c r="BQ12" s="17">
        <v>5.7770210011933261E-3</v>
      </c>
      <c r="BR12" s="17">
        <v>1.7017404805004969E-2</v>
      </c>
      <c r="BS12" s="17">
        <v>4.661099077925656E-2</v>
      </c>
      <c r="BT12" s="17">
        <v>1.0467981000831071E-2</v>
      </c>
      <c r="BU12" s="17">
        <v>3.6611330782780338E-2</v>
      </c>
      <c r="BV12" s="17">
        <v>7.8383737113725843E-2</v>
      </c>
      <c r="BW12" s="17">
        <v>3.7078791632296493E-2</v>
      </c>
      <c r="BX12" s="17">
        <v>2.0106707575638691E-2</v>
      </c>
      <c r="BY12" s="17">
        <v>3.0294380269932999E-2</v>
      </c>
    </row>
    <row r="13" spans="2:79" ht="18.95" customHeight="1">
      <c r="B13" s="19" t="s">
        <v>55</v>
      </c>
      <c r="C13" s="17">
        <v>1.331958886764208E-2</v>
      </c>
      <c r="D13" s="17">
        <v>1.240673530685827E-2</v>
      </c>
      <c r="E13" s="17">
        <v>1.890724515741754E-2</v>
      </c>
      <c r="F13" s="17">
        <v>0</v>
      </c>
      <c r="H13" s="17">
        <v>3.6427328309644118E-2</v>
      </c>
      <c r="I13" s="17">
        <v>1.1072973304310819E-2</v>
      </c>
      <c r="J13" s="17">
        <v>1.31764996546734E-2</v>
      </c>
      <c r="K13" s="17">
        <v>9.4692778215659974E-3</v>
      </c>
      <c r="L13" s="17">
        <v>1.055229245724675E-2</v>
      </c>
      <c r="M13" s="17">
        <v>8.9697420479332261E-3</v>
      </c>
      <c r="N13" s="17">
        <v>0</v>
      </c>
      <c r="O13" s="17">
        <v>8.4401922899483891E-3</v>
      </c>
      <c r="P13" s="17">
        <v>0</v>
      </c>
      <c r="Q13" s="17">
        <v>3.1484667869904413E-2</v>
      </c>
      <c r="R13" s="17">
        <v>1.6320132479013701E-2</v>
      </c>
      <c r="S13" s="17">
        <v>5.7470086963902359E-3</v>
      </c>
      <c r="U13" s="17">
        <v>2.6876318747986731E-2</v>
      </c>
      <c r="V13" s="17">
        <v>7.1234901058311014E-3</v>
      </c>
      <c r="W13" s="17">
        <v>1.4873712236994401E-2</v>
      </c>
      <c r="X13" s="17">
        <v>4.4226274567201913E-3</v>
      </c>
      <c r="Y13" s="17">
        <v>1.6872840733216592E-2</v>
      </c>
      <c r="Z13" s="17">
        <v>8.6472092571383639E-3</v>
      </c>
      <c r="AA13" s="17">
        <v>1.4660044337507481E-2</v>
      </c>
      <c r="AB13" s="17">
        <v>9.872327444807474E-3</v>
      </c>
      <c r="AC13" s="17">
        <v>1.183959124849032E-2</v>
      </c>
      <c r="AD13" s="17">
        <v>8.7007941613575154E-3</v>
      </c>
      <c r="AE13" s="17">
        <v>0.31239296852087889</v>
      </c>
      <c r="AG13" s="17">
        <v>1.18422990358219E-2</v>
      </c>
      <c r="AH13" s="17">
        <v>1.4473601823879649E-2</v>
      </c>
      <c r="AJ13" s="17">
        <v>1.038059324475938E-2</v>
      </c>
      <c r="AK13" s="17">
        <v>3.4905361581814812E-3</v>
      </c>
      <c r="AL13" s="17">
        <v>0</v>
      </c>
      <c r="AM13" s="17">
        <v>6.4206082253459498E-3</v>
      </c>
      <c r="AN13" s="17">
        <v>1.0766983368098081E-2</v>
      </c>
      <c r="AO13" s="17">
        <v>2.692933989232341E-2</v>
      </c>
      <c r="AP13" s="17">
        <v>1.349813210848772E-2</v>
      </c>
      <c r="AQ13" s="17">
        <v>7.3190195981978718E-3</v>
      </c>
      <c r="AR13" s="17">
        <v>4.3559936416066886E-3</v>
      </c>
      <c r="AS13" s="17">
        <v>0</v>
      </c>
      <c r="AT13" s="17">
        <v>1.4514079299870919E-3</v>
      </c>
      <c r="AU13" s="17">
        <v>0</v>
      </c>
      <c r="AV13" s="17">
        <v>4.6731689200723266E-3</v>
      </c>
      <c r="AX13" s="17">
        <v>1.4742947324997729E-2</v>
      </c>
      <c r="AY13" s="17">
        <v>0</v>
      </c>
      <c r="AZ13" s="17">
        <v>1.4514079299870919E-3</v>
      </c>
      <c r="BA13" s="17">
        <v>0</v>
      </c>
      <c r="BC13" s="17">
        <v>7.8951649694269203E-3</v>
      </c>
      <c r="BD13" s="17">
        <v>1.8266539815408239E-2</v>
      </c>
      <c r="BE13" s="17">
        <v>2.9895292235677679E-3</v>
      </c>
      <c r="BF13" s="17">
        <v>7.1848776631116282E-3</v>
      </c>
      <c r="BG13" s="17">
        <v>6.7552011264830356E-3</v>
      </c>
      <c r="BH13" s="17">
        <v>8.9638824806124763E-3</v>
      </c>
      <c r="BI13" s="17">
        <v>1.6712467886167141E-2</v>
      </c>
      <c r="BJ13" s="17">
        <v>1.637608018084781E-2</v>
      </c>
      <c r="BK13" s="17">
        <v>3.286740234904524E-3</v>
      </c>
      <c r="BL13" s="17">
        <v>2.425332308957023E-2</v>
      </c>
      <c r="BM13" s="17">
        <v>1.012640165382387E-2</v>
      </c>
      <c r="BN13" s="17">
        <v>3.0957427454210561E-2</v>
      </c>
      <c r="BP13" s="17">
        <v>1.862545343952203E-2</v>
      </c>
      <c r="BQ13" s="17">
        <v>2.7646306331258509E-2</v>
      </c>
      <c r="BR13" s="17">
        <v>2.0974440099575251E-2</v>
      </c>
      <c r="BS13" s="17">
        <v>7.8365359031481122E-3</v>
      </c>
      <c r="BT13" s="17">
        <v>0</v>
      </c>
      <c r="BU13" s="17">
        <v>0</v>
      </c>
      <c r="BV13" s="17">
        <v>0</v>
      </c>
      <c r="BW13" s="17">
        <v>2.2875702817302989E-3</v>
      </c>
      <c r="BX13" s="17">
        <v>1.686955651736111E-2</v>
      </c>
      <c r="BY13" s="17">
        <v>2.2494743101477432E-2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A18"/>
  <sheetViews>
    <sheetView showGridLines="0" workbookViewId="0">
      <pane xSplit="2" topLeftCell="AV1" activePane="topRight" state="frozen"/>
      <selection pane="topRight" activeCell="D2" sqref="D2:CA2"/>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339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330</v>
      </c>
      <c r="C9" s="17">
        <v>0.3757159934463688</v>
      </c>
      <c r="D9" s="17">
        <v>0.39302864716766189</v>
      </c>
      <c r="E9" s="17">
        <v>0.34094951158781778</v>
      </c>
      <c r="F9" s="17">
        <v>0.22639231898986029</v>
      </c>
      <c r="H9" s="17">
        <v>0.29997896496304971</v>
      </c>
      <c r="I9" s="17">
        <v>0.39725981145618777</v>
      </c>
      <c r="J9" s="17">
        <v>0.30193661250025461</v>
      </c>
      <c r="K9" s="17">
        <v>0.31572144677463337</v>
      </c>
      <c r="L9" s="17">
        <v>0.32424905100597368</v>
      </c>
      <c r="M9" s="17">
        <v>0.38277150259514459</v>
      </c>
      <c r="N9" s="17">
        <v>0.3409636720346868</v>
      </c>
      <c r="O9" s="17">
        <v>0.44423565420180589</v>
      </c>
      <c r="P9" s="17">
        <v>0.38334449401467141</v>
      </c>
      <c r="Q9" s="17">
        <v>0.39902131820111231</v>
      </c>
      <c r="R9" s="17">
        <v>0.47371860544124678</v>
      </c>
      <c r="S9" s="17">
        <v>0.43959797665302652</v>
      </c>
      <c r="U9" s="17">
        <v>0.29632562544878788</v>
      </c>
      <c r="V9" s="17">
        <v>0.28580979993945138</v>
      </c>
      <c r="W9" s="17">
        <v>0.29889093472637662</v>
      </c>
      <c r="X9" s="17">
        <v>0.39352773593780138</v>
      </c>
      <c r="Y9" s="17">
        <v>0.42952288300858532</v>
      </c>
      <c r="Z9" s="17">
        <v>0.3696772227661862</v>
      </c>
      <c r="AA9" s="17">
        <v>0.39328398109176332</v>
      </c>
      <c r="AB9" s="17">
        <v>0.43008000248380429</v>
      </c>
      <c r="AC9" s="17">
        <v>0.45033583961713092</v>
      </c>
      <c r="AD9" s="17">
        <v>0.40846148133926802</v>
      </c>
      <c r="AE9" s="17">
        <v>0.21157426069927701</v>
      </c>
      <c r="AG9" s="17">
        <v>0.42967969524549121</v>
      </c>
      <c r="AH9" s="17">
        <v>0.33356122482794631</v>
      </c>
      <c r="AJ9" s="17">
        <v>0.39918328563774141</v>
      </c>
      <c r="AK9" s="17">
        <v>0.38183407588322332</v>
      </c>
      <c r="AL9" s="17">
        <v>0.45766050595363739</v>
      </c>
      <c r="AM9" s="17">
        <v>0.4077687336389571</v>
      </c>
      <c r="AN9" s="17">
        <v>0.34049927242109429</v>
      </c>
      <c r="AO9" s="17">
        <v>0.43033232131984561</v>
      </c>
      <c r="AP9" s="17">
        <v>0.39713471048267579</v>
      </c>
      <c r="AQ9" s="17">
        <v>0.40154688905145602</v>
      </c>
      <c r="AR9" s="17">
        <v>0.38574623434696859</v>
      </c>
      <c r="AS9" s="17">
        <v>0.37974555694432499</v>
      </c>
      <c r="AT9" s="17">
        <v>0.38592016054720019</v>
      </c>
      <c r="AU9" s="17">
        <v>0.3431275512463261</v>
      </c>
      <c r="AV9" s="17">
        <v>0.36506976220041459</v>
      </c>
      <c r="AX9" s="17">
        <v>0.38374157502940148</v>
      </c>
      <c r="AY9" s="17">
        <v>0.37974555694432499</v>
      </c>
      <c r="AZ9" s="17">
        <v>0.38592016054720019</v>
      </c>
      <c r="BA9" s="17">
        <v>0.3431275512463261</v>
      </c>
      <c r="BC9" s="17">
        <v>0.42596383394691922</v>
      </c>
      <c r="BD9" s="17">
        <v>0.54868123319597994</v>
      </c>
      <c r="BE9" s="17">
        <v>0.40280822785820958</v>
      </c>
      <c r="BF9" s="17">
        <v>0.33771256467295252</v>
      </c>
      <c r="BG9" s="17">
        <v>0.53877196907386937</v>
      </c>
      <c r="BH9" s="17">
        <v>0.43859155602275179</v>
      </c>
      <c r="BI9" s="17">
        <v>0.42272132365694359</v>
      </c>
      <c r="BJ9" s="17">
        <v>0.39089374268389021</v>
      </c>
      <c r="BK9" s="17">
        <v>0.35265242584625911</v>
      </c>
      <c r="BL9" s="17">
        <v>0.38028030820584141</v>
      </c>
      <c r="BM9" s="17">
        <v>0.3919255883342801</v>
      </c>
      <c r="BN9" s="17">
        <v>0.34583336660804448</v>
      </c>
      <c r="BP9" s="17">
        <v>0.36784429369181793</v>
      </c>
      <c r="BQ9" s="17">
        <v>0.38519074145230159</v>
      </c>
      <c r="BR9" s="17">
        <v>0.27370720230788748</v>
      </c>
      <c r="BS9" s="17">
        <v>0.37233953802734732</v>
      </c>
      <c r="BT9" s="17">
        <v>0.45320211613403272</v>
      </c>
      <c r="BU9" s="17">
        <v>0.39670977095601218</v>
      </c>
      <c r="BV9" s="17">
        <v>0.31854473024249508</v>
      </c>
      <c r="BW9" s="17">
        <v>0.3651459418825358</v>
      </c>
      <c r="BX9" s="17">
        <v>0.35188280547623457</v>
      </c>
      <c r="BY9" s="17">
        <v>0.41253214921222459</v>
      </c>
    </row>
    <row r="10" spans="2:79" ht="18.95" customHeight="1">
      <c r="B10" s="19" t="s">
        <v>331</v>
      </c>
      <c r="C10" s="17">
        <v>0.50629172684386226</v>
      </c>
      <c r="D10" s="17">
        <v>0.49955737988669902</v>
      </c>
      <c r="E10" s="17">
        <v>0.53742620866126312</v>
      </c>
      <c r="F10" s="17">
        <v>0.47883677378700262</v>
      </c>
      <c r="H10" s="17">
        <v>0.4756264388517627</v>
      </c>
      <c r="I10" s="17">
        <v>0.46821353200779908</v>
      </c>
      <c r="J10" s="17">
        <v>0.58060600723243283</v>
      </c>
      <c r="K10" s="17">
        <v>0.52909061667176605</v>
      </c>
      <c r="L10" s="17">
        <v>0.56993900192081204</v>
      </c>
      <c r="M10" s="17">
        <v>0.5082364669946916</v>
      </c>
      <c r="N10" s="17">
        <v>0.54095129994443703</v>
      </c>
      <c r="O10" s="17">
        <v>0.46205806619857642</v>
      </c>
      <c r="P10" s="17">
        <v>0.52172382817428575</v>
      </c>
      <c r="Q10" s="17">
        <v>0.50980219237259017</v>
      </c>
      <c r="R10" s="17">
        <v>0.44537233610289201</v>
      </c>
      <c r="S10" s="17">
        <v>0.47673267752620929</v>
      </c>
      <c r="U10" s="17">
        <v>0.55748204495490128</v>
      </c>
      <c r="V10" s="17">
        <v>0.55258566225864714</v>
      </c>
      <c r="W10" s="17">
        <v>0.53316094540806602</v>
      </c>
      <c r="X10" s="17">
        <v>0.49799600225341512</v>
      </c>
      <c r="Y10" s="17">
        <v>0.4767904445338797</v>
      </c>
      <c r="Z10" s="17">
        <v>0.479675780132303</v>
      </c>
      <c r="AA10" s="17">
        <v>0.49939637096595701</v>
      </c>
      <c r="AB10" s="17">
        <v>0.46639720277991631</v>
      </c>
      <c r="AC10" s="17">
        <v>0.48867640096939208</v>
      </c>
      <c r="AD10" s="17">
        <v>0.50786999536422273</v>
      </c>
      <c r="AE10" s="17">
        <v>0.47603277077984413</v>
      </c>
      <c r="AG10" s="17">
        <v>0.48285528870177002</v>
      </c>
      <c r="AH10" s="17">
        <v>0.52459954476927995</v>
      </c>
      <c r="AJ10" s="17">
        <v>0.49108897168047638</v>
      </c>
      <c r="AK10" s="17">
        <v>0.4950847445245124</v>
      </c>
      <c r="AL10" s="17">
        <v>0.47287059964310119</v>
      </c>
      <c r="AM10" s="17">
        <v>0.52392059363008392</v>
      </c>
      <c r="AN10" s="17">
        <v>0.54641579764460024</v>
      </c>
      <c r="AO10" s="17">
        <v>0.44077079629270322</v>
      </c>
      <c r="AP10" s="17">
        <v>0.4980791194115578</v>
      </c>
      <c r="AQ10" s="17">
        <v>0.5085648183163195</v>
      </c>
      <c r="AR10" s="17">
        <v>0.49367248004795511</v>
      </c>
      <c r="AS10" s="17">
        <v>0.56126547950495842</v>
      </c>
      <c r="AT10" s="17">
        <v>0.52731776266345931</v>
      </c>
      <c r="AU10" s="17">
        <v>0.55826815143072206</v>
      </c>
      <c r="AV10" s="17">
        <v>0.61940862143314901</v>
      </c>
      <c r="AX10" s="17">
        <v>0.49702339674230722</v>
      </c>
      <c r="AY10" s="17">
        <v>0.56126547950495842</v>
      </c>
      <c r="AZ10" s="17">
        <v>0.52731776266345931</v>
      </c>
      <c r="BA10" s="17">
        <v>0.55826815143072206</v>
      </c>
      <c r="BC10" s="17">
        <v>0.46672352922374349</v>
      </c>
      <c r="BD10" s="17">
        <v>0.34145704395053073</v>
      </c>
      <c r="BE10" s="17">
        <v>0.49123161617855482</v>
      </c>
      <c r="BF10" s="17">
        <v>0.56086376187439269</v>
      </c>
      <c r="BG10" s="17">
        <v>0.3818336686042671</v>
      </c>
      <c r="BH10" s="17">
        <v>0.46957918366837093</v>
      </c>
      <c r="BI10" s="17">
        <v>0.49615679289086351</v>
      </c>
      <c r="BJ10" s="17">
        <v>0.49784507523541632</v>
      </c>
      <c r="BK10" s="17">
        <v>0.5275218921117153</v>
      </c>
      <c r="BL10" s="17">
        <v>0.54283875478567023</v>
      </c>
      <c r="BM10" s="17">
        <v>0.49756674381005073</v>
      </c>
      <c r="BN10" s="17">
        <v>0.52451935998256938</v>
      </c>
      <c r="BP10" s="17">
        <v>0.51178840429950323</v>
      </c>
      <c r="BQ10" s="17">
        <v>0.51020730372739409</v>
      </c>
      <c r="BR10" s="17">
        <v>0.62036257497762681</v>
      </c>
      <c r="BS10" s="17">
        <v>0.51304302431869808</v>
      </c>
      <c r="BT10" s="17">
        <v>0.46856200086432293</v>
      </c>
      <c r="BU10" s="17">
        <v>0.50836371420770576</v>
      </c>
      <c r="BV10" s="17">
        <v>0.53856675221032302</v>
      </c>
      <c r="BW10" s="17">
        <v>0.48160653675217918</v>
      </c>
      <c r="BX10" s="17">
        <v>0.51969540778949386</v>
      </c>
      <c r="BY10" s="17">
        <v>0.46725320669974002</v>
      </c>
    </row>
    <row r="11" spans="2:79" ht="18.95" customHeight="1">
      <c r="B11" s="19" t="s">
        <v>332</v>
      </c>
      <c r="C11" s="17">
        <v>9.1898890987061957E-2</v>
      </c>
      <c r="D11" s="17">
        <v>8.5833710171369454E-2</v>
      </c>
      <c r="E11" s="17">
        <v>9.4025363618827504E-2</v>
      </c>
      <c r="F11" s="17">
        <v>0.187607137705707</v>
      </c>
      <c r="H11" s="17">
        <v>0.16360916431950129</v>
      </c>
      <c r="I11" s="17">
        <v>0.12566210354152529</v>
      </c>
      <c r="J11" s="17">
        <v>6.5667902762815616E-2</v>
      </c>
      <c r="K11" s="17">
        <v>0.13129855168626711</v>
      </c>
      <c r="L11" s="17">
        <v>7.5924241725846067E-2</v>
      </c>
      <c r="M11" s="17">
        <v>9.3751103719557083E-2</v>
      </c>
      <c r="N11" s="17">
        <v>0.10473132929360041</v>
      </c>
      <c r="O11" s="17">
        <v>6.8097057498850089E-2</v>
      </c>
      <c r="P11" s="17">
        <v>5.9414609752992238E-2</v>
      </c>
      <c r="Q11" s="17">
        <v>7.1069497528556194E-2</v>
      </c>
      <c r="R11" s="17">
        <v>5.4796755126758162E-2</v>
      </c>
      <c r="S11" s="17">
        <v>7.9600189575868688E-2</v>
      </c>
      <c r="U11" s="17">
        <v>0.1084138535270832</v>
      </c>
      <c r="V11" s="17">
        <v>8.1977273038597531E-2</v>
      </c>
      <c r="W11" s="17">
        <v>0.16430946490337511</v>
      </c>
      <c r="X11" s="17">
        <v>7.6445114258946817E-2</v>
      </c>
      <c r="Y11" s="17">
        <v>8.0941546761545413E-2</v>
      </c>
      <c r="Z11" s="17">
        <v>0.1204630243116073</v>
      </c>
      <c r="AA11" s="17">
        <v>8.4031926848149863E-2</v>
      </c>
      <c r="AB11" s="17">
        <v>8.0428736607016632E-2</v>
      </c>
      <c r="AC11" s="17">
        <v>5.2703712408573578E-2</v>
      </c>
      <c r="AD11" s="17">
        <v>6.5525098832152989E-2</v>
      </c>
      <c r="AE11" s="17">
        <v>0</v>
      </c>
      <c r="AG11" s="17">
        <v>6.8705824357860892E-2</v>
      </c>
      <c r="AH11" s="17">
        <v>0.11001659464173461</v>
      </c>
      <c r="AJ11" s="17">
        <v>8.6655963001729661E-2</v>
      </c>
      <c r="AK11" s="17">
        <v>0.10536667631930451</v>
      </c>
      <c r="AL11" s="17">
        <v>6.9468894403261497E-2</v>
      </c>
      <c r="AM11" s="17">
        <v>6.3759364966188586E-2</v>
      </c>
      <c r="AN11" s="17">
        <v>9.0194305786715237E-2</v>
      </c>
      <c r="AO11" s="17">
        <v>9.9313397918081886E-2</v>
      </c>
      <c r="AP11" s="17">
        <v>8.1943207077357666E-2</v>
      </c>
      <c r="AQ11" s="17">
        <v>6.7067525744712364E-2</v>
      </c>
      <c r="AR11" s="17">
        <v>9.3464753141248136E-2</v>
      </c>
      <c r="AS11" s="17">
        <v>4.694590886021887E-2</v>
      </c>
      <c r="AT11" s="17">
        <v>8.0083890927481124E-2</v>
      </c>
      <c r="AU11" s="17">
        <v>9.6757010832488569E-2</v>
      </c>
      <c r="AV11" s="17">
        <v>1.552161636643659E-2</v>
      </c>
      <c r="AX11" s="17">
        <v>9.1718197378996932E-2</v>
      </c>
      <c r="AY11" s="17">
        <v>4.694590886021887E-2</v>
      </c>
      <c r="AZ11" s="17">
        <v>8.0083890927481124E-2</v>
      </c>
      <c r="BA11" s="17">
        <v>9.6757010832488569E-2</v>
      </c>
      <c r="BC11" s="17">
        <v>8.7844652209189591E-2</v>
      </c>
      <c r="BD11" s="17">
        <v>9.1595183038080896E-2</v>
      </c>
      <c r="BE11" s="17">
        <v>8.9192844959369633E-2</v>
      </c>
      <c r="BF11" s="17">
        <v>8.0200186891310046E-2</v>
      </c>
      <c r="BG11" s="17">
        <v>7.2639161195380608E-2</v>
      </c>
      <c r="BH11" s="17">
        <v>6.7171200853635413E-2</v>
      </c>
      <c r="BI11" s="17">
        <v>5.8534143331505042E-2</v>
      </c>
      <c r="BJ11" s="17">
        <v>8.5266302929542043E-2</v>
      </c>
      <c r="BK11" s="17">
        <v>9.1648872603724937E-2</v>
      </c>
      <c r="BL11" s="17">
        <v>6.2509990372615287E-2</v>
      </c>
      <c r="BM11" s="17">
        <v>9.5652196173928478E-2</v>
      </c>
      <c r="BN11" s="17">
        <v>8.9130112504910416E-2</v>
      </c>
      <c r="BP11" s="17">
        <v>9.0252715897715233E-2</v>
      </c>
      <c r="BQ11" s="17">
        <v>9.3029118076447648E-2</v>
      </c>
      <c r="BR11" s="17">
        <v>8.2561496539442156E-2</v>
      </c>
      <c r="BS11" s="17">
        <v>8.7610534177218868E-2</v>
      </c>
      <c r="BT11" s="17">
        <v>6.740590577412324E-2</v>
      </c>
      <c r="BU11" s="17">
        <v>8.2749149495020657E-2</v>
      </c>
      <c r="BV11" s="17">
        <v>0.1207708574930246</v>
      </c>
      <c r="BW11" s="17">
        <v>0.1237640134295106</v>
      </c>
      <c r="BX11" s="17">
        <v>0.12842178673427171</v>
      </c>
      <c r="BY11" s="17">
        <v>8.7156140656364303E-2</v>
      </c>
    </row>
    <row r="12" spans="2:79" ht="18.95" customHeight="1">
      <c r="B12" s="19" t="s">
        <v>333</v>
      </c>
      <c r="C12" s="17">
        <v>1.406590795281463E-2</v>
      </c>
      <c r="D12" s="17">
        <v>9.9119401585485625E-3</v>
      </c>
      <c r="E12" s="17">
        <v>1.348914522144563E-2</v>
      </c>
      <c r="F12" s="17">
        <v>9.8755660267702092E-2</v>
      </c>
      <c r="H12" s="17">
        <v>2.4149951478817079E-2</v>
      </c>
      <c r="I12" s="17">
        <v>8.8645529944877746E-3</v>
      </c>
      <c r="J12" s="17">
        <v>2.1801504878217189E-2</v>
      </c>
      <c r="K12" s="17">
        <v>1.442010704576748E-2</v>
      </c>
      <c r="L12" s="17">
        <v>2.2635482315087399E-2</v>
      </c>
      <c r="M12" s="17">
        <v>1.3703837600625971E-2</v>
      </c>
      <c r="N12" s="17">
        <v>1.335369872727582E-2</v>
      </c>
      <c r="O12" s="17">
        <v>0</v>
      </c>
      <c r="P12" s="17">
        <v>3.5517068058050549E-2</v>
      </c>
      <c r="Q12" s="17">
        <v>0</v>
      </c>
      <c r="R12" s="17">
        <v>1.673815177163035E-2</v>
      </c>
      <c r="S12" s="17">
        <v>0</v>
      </c>
      <c r="U12" s="17">
        <v>6.1882283691360824E-3</v>
      </c>
      <c r="V12" s="17">
        <v>5.1755434285841631E-2</v>
      </c>
      <c r="W12" s="17">
        <v>0</v>
      </c>
      <c r="X12" s="17">
        <v>1.9149515309786751E-2</v>
      </c>
      <c r="Y12" s="17">
        <v>8.369364783705183E-3</v>
      </c>
      <c r="Z12" s="17">
        <v>2.1536763532765121E-2</v>
      </c>
      <c r="AA12" s="17">
        <v>1.523683481026053E-2</v>
      </c>
      <c r="AB12" s="17">
        <v>1.322173068445541E-2</v>
      </c>
      <c r="AC12" s="17">
        <v>1.483481943033162E-3</v>
      </c>
      <c r="AD12" s="17">
        <v>1.8143424464356319E-2</v>
      </c>
      <c r="AE12" s="17">
        <v>0</v>
      </c>
      <c r="AG12" s="17">
        <v>9.1415216740340834E-3</v>
      </c>
      <c r="AH12" s="17">
        <v>1.791268564316767E-2</v>
      </c>
      <c r="AJ12" s="17">
        <v>1.4559721907510349E-2</v>
      </c>
      <c r="AK12" s="17">
        <v>1.101655671914361E-2</v>
      </c>
      <c r="AL12" s="17">
        <v>0</v>
      </c>
      <c r="AM12" s="17">
        <v>0</v>
      </c>
      <c r="AN12" s="17">
        <v>1.212364077949209E-2</v>
      </c>
      <c r="AO12" s="17">
        <v>1.886931341401803E-2</v>
      </c>
      <c r="AP12" s="17">
        <v>7.5639793719536417E-3</v>
      </c>
      <c r="AQ12" s="17">
        <v>1.2922629883384291E-2</v>
      </c>
      <c r="AR12" s="17">
        <v>1.645765734260277E-2</v>
      </c>
      <c r="AS12" s="17">
        <v>1.2043054690497689E-2</v>
      </c>
      <c r="AT12" s="17">
        <v>6.6781858618593336E-3</v>
      </c>
      <c r="AU12" s="17">
        <v>1.847286490463294E-3</v>
      </c>
      <c r="AV12" s="17">
        <v>0</v>
      </c>
      <c r="AX12" s="17">
        <v>1.420406893111535E-2</v>
      </c>
      <c r="AY12" s="17">
        <v>1.2043054690497689E-2</v>
      </c>
      <c r="AZ12" s="17">
        <v>6.6781858618593336E-3</v>
      </c>
      <c r="BA12" s="17">
        <v>1.847286490463294E-3</v>
      </c>
      <c r="BC12" s="17">
        <v>1.157281965072097E-2</v>
      </c>
      <c r="BD12" s="17">
        <v>0</v>
      </c>
      <c r="BE12" s="17">
        <v>1.377778178029818E-2</v>
      </c>
      <c r="BF12" s="17">
        <v>2.1223486561344911E-2</v>
      </c>
      <c r="BG12" s="17">
        <v>0</v>
      </c>
      <c r="BH12" s="17">
        <v>1.1287559874944959E-2</v>
      </c>
      <c r="BI12" s="17">
        <v>8.1459052261261856E-3</v>
      </c>
      <c r="BJ12" s="17">
        <v>1.6423973358313051E-2</v>
      </c>
      <c r="BK12" s="17">
        <v>1.699425887546319E-2</v>
      </c>
      <c r="BL12" s="17">
        <v>0</v>
      </c>
      <c r="BM12" s="17">
        <v>7.805975435656671E-3</v>
      </c>
      <c r="BN12" s="17">
        <v>1.6526303801526698E-2</v>
      </c>
      <c r="BP12" s="17">
        <v>1.6380759211085519E-2</v>
      </c>
      <c r="BQ12" s="17">
        <v>5.7958157426632826E-3</v>
      </c>
      <c r="BR12" s="17">
        <v>5.9256665142582206E-3</v>
      </c>
      <c r="BS12" s="17">
        <v>1.5239352077363081E-2</v>
      </c>
      <c r="BT12" s="17">
        <v>8.0888859810476915E-3</v>
      </c>
      <c r="BU12" s="17">
        <v>1.217736534126126E-2</v>
      </c>
      <c r="BV12" s="17">
        <v>2.2117660054157589E-2</v>
      </c>
      <c r="BW12" s="17">
        <v>1.7337415222528581E-2</v>
      </c>
      <c r="BX12" s="17">
        <v>0</v>
      </c>
      <c r="BY12" s="17">
        <v>1.483602072160136E-2</v>
      </c>
    </row>
    <row r="13" spans="2:79" ht="18.95" customHeight="1">
      <c r="B13" s="19" t="s">
        <v>55</v>
      </c>
      <c r="C13" s="17">
        <v>1.202748076989239E-2</v>
      </c>
      <c r="D13" s="17">
        <v>1.1668322615721019E-2</v>
      </c>
      <c r="E13" s="17">
        <v>1.410977091064599E-2</v>
      </c>
      <c r="F13" s="17">
        <v>8.4081092497279124E-3</v>
      </c>
      <c r="H13" s="17">
        <v>3.6635480386869299E-2</v>
      </c>
      <c r="I13" s="17">
        <v>0</v>
      </c>
      <c r="J13" s="17">
        <v>2.9987972626279679E-2</v>
      </c>
      <c r="K13" s="17">
        <v>9.4692778215659974E-3</v>
      </c>
      <c r="L13" s="17">
        <v>7.252223032280675E-3</v>
      </c>
      <c r="M13" s="17">
        <v>1.5370890899806811E-3</v>
      </c>
      <c r="N13" s="17">
        <v>0</v>
      </c>
      <c r="O13" s="17">
        <v>2.560922210076761E-2</v>
      </c>
      <c r="P13" s="17">
        <v>0</v>
      </c>
      <c r="Q13" s="17">
        <v>2.0106991897741299E-2</v>
      </c>
      <c r="R13" s="17">
        <v>9.3741515574729192E-3</v>
      </c>
      <c r="S13" s="17">
        <v>4.0691562448955526E-3</v>
      </c>
      <c r="U13" s="17">
        <v>3.1590247700091598E-2</v>
      </c>
      <c r="V13" s="17">
        <v>2.787183047746206E-2</v>
      </c>
      <c r="W13" s="17">
        <v>3.638654962182217E-3</v>
      </c>
      <c r="X13" s="17">
        <v>1.288163224004998E-2</v>
      </c>
      <c r="Y13" s="17">
        <v>4.3757609122844314E-3</v>
      </c>
      <c r="Z13" s="17">
        <v>8.6472092571383639E-3</v>
      </c>
      <c r="AA13" s="17">
        <v>8.0508862838694559E-3</v>
      </c>
      <c r="AB13" s="17">
        <v>9.872327444807474E-3</v>
      </c>
      <c r="AC13" s="17">
        <v>6.8005650618704824E-3</v>
      </c>
      <c r="AD13" s="17">
        <v>0</v>
      </c>
      <c r="AE13" s="17">
        <v>0.31239296852087889</v>
      </c>
      <c r="AG13" s="17">
        <v>9.6176700208437868E-3</v>
      </c>
      <c r="AH13" s="17">
        <v>1.3909950117871449E-2</v>
      </c>
      <c r="AJ13" s="17">
        <v>8.5120577725421257E-3</v>
      </c>
      <c r="AK13" s="17">
        <v>6.6979465538162409E-3</v>
      </c>
      <c r="AL13" s="17">
        <v>0</v>
      </c>
      <c r="AM13" s="17">
        <v>4.5513077647704858E-3</v>
      </c>
      <c r="AN13" s="17">
        <v>1.0766983368098081E-2</v>
      </c>
      <c r="AO13" s="17">
        <v>1.071417105535123E-2</v>
      </c>
      <c r="AP13" s="17">
        <v>1.5278983656455041E-2</v>
      </c>
      <c r="AQ13" s="17">
        <v>9.8981370041281262E-3</v>
      </c>
      <c r="AR13" s="17">
        <v>1.0658875121225561E-2</v>
      </c>
      <c r="AS13" s="17">
        <v>0</v>
      </c>
      <c r="AT13" s="17">
        <v>0</v>
      </c>
      <c r="AU13" s="17">
        <v>0</v>
      </c>
      <c r="AV13" s="17">
        <v>0</v>
      </c>
      <c r="AX13" s="17">
        <v>1.331276191817902E-2</v>
      </c>
      <c r="AY13" s="17">
        <v>0</v>
      </c>
      <c r="AZ13" s="17">
        <v>0</v>
      </c>
      <c r="BA13" s="17">
        <v>0</v>
      </c>
      <c r="BC13" s="17">
        <v>7.8951649694269203E-3</v>
      </c>
      <c r="BD13" s="17">
        <v>1.8266539815408239E-2</v>
      </c>
      <c r="BE13" s="17">
        <v>2.9895292235677679E-3</v>
      </c>
      <c r="BF13" s="17">
        <v>0</v>
      </c>
      <c r="BG13" s="17">
        <v>6.7552011264830356E-3</v>
      </c>
      <c r="BH13" s="17">
        <v>1.337049958029689E-2</v>
      </c>
      <c r="BI13" s="17">
        <v>1.444183489456159E-2</v>
      </c>
      <c r="BJ13" s="17">
        <v>9.5709057928382874E-3</v>
      </c>
      <c r="BK13" s="17">
        <v>1.1182550562837521E-2</v>
      </c>
      <c r="BL13" s="17">
        <v>1.4370946635872741E-2</v>
      </c>
      <c r="BM13" s="17">
        <v>7.0494962460840443E-3</v>
      </c>
      <c r="BN13" s="17">
        <v>2.399085710294882E-2</v>
      </c>
      <c r="BP13" s="17">
        <v>1.373382689987814E-2</v>
      </c>
      <c r="BQ13" s="17">
        <v>5.7770210011933261E-3</v>
      </c>
      <c r="BR13" s="17">
        <v>1.7443059660785219E-2</v>
      </c>
      <c r="BS13" s="17">
        <v>1.1767551399372691E-2</v>
      </c>
      <c r="BT13" s="17">
        <v>2.741091246473544E-3</v>
      </c>
      <c r="BU13" s="17">
        <v>0</v>
      </c>
      <c r="BV13" s="17">
        <v>0</v>
      </c>
      <c r="BW13" s="17">
        <v>1.214609271324598E-2</v>
      </c>
      <c r="BX13" s="17">
        <v>0</v>
      </c>
      <c r="BY13" s="17">
        <v>1.8222482710069932E-2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A19"/>
  <sheetViews>
    <sheetView showGridLines="0" tabSelected="1" zoomScale="68" workbookViewId="0">
      <pane xSplit="2" topLeftCell="BT6" activePane="topRight" state="frozen"/>
      <selection pane="topRight" activeCell="C15" sqref="C15:BZ2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340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341</v>
      </c>
      <c r="C9" s="17">
        <v>0.19080784717699351</v>
      </c>
      <c r="D9" s="17">
        <v>0.20508344010689949</v>
      </c>
      <c r="E9" s="17">
        <v>0.1517509676577915</v>
      </c>
      <c r="F9" s="17">
        <v>0.16239356212909209</v>
      </c>
      <c r="H9" s="17">
        <v>0.1233346738699396</v>
      </c>
      <c r="I9" s="17">
        <v>0.12436723917888461</v>
      </c>
      <c r="J9" s="17">
        <v>0.13160892642006711</v>
      </c>
      <c r="K9" s="17">
        <v>0.15919424339240401</v>
      </c>
      <c r="L9" s="17">
        <v>0.16653409674621961</v>
      </c>
      <c r="M9" s="17">
        <v>0.21025135362499761</v>
      </c>
      <c r="N9" s="17">
        <v>9.992998184825698E-2</v>
      </c>
      <c r="O9" s="17">
        <v>0.16860087391716391</v>
      </c>
      <c r="P9" s="17">
        <v>0.26718973577798028</v>
      </c>
      <c r="Q9" s="17">
        <v>0.2273021753857512</v>
      </c>
      <c r="R9" s="17">
        <v>0.23117903129663761</v>
      </c>
      <c r="S9" s="17">
        <v>0.27313059194455641</v>
      </c>
      <c r="U9" s="17">
        <v>0.1196617787394678</v>
      </c>
      <c r="V9" s="17">
        <v>0.1441741045567968</v>
      </c>
      <c r="W9" s="17">
        <v>0.14700592997241069</v>
      </c>
      <c r="X9" s="17">
        <v>0.110513311695523</v>
      </c>
      <c r="Y9" s="17">
        <v>0.16425676092121061</v>
      </c>
      <c r="Z9" s="17">
        <v>0.2306287774812201</v>
      </c>
      <c r="AA9" s="17">
        <v>0.23927829355301261</v>
      </c>
      <c r="AB9" s="17">
        <v>0.27439725972247098</v>
      </c>
      <c r="AC9" s="17">
        <v>0.23547606425916201</v>
      </c>
      <c r="AD9" s="17">
        <v>0.21874473253872009</v>
      </c>
      <c r="AE9" s="17">
        <v>3.7888075136727109E-2</v>
      </c>
      <c r="AG9" s="17">
        <v>0.24472478545654719</v>
      </c>
      <c r="AH9" s="17">
        <v>0.1486896087683505</v>
      </c>
      <c r="AJ9" s="17">
        <v>0.26867164597753912</v>
      </c>
      <c r="AK9" s="17">
        <v>0.22287588533709379</v>
      </c>
      <c r="AL9" s="17">
        <v>0.2176204293689987</v>
      </c>
      <c r="AM9" s="17">
        <v>0.20443174452029839</v>
      </c>
      <c r="AN9" s="17">
        <v>0.13838205804755349</v>
      </c>
      <c r="AO9" s="17">
        <v>0.2057910404482636</v>
      </c>
      <c r="AP9" s="17">
        <v>0.18895429878092279</v>
      </c>
      <c r="AQ9" s="17">
        <v>0.22516567265483131</v>
      </c>
      <c r="AR9" s="17">
        <v>0.20364636589706619</v>
      </c>
      <c r="AS9" s="17">
        <v>0.2434871742365137</v>
      </c>
      <c r="AT9" s="17">
        <v>0.22684667479790671</v>
      </c>
      <c r="AU9" s="17">
        <v>0.2191750801732705</v>
      </c>
      <c r="AV9" s="17">
        <v>0.2813813294619526</v>
      </c>
      <c r="AX9" s="17">
        <v>0.19177738943577691</v>
      </c>
      <c r="AY9" s="17">
        <v>0.2434871742365137</v>
      </c>
      <c r="AZ9" s="17">
        <v>0.22684667479790671</v>
      </c>
      <c r="BA9" s="17">
        <v>0.2191750801732705</v>
      </c>
      <c r="BC9" s="17">
        <v>0.2284699038900172</v>
      </c>
      <c r="BD9" s="17">
        <v>0.22210477549104329</v>
      </c>
      <c r="BE9" s="17">
        <v>0.22581272706729111</v>
      </c>
      <c r="BF9" s="17">
        <v>0.2062874940326542</v>
      </c>
      <c r="BG9" s="17">
        <v>0.1239687745323361</v>
      </c>
      <c r="BH9" s="17">
        <v>0.32979519802274188</v>
      </c>
      <c r="BI9" s="17">
        <v>0.29354811666310371</v>
      </c>
      <c r="BJ9" s="17">
        <v>0.17911904128055589</v>
      </c>
      <c r="BK9" s="17">
        <v>0.149397747386003</v>
      </c>
      <c r="BL9" s="17">
        <v>0.22059743344465521</v>
      </c>
      <c r="BM9" s="17">
        <v>0.25403192291153021</v>
      </c>
      <c r="BN9" s="17">
        <v>0.12697801302714209</v>
      </c>
      <c r="BP9" s="17">
        <v>0.17483132588202291</v>
      </c>
      <c r="BQ9" s="17">
        <v>0.25802619717820818</v>
      </c>
      <c r="BR9" s="17">
        <v>0.1101584176870711</v>
      </c>
      <c r="BS9" s="17">
        <v>0.1651594439294358</v>
      </c>
      <c r="BT9" s="17">
        <v>0.34637389799752372</v>
      </c>
      <c r="BU9" s="17">
        <v>0.16787185474535471</v>
      </c>
      <c r="BV9" s="17">
        <v>0.18229397545694029</v>
      </c>
      <c r="BW9" s="17">
        <v>0.24981033031257779</v>
      </c>
      <c r="BX9" s="17">
        <v>0.24251911719432781</v>
      </c>
      <c r="BY9" s="17">
        <v>0.19523202808931861</v>
      </c>
    </row>
    <row r="10" spans="2:79" ht="18.95" customHeight="1">
      <c r="B10" s="19" t="s">
        <v>342</v>
      </c>
      <c r="C10" s="17">
        <v>0.35378814580026269</v>
      </c>
      <c r="D10" s="17">
        <v>0.35277407752187362</v>
      </c>
      <c r="E10" s="17">
        <v>0.36932749762667511</v>
      </c>
      <c r="F10" s="17">
        <v>0.29060429035243163</v>
      </c>
      <c r="H10" s="17">
        <v>0.29248722600735122</v>
      </c>
      <c r="I10" s="17">
        <v>0.36629921080729538</v>
      </c>
      <c r="J10" s="17">
        <v>0.30222744220912179</v>
      </c>
      <c r="K10" s="17">
        <v>0.3274533396033068</v>
      </c>
      <c r="L10" s="17">
        <v>0.34480300944795211</v>
      </c>
      <c r="M10" s="17">
        <v>0.37049746806096179</v>
      </c>
      <c r="N10" s="17">
        <v>0.37139661469550539</v>
      </c>
      <c r="O10" s="17">
        <v>0.46493146717779771</v>
      </c>
      <c r="P10" s="17">
        <v>0.34565535983640711</v>
      </c>
      <c r="Q10" s="17">
        <v>0.41085626358223082</v>
      </c>
      <c r="R10" s="17">
        <v>0.42039296100229723</v>
      </c>
      <c r="S10" s="17">
        <v>0.32585112073158728</v>
      </c>
      <c r="U10" s="17">
        <v>0.25079530782286508</v>
      </c>
      <c r="V10" s="17">
        <v>0.30799136099854019</v>
      </c>
      <c r="W10" s="17">
        <v>0.314004892924307</v>
      </c>
      <c r="X10" s="17">
        <v>0.38336620743484312</v>
      </c>
      <c r="Y10" s="17">
        <v>0.39984815298703857</v>
      </c>
      <c r="Z10" s="17">
        <v>0.40447064808076683</v>
      </c>
      <c r="AA10" s="17">
        <v>0.41972493533149391</v>
      </c>
      <c r="AB10" s="17">
        <v>0.42194238897523978</v>
      </c>
      <c r="AC10" s="17">
        <v>0.36951350587066423</v>
      </c>
      <c r="AD10" s="17">
        <v>0.26560566564611537</v>
      </c>
      <c r="AE10" s="17">
        <v>0.26449465686590312</v>
      </c>
      <c r="AG10" s="17">
        <v>0.37747247505896159</v>
      </c>
      <c r="AH10" s="17">
        <v>0.3352866830299821</v>
      </c>
      <c r="AJ10" s="17">
        <v>0.3919714190794461</v>
      </c>
      <c r="AK10" s="17">
        <v>0.30341987326994441</v>
      </c>
      <c r="AL10" s="17">
        <v>0.32427449598776042</v>
      </c>
      <c r="AM10" s="17">
        <v>0.32223791041359662</v>
      </c>
      <c r="AN10" s="17">
        <v>0.33791327561388329</v>
      </c>
      <c r="AO10" s="17">
        <v>0.3522660121588318</v>
      </c>
      <c r="AP10" s="17">
        <v>0.36715713122329963</v>
      </c>
      <c r="AQ10" s="17">
        <v>0.34411861861306953</v>
      </c>
      <c r="AR10" s="17">
        <v>0.3543489648697391</v>
      </c>
      <c r="AS10" s="17">
        <v>0.31235036145236161</v>
      </c>
      <c r="AT10" s="17">
        <v>0.31127102309867399</v>
      </c>
      <c r="AU10" s="17">
        <v>0.31391936356460659</v>
      </c>
      <c r="AV10" s="17">
        <v>0.33737332815942472</v>
      </c>
      <c r="AX10" s="17">
        <v>0.36062381018196221</v>
      </c>
      <c r="AY10" s="17">
        <v>0.31235036145236161</v>
      </c>
      <c r="AZ10" s="17">
        <v>0.31127102309867399</v>
      </c>
      <c r="BA10" s="17">
        <v>0.31391936356460659</v>
      </c>
      <c r="BC10" s="17">
        <v>0.41189875224546407</v>
      </c>
      <c r="BD10" s="17">
        <v>0.33957443693572881</v>
      </c>
      <c r="BE10" s="17">
        <v>0.35191513137885588</v>
      </c>
      <c r="BF10" s="17">
        <v>0.3515932798493332</v>
      </c>
      <c r="BG10" s="17">
        <v>0.4008502047097362</v>
      </c>
      <c r="BH10" s="17">
        <v>0.40666832757612681</v>
      </c>
      <c r="BI10" s="17">
        <v>0.4185566983009737</v>
      </c>
      <c r="BJ10" s="17">
        <v>0.33337328187039422</v>
      </c>
      <c r="BK10" s="17">
        <v>0.41283879317116318</v>
      </c>
      <c r="BL10" s="17">
        <v>0.3005889773813139</v>
      </c>
      <c r="BM10" s="17">
        <v>0.39662446714242922</v>
      </c>
      <c r="BN10" s="17">
        <v>0.312392742344277</v>
      </c>
      <c r="BP10" s="17">
        <v>0.32266075357942903</v>
      </c>
      <c r="BQ10" s="17">
        <v>0.37595995815493027</v>
      </c>
      <c r="BR10" s="17">
        <v>0.39433360044471572</v>
      </c>
      <c r="BS10" s="17">
        <v>0.38448636212499021</v>
      </c>
      <c r="BT10" s="17">
        <v>0.45016376494124022</v>
      </c>
      <c r="BU10" s="17">
        <v>0.33847382166150719</v>
      </c>
      <c r="BV10" s="17">
        <v>0.38586690526860279</v>
      </c>
      <c r="BW10" s="17">
        <v>0.2737257923510526</v>
      </c>
      <c r="BX10" s="17">
        <v>0.41008864442956983</v>
      </c>
      <c r="BY10" s="17">
        <v>0.33213552640142668</v>
      </c>
    </row>
    <row r="11" spans="2:79" ht="18.95" customHeight="1">
      <c r="B11" s="19" t="s">
        <v>343</v>
      </c>
      <c r="C11" s="17">
        <v>0.23334266840667769</v>
      </c>
      <c r="D11" s="17">
        <v>0.2263557519838498</v>
      </c>
      <c r="E11" s="17">
        <v>0.25273544208655979</v>
      </c>
      <c r="F11" s="17">
        <v>0.23856002599222531</v>
      </c>
      <c r="H11" s="17">
        <v>0.29014353399268811</v>
      </c>
      <c r="I11" s="17">
        <v>0.2352723278196211</v>
      </c>
      <c r="J11" s="17">
        <v>0.1972791558907154</v>
      </c>
      <c r="K11" s="17">
        <v>0.27719225088400279</v>
      </c>
      <c r="L11" s="17">
        <v>0.23384051342652901</v>
      </c>
      <c r="M11" s="17">
        <v>0.26582870903385081</v>
      </c>
      <c r="N11" s="17">
        <v>0.22693261674359591</v>
      </c>
      <c r="O11" s="17">
        <v>0.1796043818597774</v>
      </c>
      <c r="P11" s="17">
        <v>0.22141362335049891</v>
      </c>
      <c r="Q11" s="17">
        <v>0.17872892074764929</v>
      </c>
      <c r="R11" s="17">
        <v>0.2100527580536547</v>
      </c>
      <c r="S11" s="17">
        <v>0.2338756405965044</v>
      </c>
      <c r="U11" s="17">
        <v>0.29622766361445418</v>
      </c>
      <c r="V11" s="17">
        <v>0.2013327210604953</v>
      </c>
      <c r="W11" s="17">
        <v>0.24073385624008081</v>
      </c>
      <c r="X11" s="17">
        <v>0.27485884783868769</v>
      </c>
      <c r="Y11" s="17">
        <v>0.24573707715857071</v>
      </c>
      <c r="Z11" s="17">
        <v>0.2325889209583924</v>
      </c>
      <c r="AA11" s="17">
        <v>0.16861415594327009</v>
      </c>
      <c r="AB11" s="17">
        <v>0.17498354907415559</v>
      </c>
      <c r="AC11" s="17">
        <v>0.26739440346631788</v>
      </c>
      <c r="AD11" s="17">
        <v>0.2308030923503307</v>
      </c>
      <c r="AE11" s="17">
        <v>0.26445851008056698</v>
      </c>
      <c r="AG11" s="17">
        <v>0.2113726986845712</v>
      </c>
      <c r="AH11" s="17">
        <v>0.25050492672684749</v>
      </c>
      <c r="AJ11" s="17">
        <v>0.2002394332164727</v>
      </c>
      <c r="AK11" s="17">
        <v>0.23274118029835661</v>
      </c>
      <c r="AL11" s="17">
        <v>0.16786558024070339</v>
      </c>
      <c r="AM11" s="17">
        <v>0.23522324641986869</v>
      </c>
      <c r="AN11" s="17">
        <v>0.25373528441288318</v>
      </c>
      <c r="AO11" s="17">
        <v>0.13708965342428631</v>
      </c>
      <c r="AP11" s="17">
        <v>0.20616672460711069</v>
      </c>
      <c r="AQ11" s="17">
        <v>0.1989779977368398</v>
      </c>
      <c r="AR11" s="17">
        <v>0.18100651425108921</v>
      </c>
      <c r="AS11" s="17">
        <v>0.21215840388533169</v>
      </c>
      <c r="AT11" s="17">
        <v>0.2309727650678266</v>
      </c>
      <c r="AU11" s="17">
        <v>0.19562044392032221</v>
      </c>
      <c r="AV11" s="17">
        <v>0.2347901827344244</v>
      </c>
      <c r="AX11" s="17">
        <v>0.22636361726744569</v>
      </c>
      <c r="AY11" s="17">
        <v>0.21215840388533169</v>
      </c>
      <c r="AZ11" s="17">
        <v>0.2309727650678266</v>
      </c>
      <c r="BA11" s="17">
        <v>0.19562044392032221</v>
      </c>
      <c r="BC11" s="17">
        <v>0.24097873498134301</v>
      </c>
      <c r="BD11" s="17">
        <v>0.25066693865917689</v>
      </c>
      <c r="BE11" s="17">
        <v>0.23281594476441969</v>
      </c>
      <c r="BF11" s="17">
        <v>0.24821047517272959</v>
      </c>
      <c r="BG11" s="17">
        <v>0.28501579491589912</v>
      </c>
      <c r="BH11" s="17">
        <v>0.1842511252409558</v>
      </c>
      <c r="BI11" s="17">
        <v>0.16466756112344999</v>
      </c>
      <c r="BJ11" s="17">
        <v>0.26730165285154189</v>
      </c>
      <c r="BK11" s="17">
        <v>0.214199634223701</v>
      </c>
      <c r="BL11" s="17">
        <v>0.33854806669616311</v>
      </c>
      <c r="BM11" s="17">
        <v>0.20118392241530411</v>
      </c>
      <c r="BN11" s="17">
        <v>0.22480261615414401</v>
      </c>
      <c r="BP11" s="17">
        <v>0.26642341591754182</v>
      </c>
      <c r="BQ11" s="17">
        <v>0.19405133678095679</v>
      </c>
      <c r="BR11" s="17">
        <v>0.239161285323964</v>
      </c>
      <c r="BS11" s="17">
        <v>0.23642034587030711</v>
      </c>
      <c r="BT11" s="17">
        <v>0.15973348453524869</v>
      </c>
      <c r="BU11" s="17">
        <v>0.19356914698433761</v>
      </c>
      <c r="BV11" s="17">
        <v>0.21382649369943049</v>
      </c>
      <c r="BW11" s="17">
        <v>0.25500691965003408</v>
      </c>
      <c r="BX11" s="17">
        <v>0.22224923798629659</v>
      </c>
      <c r="BY11" s="17">
        <v>0.2376037903422675</v>
      </c>
    </row>
    <row r="12" spans="2:79" ht="18.95" customHeight="1">
      <c r="B12" s="19" t="s">
        <v>344</v>
      </c>
      <c r="C12" s="17">
        <v>0.1642437198591194</v>
      </c>
      <c r="D12" s="17">
        <v>0.15904821519715709</v>
      </c>
      <c r="E12" s="17">
        <v>0.15660081407794851</v>
      </c>
      <c r="F12" s="17">
        <v>0.3039618604169021</v>
      </c>
      <c r="H12" s="17">
        <v>0.18361118028899351</v>
      </c>
      <c r="I12" s="17">
        <v>0.2270406716050006</v>
      </c>
      <c r="J12" s="17">
        <v>0.26892580018534668</v>
      </c>
      <c r="K12" s="17">
        <v>0.16762010975978089</v>
      </c>
      <c r="L12" s="17">
        <v>0.20083879145964381</v>
      </c>
      <c r="M12" s="17">
        <v>0.108537103723494</v>
      </c>
      <c r="N12" s="17">
        <v>0.23121277442826069</v>
      </c>
      <c r="O12" s="17">
        <v>0.13992632293362059</v>
      </c>
      <c r="P12" s="17">
        <v>0.15782012476852081</v>
      </c>
      <c r="Q12" s="17">
        <v>0.131401391450749</v>
      </c>
      <c r="R12" s="17">
        <v>0.10535365158889</v>
      </c>
      <c r="S12" s="17">
        <v>0.1191122063821194</v>
      </c>
      <c r="U12" s="17">
        <v>0.23741771327447889</v>
      </c>
      <c r="V12" s="17">
        <v>0.18213645217339619</v>
      </c>
      <c r="W12" s="17">
        <v>0.2433760751894567</v>
      </c>
      <c r="X12" s="17">
        <v>0.19299687348590941</v>
      </c>
      <c r="Y12" s="17">
        <v>0.15255283476113241</v>
      </c>
      <c r="Z12" s="17">
        <v>0.1107748899468558</v>
      </c>
      <c r="AA12" s="17">
        <v>0.1396984036628145</v>
      </c>
      <c r="AB12" s="17">
        <v>0.10232059401296641</v>
      </c>
      <c r="AC12" s="17">
        <v>0.1001046580339905</v>
      </c>
      <c r="AD12" s="17">
        <v>0.18170204319761121</v>
      </c>
      <c r="AE12" s="17">
        <v>0.21157426069927701</v>
      </c>
      <c r="AG12" s="17">
        <v>0.12741377549854699</v>
      </c>
      <c r="AH12" s="17">
        <v>0.19301412905989351</v>
      </c>
      <c r="AJ12" s="17">
        <v>0.1085824867451616</v>
      </c>
      <c r="AK12" s="17">
        <v>0.1704792117149854</v>
      </c>
      <c r="AL12" s="17">
        <v>0.21883430079359059</v>
      </c>
      <c r="AM12" s="17">
        <v>0.17157048454700449</v>
      </c>
      <c r="AN12" s="17">
        <v>0.21099326876996391</v>
      </c>
      <c r="AO12" s="17">
        <v>0.23483196273502999</v>
      </c>
      <c r="AP12" s="17">
        <v>0.17120935676241891</v>
      </c>
      <c r="AQ12" s="17">
        <v>0.17077590328475831</v>
      </c>
      <c r="AR12" s="17">
        <v>0.19224311612828621</v>
      </c>
      <c r="AS12" s="17">
        <v>0.1663972663178285</v>
      </c>
      <c r="AT12" s="17">
        <v>0.16884222071080041</v>
      </c>
      <c r="AU12" s="17">
        <v>0.1923887340653965</v>
      </c>
      <c r="AV12" s="17">
        <v>0.1249627633930902</v>
      </c>
      <c r="AX12" s="17">
        <v>0.1649941503167951</v>
      </c>
      <c r="AY12" s="17">
        <v>0.1663972663178285</v>
      </c>
      <c r="AZ12" s="17">
        <v>0.16884222071080041</v>
      </c>
      <c r="BA12" s="17">
        <v>0.1923887340653965</v>
      </c>
      <c r="BC12" s="17">
        <v>8.7611804612306929E-2</v>
      </c>
      <c r="BD12" s="17">
        <v>0.1237858658729884</v>
      </c>
      <c r="BE12" s="17">
        <v>0.15699035807652989</v>
      </c>
      <c r="BF12" s="17">
        <v>0.15280119095860711</v>
      </c>
      <c r="BG12" s="17">
        <v>0.1551949581448725</v>
      </c>
      <c r="BH12" s="17">
        <v>5.261847140389405E-2</v>
      </c>
      <c r="BI12" s="17">
        <v>6.8927867060587775E-2</v>
      </c>
      <c r="BJ12" s="17">
        <v>0.18013965092599671</v>
      </c>
      <c r="BK12" s="17">
        <v>0.1597208728283207</v>
      </c>
      <c r="BL12" s="17">
        <v>0.10785314189552971</v>
      </c>
      <c r="BM12" s="17">
        <v>0.1012238962013238</v>
      </c>
      <c r="BN12" s="17">
        <v>0.22227282767246531</v>
      </c>
      <c r="BP12" s="17">
        <v>0.18209782161768739</v>
      </c>
      <c r="BQ12" s="17">
        <v>0.12413325503028221</v>
      </c>
      <c r="BR12" s="17">
        <v>0.20950805212807361</v>
      </c>
      <c r="BS12" s="17">
        <v>0.16211963455434811</v>
      </c>
      <c r="BT12" s="17">
        <v>3.673884648103886E-2</v>
      </c>
      <c r="BU12" s="17">
        <v>0.17439731898692271</v>
      </c>
      <c r="BV12" s="17">
        <v>0.15346754597562409</v>
      </c>
      <c r="BW12" s="17">
        <v>0.1722320733407931</v>
      </c>
      <c r="BX12" s="17">
        <v>7.8606269304132254E-2</v>
      </c>
      <c r="BY12" s="17">
        <v>0.1715247575649787</v>
      </c>
    </row>
    <row r="13" spans="2:79" ht="18.95" customHeight="1">
      <c r="B13" s="19" t="s">
        <v>55</v>
      </c>
      <c r="C13" s="17">
        <v>1.557476793413827E-2</v>
      </c>
      <c r="D13" s="17">
        <v>1.315270641761148E-2</v>
      </c>
      <c r="E13" s="17">
        <v>2.6543141193493221E-2</v>
      </c>
      <c r="F13" s="17">
        <v>0</v>
      </c>
      <c r="H13" s="17">
        <v>3.2904426393775311E-2</v>
      </c>
      <c r="I13" s="17">
        <v>3.9208199107539912E-3</v>
      </c>
      <c r="J13" s="17">
        <v>7.1522949980979706E-3</v>
      </c>
      <c r="K13" s="17">
        <v>1.5995358930797069E-2</v>
      </c>
      <c r="L13" s="17">
        <v>1.6095929002209689E-2</v>
      </c>
      <c r="M13" s="17">
        <v>8.9697420479332261E-3</v>
      </c>
      <c r="N13" s="17">
        <v>2.6327189235929749E-2</v>
      </c>
      <c r="O13" s="17">
        <v>0</v>
      </c>
      <c r="P13" s="17">
        <v>7.9211562665928593E-3</v>
      </c>
      <c r="Q13" s="17">
        <v>0</v>
      </c>
      <c r="R13" s="17">
        <v>1.874635220881617E-2</v>
      </c>
      <c r="S13" s="17">
        <v>2.6246005842982909E-2</v>
      </c>
      <c r="U13" s="17">
        <v>3.124877700070287E-2</v>
      </c>
      <c r="V13" s="17">
        <v>7.1234901058311014E-3</v>
      </c>
      <c r="W13" s="17">
        <v>0</v>
      </c>
      <c r="X13" s="17">
        <v>1.6918009566659571E-2</v>
      </c>
      <c r="Y13" s="17">
        <v>8.369364783705183E-3</v>
      </c>
      <c r="Z13" s="17">
        <v>0</v>
      </c>
      <c r="AA13" s="17">
        <v>2.126782692298931E-2</v>
      </c>
      <c r="AB13" s="17">
        <v>0</v>
      </c>
      <c r="AC13" s="17">
        <v>2.0400279882692239E-2</v>
      </c>
      <c r="AD13" s="17">
        <v>4.5912490109093623E-2</v>
      </c>
      <c r="AE13" s="17">
        <v>8.5660871336491431E-2</v>
      </c>
      <c r="AG13" s="17">
        <v>1.415053931839437E-2</v>
      </c>
      <c r="AH13" s="17">
        <v>1.6687331115587709E-2</v>
      </c>
      <c r="AJ13" s="17">
        <v>1.4478877847564161E-2</v>
      </c>
      <c r="AK13" s="17">
        <v>1.016537310369783E-2</v>
      </c>
      <c r="AL13" s="17">
        <v>2.3778558777974738E-2</v>
      </c>
      <c r="AM13" s="17">
        <v>1.8202389466167049E-2</v>
      </c>
      <c r="AN13" s="17">
        <v>2.1322931971017221E-2</v>
      </c>
      <c r="AO13" s="17">
        <v>3.378573746331031E-2</v>
      </c>
      <c r="AP13" s="17">
        <v>2.0873604224462518E-2</v>
      </c>
      <c r="AQ13" s="17">
        <v>2.223690807871009E-2</v>
      </c>
      <c r="AR13" s="17">
        <v>2.4649951697998281E-2</v>
      </c>
      <c r="AS13" s="17">
        <v>1.5327257160782041E-2</v>
      </c>
      <c r="AT13" s="17">
        <v>1.9979471890072702E-2</v>
      </c>
      <c r="AU13" s="17">
        <v>3.3866209306645238E-2</v>
      </c>
      <c r="AV13" s="17">
        <v>0</v>
      </c>
      <c r="AX13" s="17">
        <v>1.549893252973277E-2</v>
      </c>
      <c r="AY13" s="17">
        <v>1.5327257160782041E-2</v>
      </c>
      <c r="AZ13" s="17">
        <v>1.9979471890072702E-2</v>
      </c>
      <c r="BA13" s="17">
        <v>3.3866209306645238E-2</v>
      </c>
      <c r="BC13" s="17">
        <v>1.296264567716874E-2</v>
      </c>
      <c r="BD13" s="17">
        <v>4.5601443225654098E-2</v>
      </c>
      <c r="BE13" s="17">
        <v>6.0615765327624131E-3</v>
      </c>
      <c r="BF13" s="17">
        <v>5.8515083640830676E-3</v>
      </c>
      <c r="BG13" s="17">
        <v>0</v>
      </c>
      <c r="BH13" s="17">
        <v>1.219371747779051E-2</v>
      </c>
      <c r="BI13" s="17">
        <v>2.5949523356989999E-2</v>
      </c>
      <c r="BJ13" s="17">
        <v>8.5881249110522345E-3</v>
      </c>
      <c r="BK13" s="17">
        <v>0</v>
      </c>
      <c r="BL13" s="17">
        <v>2.4363975141460239E-2</v>
      </c>
      <c r="BM13" s="17">
        <v>1.6784249846101499E-2</v>
      </c>
      <c r="BN13" s="17">
        <v>3.342160551925883E-2</v>
      </c>
      <c r="BP13" s="17">
        <v>1.6361870743252821E-2</v>
      </c>
      <c r="BQ13" s="17">
        <v>1.339217109346898E-2</v>
      </c>
      <c r="BR13" s="17">
        <v>5.8703323540540203E-3</v>
      </c>
      <c r="BS13" s="17">
        <v>1.1767551399372691E-2</v>
      </c>
      <c r="BT13" s="17">
        <v>0</v>
      </c>
      <c r="BU13" s="17">
        <v>6.0886826706306317E-2</v>
      </c>
      <c r="BV13" s="17">
        <v>2.2157959220103791E-2</v>
      </c>
      <c r="BW13" s="17">
        <v>9.8585224315156858E-3</v>
      </c>
      <c r="BX13" s="17">
        <v>1.686955651736111E-2</v>
      </c>
      <c r="BY13" s="17">
        <v>1.346879828051163E-2</v>
      </c>
    </row>
    <row r="14" spans="2:79" ht="32.1" customHeight="1">
      <c r="B14" s="19" t="s">
        <v>345</v>
      </c>
      <c r="C14" s="17">
        <v>4.2242850822808493E-2</v>
      </c>
      <c r="D14" s="17">
        <v>4.3585808772608529E-2</v>
      </c>
      <c r="E14" s="17">
        <v>4.3042137357531811E-2</v>
      </c>
      <c r="F14" s="17">
        <v>4.4802611093489242E-3</v>
      </c>
      <c r="H14" s="17">
        <v>7.7518959447252386E-2</v>
      </c>
      <c r="I14" s="17">
        <v>4.3099730678444248E-2</v>
      </c>
      <c r="J14" s="17">
        <v>9.2806380296650864E-2</v>
      </c>
      <c r="K14" s="17">
        <v>5.2544697429708312E-2</v>
      </c>
      <c r="L14" s="17">
        <v>3.7887659917445547E-2</v>
      </c>
      <c r="M14" s="17">
        <v>3.5915623508762533E-2</v>
      </c>
      <c r="N14" s="17">
        <v>4.4200823048451333E-2</v>
      </c>
      <c r="O14" s="17">
        <v>4.6936954111640443E-2</v>
      </c>
      <c r="P14" s="17">
        <v>0</v>
      </c>
      <c r="Q14" s="17">
        <v>5.1711248833619557E-2</v>
      </c>
      <c r="R14" s="17">
        <v>1.4275245849704349E-2</v>
      </c>
      <c r="S14" s="17">
        <v>2.1784434502249501E-2</v>
      </c>
      <c r="U14" s="17">
        <v>6.4648759548031301E-2</v>
      </c>
      <c r="V14" s="17">
        <v>0.15724187110494031</v>
      </c>
      <c r="W14" s="17">
        <v>5.4879245673744803E-2</v>
      </c>
      <c r="X14" s="17">
        <v>2.1346749978377221E-2</v>
      </c>
      <c r="Y14" s="17">
        <v>2.9235809388342519E-2</v>
      </c>
      <c r="Z14" s="17">
        <v>2.1536763532765121E-2</v>
      </c>
      <c r="AA14" s="17">
        <v>1.1416384586419571E-2</v>
      </c>
      <c r="AB14" s="17">
        <v>2.6356208215167352E-2</v>
      </c>
      <c r="AC14" s="17">
        <v>7.1110884871733544E-3</v>
      </c>
      <c r="AD14" s="17">
        <v>5.7231976158128813E-2</v>
      </c>
      <c r="AE14" s="17">
        <v>0.13592362588103429</v>
      </c>
      <c r="AG14" s="17">
        <v>2.4865725982978711E-2</v>
      </c>
      <c r="AH14" s="17">
        <v>5.5817321299338647E-2</v>
      </c>
      <c r="AJ14" s="17">
        <v>1.6056137133816421E-2</v>
      </c>
      <c r="AK14" s="17">
        <v>6.0318476275921913E-2</v>
      </c>
      <c r="AL14" s="17">
        <v>4.7626634830972077E-2</v>
      </c>
      <c r="AM14" s="17">
        <v>4.8334224633064783E-2</v>
      </c>
      <c r="AN14" s="17">
        <v>3.7653181184699062E-2</v>
      </c>
      <c r="AO14" s="17">
        <v>3.6235593770277928E-2</v>
      </c>
      <c r="AP14" s="17">
        <v>4.5638884401785457E-2</v>
      </c>
      <c r="AQ14" s="17">
        <v>3.8724899631791147E-2</v>
      </c>
      <c r="AR14" s="17">
        <v>4.4105087155821211E-2</v>
      </c>
      <c r="AS14" s="17">
        <v>5.0279536947182402E-2</v>
      </c>
      <c r="AT14" s="17">
        <v>4.2087844434719711E-2</v>
      </c>
      <c r="AU14" s="17">
        <v>4.5030168969758991E-2</v>
      </c>
      <c r="AV14" s="17">
        <v>2.149239625110836E-2</v>
      </c>
      <c r="AX14" s="17">
        <v>4.0742100268287382E-2</v>
      </c>
      <c r="AY14" s="17">
        <v>5.0279536947182402E-2</v>
      </c>
      <c r="AZ14" s="17">
        <v>4.2087844434719711E-2</v>
      </c>
      <c r="BA14" s="17">
        <v>4.5030168969758991E-2</v>
      </c>
      <c r="BC14" s="17">
        <v>1.8078158593700121E-2</v>
      </c>
      <c r="BD14" s="17">
        <v>1.8266539815408239E-2</v>
      </c>
      <c r="BE14" s="17">
        <v>2.6404262180140969E-2</v>
      </c>
      <c r="BF14" s="17">
        <v>3.5256051622592897E-2</v>
      </c>
      <c r="BG14" s="17">
        <v>3.4970267697156152E-2</v>
      </c>
      <c r="BH14" s="17">
        <v>1.4473160278491029E-2</v>
      </c>
      <c r="BI14" s="17">
        <v>2.8350233494894791E-2</v>
      </c>
      <c r="BJ14" s="17">
        <v>3.1478248160459063E-2</v>
      </c>
      <c r="BK14" s="17">
        <v>6.3842952390812155E-2</v>
      </c>
      <c r="BL14" s="17">
        <v>8.0484054408777213E-3</v>
      </c>
      <c r="BM14" s="17">
        <v>3.0151541483311409E-2</v>
      </c>
      <c r="BN14" s="17">
        <v>8.0132195282712801E-2</v>
      </c>
      <c r="BP14" s="17">
        <v>3.7624812260065893E-2</v>
      </c>
      <c r="BQ14" s="17">
        <v>3.4437081762153529E-2</v>
      </c>
      <c r="BR14" s="17">
        <v>4.0968312062121558E-2</v>
      </c>
      <c r="BS14" s="17">
        <v>4.0046662121546048E-2</v>
      </c>
      <c r="BT14" s="17">
        <v>6.9900060449486941E-3</v>
      </c>
      <c r="BU14" s="17">
        <v>6.4801030915571406E-2</v>
      </c>
      <c r="BV14" s="17">
        <v>4.2387120379298739E-2</v>
      </c>
      <c r="BW14" s="17">
        <v>3.9366361914026787E-2</v>
      </c>
      <c r="BX14" s="17">
        <v>2.9667174568312742E-2</v>
      </c>
      <c r="BY14" s="17">
        <v>5.0035099321496961E-2</v>
      </c>
    </row>
    <row r="15" spans="2:79">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Q19"/>
  <sheetViews>
    <sheetView showGridLines="0" workbookViewId="0">
      <selection activeCell="C14" sqref="C14"/>
    </sheetView>
  </sheetViews>
  <sheetFormatPr defaultColWidth="8.85546875" defaultRowHeight="15"/>
  <cols>
    <col min="1" max="1" width="5" customWidth="1"/>
    <col min="2" max="2" width="25" customWidth="1"/>
    <col min="3" max="16" width="20" customWidth="1"/>
  </cols>
  <sheetData>
    <row r="2" spans="2:17" ht="39.950000000000003" customHeight="1">
      <c r="D2" s="18" t="s">
        <v>465</v>
      </c>
    </row>
    <row r="6" spans="2:17" ht="50.1" customHeight="1">
      <c r="C6" s="20" t="s">
        <v>456</v>
      </c>
      <c r="D6" s="20" t="s">
        <v>250</v>
      </c>
      <c r="E6" s="20" t="s">
        <v>251</v>
      </c>
      <c r="F6" s="20" t="s">
        <v>252</v>
      </c>
      <c r="G6" s="20" t="s">
        <v>265</v>
      </c>
      <c r="H6" s="20" t="s">
        <v>254</v>
      </c>
      <c r="I6" s="20" t="s">
        <v>255</v>
      </c>
      <c r="J6" s="20" t="s">
        <v>256</v>
      </c>
      <c r="K6" s="20" t="s">
        <v>257</v>
      </c>
      <c r="L6" s="20" t="s">
        <v>258</v>
      </c>
      <c r="M6" s="20" t="s">
        <v>259</v>
      </c>
      <c r="N6" s="20" t="s">
        <v>260</v>
      </c>
      <c r="O6" s="20" t="s">
        <v>261</v>
      </c>
      <c r="P6" s="20" t="s">
        <v>262</v>
      </c>
    </row>
    <row r="7" spans="2:17" ht="15.95">
      <c r="B7" s="19" t="s">
        <v>311</v>
      </c>
      <c r="C7" s="17">
        <v>0.33273739931910301</v>
      </c>
      <c r="D7" s="17">
        <v>0.37966033528811749</v>
      </c>
      <c r="E7" s="17">
        <v>0.34771454463931162</v>
      </c>
      <c r="F7" s="17">
        <v>0.34853058667470399</v>
      </c>
      <c r="G7" s="17">
        <v>0.42978470400014063</v>
      </c>
      <c r="H7" s="17">
        <v>0.3067694894696727</v>
      </c>
      <c r="I7" s="17">
        <v>0.40974682019234032</v>
      </c>
      <c r="J7" s="17">
        <v>0.30706694266603879</v>
      </c>
      <c r="K7" s="17">
        <v>0.21460314444530321</v>
      </c>
      <c r="L7" s="17">
        <v>0.28651469872416191</v>
      </c>
      <c r="M7" s="17">
        <v>0.31478483439267002</v>
      </c>
      <c r="N7" s="17">
        <v>0.41070517991749111</v>
      </c>
      <c r="O7" s="17">
        <v>0.39089176367861311</v>
      </c>
      <c r="P7" s="17">
        <v>0.33581053541720851</v>
      </c>
    </row>
    <row r="8" spans="2:17" ht="15.95">
      <c r="B8" s="19" t="s">
        <v>312</v>
      </c>
      <c r="C8" s="17">
        <v>0.36037079060463018</v>
      </c>
      <c r="D8" s="17">
        <v>0.37992127424777028</v>
      </c>
      <c r="E8" s="17">
        <v>0.40231719875969579</v>
      </c>
      <c r="F8" s="17">
        <v>0.40098595116826569</v>
      </c>
      <c r="G8" s="17">
        <v>0.36613983072222012</v>
      </c>
      <c r="H8" s="17">
        <v>0.39109077901324651</v>
      </c>
      <c r="I8" s="17">
        <v>0.34461929463416041</v>
      </c>
      <c r="J8" s="17">
        <v>0.37110690753862802</v>
      </c>
      <c r="K8" s="17">
        <v>0.33906776063516691</v>
      </c>
      <c r="L8" s="17">
        <v>0.38080284209074478</v>
      </c>
      <c r="M8" s="17">
        <v>0.38532947865020939</v>
      </c>
      <c r="N8" s="17">
        <v>0.391002247776709</v>
      </c>
      <c r="O8" s="17">
        <v>0.36116974613396241</v>
      </c>
      <c r="P8" s="17">
        <v>0.37561980644997989</v>
      </c>
    </row>
    <row r="9" spans="2:17" ht="15.95">
      <c r="B9" s="19" t="s">
        <v>313</v>
      </c>
      <c r="C9" s="17">
        <v>0.25044547006965251</v>
      </c>
      <c r="D9" s="17">
        <v>0.1911843659688805</v>
      </c>
      <c r="E9" s="17">
        <v>0.2029918586671576</v>
      </c>
      <c r="F9" s="17">
        <v>0.20439768449317591</v>
      </c>
      <c r="G9" s="17">
        <v>0.15643992196330081</v>
      </c>
      <c r="H9" s="17">
        <v>0.24880424093367251</v>
      </c>
      <c r="I9" s="17">
        <v>0.18779752694542801</v>
      </c>
      <c r="J9" s="17">
        <v>0.26724913639417369</v>
      </c>
      <c r="K9" s="17">
        <v>0.3319328732559737</v>
      </c>
      <c r="L9" s="17">
        <v>0.25310130378782758</v>
      </c>
      <c r="M9" s="17">
        <v>0.2357604266374671</v>
      </c>
      <c r="N9" s="17">
        <v>0.154204425743939</v>
      </c>
      <c r="O9" s="17">
        <v>0.20132296502861549</v>
      </c>
      <c r="P9" s="17">
        <v>0.23486484125061399</v>
      </c>
    </row>
    <row r="10" spans="2:17" ht="15.95">
      <c r="B10" s="19" t="s">
        <v>314</v>
      </c>
      <c r="C10" s="17">
        <v>3.3500085209478801E-2</v>
      </c>
      <c r="D10" s="17">
        <v>3.3715807418320358E-2</v>
      </c>
      <c r="E10" s="17">
        <v>2.9901992708872151E-2</v>
      </c>
      <c r="F10" s="17">
        <v>3.3555825018970219E-2</v>
      </c>
      <c r="G10" s="17">
        <v>3.0808219186567551E-2</v>
      </c>
      <c r="H10" s="17">
        <v>3.495088126592974E-2</v>
      </c>
      <c r="I10" s="17">
        <v>3.6285670949073742E-2</v>
      </c>
      <c r="J10" s="17">
        <v>3.6910682306349737E-2</v>
      </c>
      <c r="K10" s="17">
        <v>7.474673526857141E-2</v>
      </c>
      <c r="L10" s="17">
        <v>5.6530819718258032E-2</v>
      </c>
      <c r="M10" s="17">
        <v>4.3876244019792468E-2</v>
      </c>
      <c r="N10" s="17">
        <v>2.7530181959609219E-2</v>
      </c>
      <c r="O10" s="17">
        <v>2.886034475462412E-2</v>
      </c>
      <c r="P10" s="17">
        <v>3.2136603103492867E-2</v>
      </c>
    </row>
    <row r="11" spans="2:17" ht="15.95">
      <c r="B11" s="19" t="s">
        <v>315</v>
      </c>
      <c r="C11" s="17">
        <v>1.238741572561688E-2</v>
      </c>
      <c r="D11" s="17">
        <v>7.7724994497690497E-3</v>
      </c>
      <c r="E11" s="17">
        <v>8.2632474320851277E-3</v>
      </c>
      <c r="F11" s="17">
        <v>7.1749068792572824E-3</v>
      </c>
      <c r="G11" s="17">
        <v>1.0806734906651251E-2</v>
      </c>
      <c r="H11" s="17">
        <v>1.001448597673309E-2</v>
      </c>
      <c r="I11" s="17">
        <v>1.251095540300254E-2</v>
      </c>
      <c r="J11" s="17">
        <v>1.0934855984971299E-2</v>
      </c>
      <c r="K11" s="17">
        <v>2.917308576457486E-2</v>
      </c>
      <c r="L11" s="17">
        <v>1.417173967889827E-2</v>
      </c>
      <c r="M11" s="17">
        <v>1.539690914830274E-2</v>
      </c>
      <c r="N11" s="17">
        <v>9.0222641465210023E-3</v>
      </c>
      <c r="O11" s="17">
        <v>1.012384192734378E-2</v>
      </c>
      <c r="P11" s="17">
        <v>1.2192617473958001E-2</v>
      </c>
    </row>
    <row r="12" spans="2:17" ht="15.95">
      <c r="B12" s="19" t="s">
        <v>131</v>
      </c>
      <c r="C12" s="17">
        <v>1.055883907151875E-2</v>
      </c>
      <c r="D12" s="17">
        <v>7.7457176271424058E-3</v>
      </c>
      <c r="E12" s="17">
        <v>8.8111577928777877E-3</v>
      </c>
      <c r="F12" s="17">
        <v>5.3550457656270029E-3</v>
      </c>
      <c r="G12" s="17">
        <v>6.0205892211197638E-3</v>
      </c>
      <c r="H12" s="17">
        <v>8.370123340745602E-3</v>
      </c>
      <c r="I12" s="17">
        <v>9.039731875995145E-3</v>
      </c>
      <c r="J12" s="17">
        <v>6.7314751098385712E-3</v>
      </c>
      <c r="K12" s="17">
        <v>1.0476400630409969E-2</v>
      </c>
      <c r="L12" s="17">
        <v>8.8785960001094167E-3</v>
      </c>
      <c r="M12" s="17">
        <v>4.8521071515584139E-3</v>
      </c>
      <c r="N12" s="17">
        <v>7.5357004557308482E-3</v>
      </c>
      <c r="O12" s="17">
        <v>7.6313384768411296E-3</v>
      </c>
      <c r="P12" s="17">
        <v>9.3755963047468457E-3</v>
      </c>
    </row>
    <row r="14" spans="2:17">
      <c r="C14" s="22"/>
      <c r="D14" s="22"/>
      <c r="E14" s="22"/>
      <c r="F14" s="22"/>
      <c r="G14" s="22"/>
      <c r="H14" s="22"/>
      <c r="I14" s="22"/>
      <c r="J14" s="22"/>
      <c r="K14" s="22"/>
      <c r="L14" s="22"/>
      <c r="M14" s="22"/>
      <c r="N14" s="22"/>
      <c r="O14" s="22"/>
      <c r="P14" s="22"/>
      <c r="Q14" s="22"/>
    </row>
    <row r="19" spans="2:2">
      <c r="B19" t="str">
        <f>HYPERLINK("#Contents!A1", "Return to Contents")</f>
        <v>Return to Contents</v>
      </c>
    </row>
  </sheetData>
  <pageMargins left="0.75" right="0.75" top="1" bottom="1" header="0.5" footer="0.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A19"/>
  <sheetViews>
    <sheetView showGridLines="0" workbookViewId="0">
      <pane xSplit="2" topLeftCell="O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346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0.33273739931910301</v>
      </c>
      <c r="D9" s="17">
        <v>0.3354490768797328</v>
      </c>
      <c r="E9" s="17">
        <v>0.32797821027125368</v>
      </c>
      <c r="F9" s="17">
        <v>0.31542730860419599</v>
      </c>
      <c r="H9" s="17">
        <v>0.29092580954253972</v>
      </c>
      <c r="I9" s="17">
        <v>0.36891597785491648</v>
      </c>
      <c r="J9" s="17">
        <v>0.34672362376149629</v>
      </c>
      <c r="K9" s="17">
        <v>0.31085699721482363</v>
      </c>
      <c r="L9" s="17">
        <v>0.29692214986269738</v>
      </c>
      <c r="M9" s="17">
        <v>0.35697612224862041</v>
      </c>
      <c r="N9" s="17">
        <v>0.30345577375088678</v>
      </c>
      <c r="O9" s="17">
        <v>0.36585473490080528</v>
      </c>
      <c r="P9" s="17">
        <v>0.34100546106954599</v>
      </c>
      <c r="Q9" s="17">
        <v>0.34827938980877099</v>
      </c>
      <c r="R9" s="17">
        <v>0.36117771754418981</v>
      </c>
      <c r="S9" s="17">
        <v>0.33475618794446321</v>
      </c>
      <c r="U9" s="17">
        <v>0.30893579011330979</v>
      </c>
      <c r="V9" s="17">
        <v>0.29139153696921682</v>
      </c>
      <c r="W9" s="17">
        <v>0.2812259152259492</v>
      </c>
      <c r="X9" s="17">
        <v>0.28236230596636508</v>
      </c>
      <c r="Y9" s="17">
        <v>0.34766436169305309</v>
      </c>
      <c r="Z9" s="17">
        <v>0.36249855045437929</v>
      </c>
      <c r="AA9" s="17">
        <v>0.3585902647972895</v>
      </c>
      <c r="AB9" s="17">
        <v>0.39131292575505761</v>
      </c>
      <c r="AC9" s="17">
        <v>0.34873366204124528</v>
      </c>
      <c r="AD9" s="17">
        <v>0.34394228821445089</v>
      </c>
      <c r="AE9" s="17">
        <v>0.17368618556254989</v>
      </c>
      <c r="AG9" s="17">
        <v>0.34659839324518382</v>
      </c>
      <c r="AH9" s="17">
        <v>0.32190962115906568</v>
      </c>
      <c r="AJ9" s="17">
        <v>0.40534983451556839</v>
      </c>
      <c r="AK9" s="17">
        <v>0.33701565257408972</v>
      </c>
      <c r="AL9" s="17">
        <v>0.31973479825779061</v>
      </c>
      <c r="AM9" s="17">
        <v>0.33456729456330708</v>
      </c>
      <c r="AN9" s="17">
        <v>0.28170243832587949</v>
      </c>
      <c r="AO9" s="17">
        <v>0.36368339048723158</v>
      </c>
      <c r="AP9" s="17">
        <v>0.36092267687198548</v>
      </c>
      <c r="AQ9" s="17">
        <v>0.39267244252427702</v>
      </c>
      <c r="AR9" s="17">
        <v>0.32520576266875439</v>
      </c>
      <c r="AS9" s="17">
        <v>0.38589150739533479</v>
      </c>
      <c r="AT9" s="17">
        <v>0.39622477633851311</v>
      </c>
      <c r="AU9" s="17">
        <v>0.332252565932316</v>
      </c>
      <c r="AV9" s="17">
        <v>0.38728900779744152</v>
      </c>
      <c r="AX9" s="17">
        <v>0.33655652994152169</v>
      </c>
      <c r="AY9" s="17">
        <v>0.38589150739533479</v>
      </c>
      <c r="AZ9" s="17">
        <v>0.39622477633851311</v>
      </c>
      <c r="BA9" s="17">
        <v>0.332252565932316</v>
      </c>
      <c r="BC9" s="17">
        <v>0.32130861973655361</v>
      </c>
      <c r="BD9" s="17">
        <v>0.40275835367151502</v>
      </c>
      <c r="BE9" s="17">
        <v>0.39237705428674108</v>
      </c>
      <c r="BF9" s="17">
        <v>0.50255034117522135</v>
      </c>
      <c r="BG9" s="17">
        <v>0.31549687477746913</v>
      </c>
      <c r="BH9" s="17">
        <v>0.43313767012239668</v>
      </c>
      <c r="BI9" s="17">
        <v>0.44841275573829259</v>
      </c>
      <c r="BJ9" s="17">
        <v>0.37247051439671591</v>
      </c>
      <c r="BK9" s="17">
        <v>0.34949829337563032</v>
      </c>
      <c r="BL9" s="17">
        <v>0.35914880650157388</v>
      </c>
      <c r="BM9" s="17">
        <v>0.35591922894168349</v>
      </c>
      <c r="BN9" s="17">
        <v>0.26856350637486048</v>
      </c>
      <c r="BP9" s="17">
        <v>0.39272499189604693</v>
      </c>
      <c r="BQ9" s="17">
        <v>0.32678615990007409</v>
      </c>
      <c r="BR9" s="17">
        <v>0.29144032692942379</v>
      </c>
      <c r="BS9" s="17">
        <v>0.25190702641963297</v>
      </c>
      <c r="BT9" s="17">
        <v>0.44765182137471771</v>
      </c>
      <c r="BU9" s="17">
        <v>0.3640918791414936</v>
      </c>
      <c r="BV9" s="17">
        <v>0.35746765449307688</v>
      </c>
      <c r="BW9" s="17">
        <v>0.25617333008126342</v>
      </c>
      <c r="BX9" s="17">
        <v>0.37534255755776169</v>
      </c>
      <c r="BY9" s="17">
        <v>0.36211036667325569</v>
      </c>
    </row>
    <row r="10" spans="2:79" ht="18.95" customHeight="1">
      <c r="B10" s="19" t="s">
        <v>312</v>
      </c>
      <c r="C10" s="17">
        <v>0.36037079060463018</v>
      </c>
      <c r="D10" s="17">
        <v>0.35519117767627972</v>
      </c>
      <c r="E10" s="17">
        <v>0.38079591362991561</v>
      </c>
      <c r="F10" s="17">
        <v>0.33827217470386051</v>
      </c>
      <c r="H10" s="17">
        <v>0.3669883371743537</v>
      </c>
      <c r="I10" s="17">
        <v>0.31032152989820178</v>
      </c>
      <c r="J10" s="17">
        <v>0.34363574930233609</v>
      </c>
      <c r="K10" s="17">
        <v>0.43095166819656833</v>
      </c>
      <c r="L10" s="17">
        <v>0.28250100549382728</v>
      </c>
      <c r="M10" s="17">
        <v>0.35191158698636582</v>
      </c>
      <c r="N10" s="17">
        <v>0.41052351939587689</v>
      </c>
      <c r="O10" s="17">
        <v>0.3986608580046419</v>
      </c>
      <c r="P10" s="17">
        <v>0.3813461241111612</v>
      </c>
      <c r="Q10" s="17">
        <v>0.33202598233254621</v>
      </c>
      <c r="R10" s="17">
        <v>0.36282482300997398</v>
      </c>
      <c r="S10" s="17">
        <v>0.37369057822292501</v>
      </c>
      <c r="U10" s="17">
        <v>0.33952018911753179</v>
      </c>
      <c r="V10" s="17">
        <v>0.32654156371635878</v>
      </c>
      <c r="W10" s="17">
        <v>0.3430839864367255</v>
      </c>
      <c r="X10" s="17">
        <v>0.43327272512730192</v>
      </c>
      <c r="Y10" s="17">
        <v>0.41761050537883232</v>
      </c>
      <c r="Z10" s="17">
        <v>0.37349428129587797</v>
      </c>
      <c r="AA10" s="17">
        <v>0.35296327541829869</v>
      </c>
      <c r="AB10" s="17">
        <v>0.32822649577205087</v>
      </c>
      <c r="AC10" s="17">
        <v>0.38478432340327878</v>
      </c>
      <c r="AD10" s="17">
        <v>0.3270510635192922</v>
      </c>
      <c r="AE10" s="17">
        <v>9.080847130335315E-2</v>
      </c>
      <c r="AG10" s="17">
        <v>0.36780805790659349</v>
      </c>
      <c r="AH10" s="17">
        <v>0.35456102826781583</v>
      </c>
      <c r="AJ10" s="17">
        <v>0.35858450515746643</v>
      </c>
      <c r="AK10" s="17">
        <v>0.35754057668963718</v>
      </c>
      <c r="AL10" s="17">
        <v>0.35346540119603698</v>
      </c>
      <c r="AM10" s="17">
        <v>0.39319574169300442</v>
      </c>
      <c r="AN10" s="17">
        <v>0.34935833862876092</v>
      </c>
      <c r="AO10" s="17">
        <v>0.31338333790199241</v>
      </c>
      <c r="AP10" s="17">
        <v>0.35507369567363661</v>
      </c>
      <c r="AQ10" s="17">
        <v>0.34079589456705051</v>
      </c>
      <c r="AR10" s="17">
        <v>0.33923296431954009</v>
      </c>
      <c r="AS10" s="17">
        <v>0.34912399578446268</v>
      </c>
      <c r="AT10" s="17">
        <v>0.2903252262423015</v>
      </c>
      <c r="AU10" s="17">
        <v>0.36756321438789957</v>
      </c>
      <c r="AV10" s="17">
        <v>0.32751474084230031</v>
      </c>
      <c r="AX10" s="17">
        <v>0.36076909843519761</v>
      </c>
      <c r="AY10" s="17">
        <v>0.34912399578446268</v>
      </c>
      <c r="AZ10" s="17">
        <v>0.2903252262423015</v>
      </c>
      <c r="BA10" s="17">
        <v>0.36756321438789957</v>
      </c>
      <c r="BC10" s="17">
        <v>0.40670945865088559</v>
      </c>
      <c r="BD10" s="17">
        <v>0.27548816190494813</v>
      </c>
      <c r="BE10" s="17">
        <v>0.32365138717838993</v>
      </c>
      <c r="BF10" s="17">
        <v>0.29027630091307571</v>
      </c>
      <c r="BG10" s="17">
        <v>0.39343333230475869</v>
      </c>
      <c r="BH10" s="17">
        <v>0.36299780264622877</v>
      </c>
      <c r="BI10" s="17">
        <v>0.33838265794039929</v>
      </c>
      <c r="BJ10" s="17">
        <v>0.2987194366481058</v>
      </c>
      <c r="BK10" s="17">
        <v>0.38082383991204632</v>
      </c>
      <c r="BL10" s="17">
        <v>0.37371415485562293</v>
      </c>
      <c r="BM10" s="17">
        <v>0.37772164097009669</v>
      </c>
      <c r="BN10" s="17">
        <v>0.35697684121437101</v>
      </c>
      <c r="BP10" s="17">
        <v>0.30120973572436438</v>
      </c>
      <c r="BQ10" s="17">
        <v>0.42388573307692229</v>
      </c>
      <c r="BR10" s="17">
        <v>0.39877998643538082</v>
      </c>
      <c r="BS10" s="17">
        <v>0.39528552535848183</v>
      </c>
      <c r="BT10" s="17">
        <v>0.38530896513912649</v>
      </c>
      <c r="BU10" s="17">
        <v>0.33973714845897113</v>
      </c>
      <c r="BV10" s="17">
        <v>0.35405881331774608</v>
      </c>
      <c r="BW10" s="17">
        <v>0.41839573830613158</v>
      </c>
      <c r="BX10" s="17">
        <v>0.4328147104097767</v>
      </c>
      <c r="BY10" s="17">
        <v>0.32687651642578142</v>
      </c>
    </row>
    <row r="11" spans="2:79" ht="18.95" customHeight="1">
      <c r="B11" s="19" t="s">
        <v>313</v>
      </c>
      <c r="C11" s="17">
        <v>0.25044547006965251</v>
      </c>
      <c r="D11" s="17">
        <v>0.25290453979195632</v>
      </c>
      <c r="E11" s="17">
        <v>0.23896625792751999</v>
      </c>
      <c r="F11" s="17">
        <v>0.27828111893732199</v>
      </c>
      <c r="H11" s="17">
        <v>0.2233551147356615</v>
      </c>
      <c r="I11" s="17">
        <v>0.24678851140758801</v>
      </c>
      <c r="J11" s="17">
        <v>0.25179666096971659</v>
      </c>
      <c r="K11" s="17">
        <v>0.21574679821088261</v>
      </c>
      <c r="L11" s="17">
        <v>0.34225435033101131</v>
      </c>
      <c r="M11" s="17">
        <v>0.22095325183008391</v>
      </c>
      <c r="N11" s="17">
        <v>0.24186776564071469</v>
      </c>
      <c r="O11" s="17">
        <v>0.19906219206549711</v>
      </c>
      <c r="P11" s="17">
        <v>0.2300230381960631</v>
      </c>
      <c r="Q11" s="17">
        <v>0.27314128142155042</v>
      </c>
      <c r="R11" s="17">
        <v>0.25140278090680013</v>
      </c>
      <c r="S11" s="17">
        <v>0.2626420491461024</v>
      </c>
      <c r="U11" s="17">
        <v>0.2730889097950181</v>
      </c>
      <c r="V11" s="17">
        <v>0.28903310964217938</v>
      </c>
      <c r="W11" s="17">
        <v>0.30980690661699722</v>
      </c>
      <c r="X11" s="17">
        <v>0.23346927968922149</v>
      </c>
      <c r="Y11" s="17">
        <v>0.18154194323607381</v>
      </c>
      <c r="Z11" s="17">
        <v>0.21455453808166799</v>
      </c>
      <c r="AA11" s="17">
        <v>0.25213630057795222</v>
      </c>
      <c r="AB11" s="17">
        <v>0.2314595885696013</v>
      </c>
      <c r="AC11" s="17">
        <v>0.22218319160889841</v>
      </c>
      <c r="AD11" s="17">
        <v>0.28216358893715648</v>
      </c>
      <c r="AE11" s="17">
        <v>0.42311237461321799</v>
      </c>
      <c r="AG11" s="17">
        <v>0.25032713012257479</v>
      </c>
      <c r="AH11" s="17">
        <v>0.25053791356261268</v>
      </c>
      <c r="AJ11" s="17">
        <v>0.19899927619095709</v>
      </c>
      <c r="AK11" s="17">
        <v>0.26677116174271698</v>
      </c>
      <c r="AL11" s="17">
        <v>0.2793063807650682</v>
      </c>
      <c r="AM11" s="17">
        <v>0.21820565845108869</v>
      </c>
      <c r="AN11" s="17">
        <v>0.31335316296671439</v>
      </c>
      <c r="AO11" s="17">
        <v>0.25006902874986631</v>
      </c>
      <c r="AP11" s="17">
        <v>0.22843416289377519</v>
      </c>
      <c r="AQ11" s="17">
        <v>0.2046803869344333</v>
      </c>
      <c r="AR11" s="17">
        <v>0.25927985398237668</v>
      </c>
      <c r="AS11" s="17">
        <v>0.23383649181822999</v>
      </c>
      <c r="AT11" s="17">
        <v>0.26102926928271469</v>
      </c>
      <c r="AU11" s="17">
        <v>0.25115501031124959</v>
      </c>
      <c r="AV11" s="17">
        <v>0.26601876313141237</v>
      </c>
      <c r="AX11" s="17">
        <v>0.2462096864695561</v>
      </c>
      <c r="AY11" s="17">
        <v>0.23383649181822999</v>
      </c>
      <c r="AZ11" s="17">
        <v>0.26102926928271469</v>
      </c>
      <c r="BA11" s="17">
        <v>0.25115501031124959</v>
      </c>
      <c r="BC11" s="17">
        <v>0.23052458998799499</v>
      </c>
      <c r="BD11" s="17">
        <v>0.23030193000797081</v>
      </c>
      <c r="BE11" s="17">
        <v>0.21457711621953329</v>
      </c>
      <c r="BF11" s="17">
        <v>0.17666490586599981</v>
      </c>
      <c r="BG11" s="17">
        <v>0.21174728171813911</v>
      </c>
      <c r="BH11" s="17">
        <v>0.1612194675128398</v>
      </c>
      <c r="BI11" s="17">
        <v>0.14663328935309569</v>
      </c>
      <c r="BJ11" s="17">
        <v>0.28110405180586978</v>
      </c>
      <c r="BK11" s="17">
        <v>0.21527928150988479</v>
      </c>
      <c r="BL11" s="17">
        <v>0.21268072398332441</v>
      </c>
      <c r="BM11" s="17">
        <v>0.22241895091455791</v>
      </c>
      <c r="BN11" s="17">
        <v>0.30009441619125299</v>
      </c>
      <c r="BP11" s="17">
        <v>0.25979706086509541</v>
      </c>
      <c r="BQ11" s="17">
        <v>0.19525549829372471</v>
      </c>
      <c r="BR11" s="17">
        <v>0.26888133370702422</v>
      </c>
      <c r="BS11" s="17">
        <v>0.29962110966629779</v>
      </c>
      <c r="BT11" s="17">
        <v>0.12777553218256599</v>
      </c>
      <c r="BU11" s="17">
        <v>0.28395398967877589</v>
      </c>
      <c r="BV11" s="17">
        <v>0.20430032967962039</v>
      </c>
      <c r="BW11" s="17">
        <v>0.25136540770678473</v>
      </c>
      <c r="BX11" s="17">
        <v>0.15889677111968339</v>
      </c>
      <c r="BY11" s="17">
        <v>0.23863368379500111</v>
      </c>
    </row>
    <row r="12" spans="2:79" ht="18.95" customHeight="1">
      <c r="B12" s="19" t="s">
        <v>314</v>
      </c>
      <c r="C12" s="17">
        <v>3.3500085209478801E-2</v>
      </c>
      <c r="D12" s="17">
        <v>3.2239648809472589E-2</v>
      </c>
      <c r="E12" s="17">
        <v>2.8990703693682809E-2</v>
      </c>
      <c r="F12" s="17">
        <v>6.8019397754621347E-2</v>
      </c>
      <c r="H12" s="17">
        <v>5.711630401802948E-2</v>
      </c>
      <c r="I12" s="17">
        <v>4.5288775098006107E-2</v>
      </c>
      <c r="J12" s="17">
        <v>3.084691567612375E-2</v>
      </c>
      <c r="K12" s="17">
        <v>1.8870360135274551E-2</v>
      </c>
      <c r="L12" s="17">
        <v>5.2626837364219817E-2</v>
      </c>
      <c r="M12" s="17">
        <v>5.1118418189961018E-2</v>
      </c>
      <c r="N12" s="17">
        <v>1.471764707084052E-2</v>
      </c>
      <c r="O12" s="17">
        <v>3.6422215029055717E-2</v>
      </c>
      <c r="P12" s="17">
        <v>3.3670220699243393E-2</v>
      </c>
      <c r="Q12" s="17">
        <v>3.4817937282715948E-2</v>
      </c>
      <c r="R12" s="17">
        <v>1.522052698156327E-2</v>
      </c>
      <c r="S12" s="17">
        <v>1.4603813358132619E-2</v>
      </c>
      <c r="U12" s="17">
        <v>1.8524814293858841E-2</v>
      </c>
      <c r="V12" s="17">
        <v>6.1622891169030553E-2</v>
      </c>
      <c r="W12" s="17">
        <v>3.8921789569536507E-2</v>
      </c>
      <c r="X12" s="17">
        <v>3.8014056977061568E-2</v>
      </c>
      <c r="Y12" s="17">
        <v>3.8612362540609513E-2</v>
      </c>
      <c r="Z12" s="17">
        <v>4.5912033998399847E-2</v>
      </c>
      <c r="AA12" s="17">
        <v>1.791963712458805E-2</v>
      </c>
      <c r="AB12" s="17">
        <v>2.7618135291993549E-2</v>
      </c>
      <c r="AC12" s="17">
        <v>3.0588720190843969E-2</v>
      </c>
      <c r="AD12" s="17">
        <v>3.5915930857891992E-2</v>
      </c>
      <c r="AE12" s="17">
        <v>0</v>
      </c>
      <c r="AG12" s="17">
        <v>2.39314468279683E-2</v>
      </c>
      <c r="AH12" s="17">
        <v>4.0974808468224759E-2</v>
      </c>
      <c r="AJ12" s="17">
        <v>2.8616141894009021E-2</v>
      </c>
      <c r="AK12" s="17">
        <v>2.6749970028566539E-2</v>
      </c>
      <c r="AL12" s="17">
        <v>2.8578273787532089E-2</v>
      </c>
      <c r="AM12" s="17">
        <v>3.8706623406305631E-2</v>
      </c>
      <c r="AN12" s="17">
        <v>3.8582991148214348E-2</v>
      </c>
      <c r="AO12" s="17">
        <v>4.1739923897197377E-2</v>
      </c>
      <c r="AP12" s="17">
        <v>2.472631860929065E-2</v>
      </c>
      <c r="AQ12" s="17">
        <v>4.4266156781901378E-2</v>
      </c>
      <c r="AR12" s="17">
        <v>3.6744781151345871E-2</v>
      </c>
      <c r="AS12" s="17">
        <v>1.576768183940052E-2</v>
      </c>
      <c r="AT12" s="17">
        <v>4.5745550139095877E-2</v>
      </c>
      <c r="AU12" s="17">
        <v>2.6466195253673171E-2</v>
      </c>
      <c r="AV12" s="17">
        <v>1.917748822884599E-2</v>
      </c>
      <c r="AX12" s="17">
        <v>3.2509505886661169E-2</v>
      </c>
      <c r="AY12" s="17">
        <v>1.576768183940052E-2</v>
      </c>
      <c r="AZ12" s="17">
        <v>4.5745550139095877E-2</v>
      </c>
      <c r="BA12" s="17">
        <v>2.6466195253673171E-2</v>
      </c>
      <c r="BC12" s="17">
        <v>2.84854024366849E-2</v>
      </c>
      <c r="BD12" s="17">
        <v>3.6533079630816492E-2</v>
      </c>
      <c r="BE12" s="17">
        <v>5.7294304961571188E-2</v>
      </c>
      <c r="BF12" s="17">
        <v>2.1223486561344911E-2</v>
      </c>
      <c r="BG12" s="17">
        <v>2.2169367046054839E-2</v>
      </c>
      <c r="BH12" s="17">
        <v>2.837810089294621E-2</v>
      </c>
      <c r="BI12" s="17">
        <v>3.5295475111419297E-2</v>
      </c>
      <c r="BJ12" s="17">
        <v>2.2607717403847719E-2</v>
      </c>
      <c r="BK12" s="17">
        <v>1.958287735336427E-2</v>
      </c>
      <c r="BL12" s="17">
        <v>2.485102243520803E-2</v>
      </c>
      <c r="BM12" s="17">
        <v>2.4475376509254201E-2</v>
      </c>
      <c r="BN12" s="17">
        <v>3.2846013932537478E-2</v>
      </c>
      <c r="BP12" s="17">
        <v>2.2901991723282712E-2</v>
      </c>
      <c r="BQ12" s="17">
        <v>4.2499771985422263E-2</v>
      </c>
      <c r="BR12" s="17">
        <v>1.8010615769112219E-2</v>
      </c>
      <c r="BS12" s="17">
        <v>4.1406039611563993E-2</v>
      </c>
      <c r="BT12" s="17">
        <v>2.953258401216759E-2</v>
      </c>
      <c r="BU12" s="17">
        <v>1.221698272075954E-2</v>
      </c>
      <c r="BV12" s="17">
        <v>4.9628314297940887E-2</v>
      </c>
      <c r="BW12" s="17">
        <v>1.5006448675498879E-2</v>
      </c>
      <c r="BX12" s="17">
        <v>2.0106707575638691E-2</v>
      </c>
      <c r="BY12" s="17">
        <v>4.5432385404424333E-2</v>
      </c>
    </row>
    <row r="13" spans="2:79" ht="18.95" customHeight="1">
      <c r="B13" s="19" t="s">
        <v>315</v>
      </c>
      <c r="C13" s="17">
        <v>1.238741572561688E-2</v>
      </c>
      <c r="D13" s="17">
        <v>1.3423177437258909E-2</v>
      </c>
      <c r="E13" s="17">
        <v>1.141406976799784E-2</v>
      </c>
      <c r="F13" s="17">
        <v>0</v>
      </c>
      <c r="H13" s="17">
        <v>2.70847182732586E-2</v>
      </c>
      <c r="I13" s="17">
        <v>1.797378864244371E-2</v>
      </c>
      <c r="J13" s="17">
        <v>5.1183151183671581E-3</v>
      </c>
      <c r="K13" s="17">
        <v>1.410489842088488E-2</v>
      </c>
      <c r="L13" s="17">
        <v>1.6349695420387601E-2</v>
      </c>
      <c r="M13" s="17">
        <v>1.3393559158090309E-2</v>
      </c>
      <c r="N13" s="17">
        <v>2.9435294141681039E-2</v>
      </c>
      <c r="O13" s="17">
        <v>0</v>
      </c>
      <c r="P13" s="17">
        <v>5.5891794412616666E-3</v>
      </c>
      <c r="Q13" s="17">
        <v>5.0623386357214221E-3</v>
      </c>
      <c r="R13" s="17">
        <v>9.3741515574729192E-3</v>
      </c>
      <c r="S13" s="17">
        <v>6.2052740090831797E-3</v>
      </c>
      <c r="U13" s="17">
        <v>1.925366177536884E-2</v>
      </c>
      <c r="V13" s="17">
        <v>2.428740839738338E-2</v>
      </c>
      <c r="W13" s="17">
        <v>2.535201351800229E-2</v>
      </c>
      <c r="X13" s="17">
        <v>4.4226274567201913E-3</v>
      </c>
      <c r="Y13" s="17">
        <v>1.8257014554419061E-3</v>
      </c>
      <c r="Z13" s="17">
        <v>0</v>
      </c>
      <c r="AA13" s="17">
        <v>1.321831610727606E-2</v>
      </c>
      <c r="AB13" s="17">
        <v>1.9940603874096859E-2</v>
      </c>
      <c r="AC13" s="17">
        <v>6.9095376938633248E-3</v>
      </c>
      <c r="AD13" s="17">
        <v>1.9789122177926539E-3</v>
      </c>
      <c r="AE13" s="17">
        <v>0</v>
      </c>
      <c r="AG13" s="17">
        <v>5.8469358551287457E-3</v>
      </c>
      <c r="AH13" s="17">
        <v>1.749663556046447E-2</v>
      </c>
      <c r="AJ13" s="17">
        <v>1.0054882838639149E-3</v>
      </c>
      <c r="AK13" s="17">
        <v>0</v>
      </c>
      <c r="AL13" s="17">
        <v>9.4575729967860348E-3</v>
      </c>
      <c r="AM13" s="17">
        <v>1.075856706910502E-2</v>
      </c>
      <c r="AN13" s="17">
        <v>5.1489859724952996E-3</v>
      </c>
      <c r="AO13" s="17">
        <v>1.7626691381878331E-2</v>
      </c>
      <c r="AP13" s="17">
        <v>1.327749590143338E-2</v>
      </c>
      <c r="AQ13" s="17">
        <v>9.6883211486627364E-3</v>
      </c>
      <c r="AR13" s="17">
        <v>1.987974129650982E-2</v>
      </c>
      <c r="AS13" s="17">
        <v>0</v>
      </c>
      <c r="AT13" s="17">
        <v>0</v>
      </c>
      <c r="AU13" s="17">
        <v>1.8532963824131471E-3</v>
      </c>
      <c r="AV13" s="17">
        <v>0</v>
      </c>
      <c r="AX13" s="17">
        <v>1.3521029218013181E-2</v>
      </c>
      <c r="AY13" s="17">
        <v>0</v>
      </c>
      <c r="AZ13" s="17">
        <v>0</v>
      </c>
      <c r="BA13" s="17">
        <v>1.8532963824131471E-3</v>
      </c>
      <c r="BC13" s="17">
        <v>0</v>
      </c>
      <c r="BD13" s="17">
        <v>3.6651934969341209E-2</v>
      </c>
      <c r="BE13" s="17">
        <v>0</v>
      </c>
      <c r="BF13" s="17">
        <v>0</v>
      </c>
      <c r="BG13" s="17">
        <v>2.8312752722698391E-2</v>
      </c>
      <c r="BH13" s="17">
        <v>5.2683933244199316E-3</v>
      </c>
      <c r="BI13" s="17">
        <v>1.2720900556314779E-2</v>
      </c>
      <c r="BJ13" s="17">
        <v>1.530072242846699E-2</v>
      </c>
      <c r="BK13" s="17">
        <v>2.8176809438300709E-2</v>
      </c>
      <c r="BL13" s="17">
        <v>0</v>
      </c>
      <c r="BM13" s="17">
        <v>7.3178207783627771E-3</v>
      </c>
      <c r="BN13" s="17">
        <v>2.3171061012141111E-2</v>
      </c>
      <c r="BP13" s="17">
        <v>1.2544752164660739E-2</v>
      </c>
      <c r="BQ13" s="17">
        <v>5.7770210011933261E-3</v>
      </c>
      <c r="BR13" s="17">
        <v>8.9906829108099568E-3</v>
      </c>
      <c r="BS13" s="17">
        <v>1.178029894402321E-2</v>
      </c>
      <c r="BT13" s="17">
        <v>6.2417702911452154E-3</v>
      </c>
      <c r="BU13" s="17">
        <v>0</v>
      </c>
      <c r="BV13" s="17">
        <v>2.481415714897045E-2</v>
      </c>
      <c r="BW13" s="17">
        <v>1.9717044863031372E-2</v>
      </c>
      <c r="BX13" s="17">
        <v>1.283925333713965E-2</v>
      </c>
      <c r="BY13" s="17">
        <v>1.346879828051163E-2</v>
      </c>
    </row>
    <row r="14" spans="2:79" ht="18.95" customHeight="1">
      <c r="B14" s="19" t="s">
        <v>131</v>
      </c>
      <c r="C14" s="17">
        <v>1.055883907151875E-2</v>
      </c>
      <c r="D14" s="17">
        <v>1.079237940529972E-2</v>
      </c>
      <c r="E14" s="17">
        <v>1.185484470962986E-2</v>
      </c>
      <c r="F14" s="17">
        <v>0</v>
      </c>
      <c r="H14" s="17">
        <v>3.4529716256157097E-2</v>
      </c>
      <c r="I14" s="17">
        <v>1.0711417098843891E-2</v>
      </c>
      <c r="J14" s="17">
        <v>2.1878735171959991E-2</v>
      </c>
      <c r="K14" s="17">
        <v>9.4692778215659974E-3</v>
      </c>
      <c r="L14" s="17">
        <v>9.3459615278563661E-3</v>
      </c>
      <c r="M14" s="17">
        <v>5.6470615868786907E-3</v>
      </c>
      <c r="N14" s="17">
        <v>0</v>
      </c>
      <c r="O14" s="17">
        <v>0</v>
      </c>
      <c r="P14" s="17">
        <v>8.3659764827245468E-3</v>
      </c>
      <c r="Q14" s="17">
        <v>6.6730705186949209E-3</v>
      </c>
      <c r="R14" s="17">
        <v>0</v>
      </c>
      <c r="S14" s="17">
        <v>8.102097319293549E-3</v>
      </c>
      <c r="U14" s="17">
        <v>4.0676634904912613E-2</v>
      </c>
      <c r="V14" s="17">
        <v>7.1234901058311014E-3</v>
      </c>
      <c r="W14" s="17">
        <v>1.6093886327894051E-3</v>
      </c>
      <c r="X14" s="17">
        <v>8.4590047833297856E-3</v>
      </c>
      <c r="Y14" s="17">
        <v>1.2745125695989609E-2</v>
      </c>
      <c r="Z14" s="17">
        <v>3.5405961696749191E-3</v>
      </c>
      <c r="AA14" s="17">
        <v>5.1722059745954842E-3</v>
      </c>
      <c r="AB14" s="17">
        <v>1.4422507371997901E-3</v>
      </c>
      <c r="AC14" s="17">
        <v>6.8005650618704824E-3</v>
      </c>
      <c r="AD14" s="17">
        <v>8.9482162534156705E-3</v>
      </c>
      <c r="AE14" s="17">
        <v>0.31239296852087889</v>
      </c>
      <c r="AG14" s="17">
        <v>5.4880360425508083E-3</v>
      </c>
      <c r="AH14" s="17">
        <v>1.451999298181657E-2</v>
      </c>
      <c r="AJ14" s="17">
        <v>7.4447539581350116E-3</v>
      </c>
      <c r="AK14" s="17">
        <v>1.19226389649896E-2</v>
      </c>
      <c r="AL14" s="17">
        <v>9.4575729967860348E-3</v>
      </c>
      <c r="AM14" s="17">
        <v>4.5661148171892386E-3</v>
      </c>
      <c r="AN14" s="17">
        <v>1.185408295793572E-2</v>
      </c>
      <c r="AO14" s="17">
        <v>1.349762758183388E-2</v>
      </c>
      <c r="AP14" s="17">
        <v>1.7565650049878669E-2</v>
      </c>
      <c r="AQ14" s="17">
        <v>7.8967980436755458E-3</v>
      </c>
      <c r="AR14" s="17">
        <v>1.9656896581473491E-2</v>
      </c>
      <c r="AS14" s="17">
        <v>1.5380323162571839E-2</v>
      </c>
      <c r="AT14" s="17">
        <v>6.6751779973750038E-3</v>
      </c>
      <c r="AU14" s="17">
        <v>2.0709717732448459E-2</v>
      </c>
      <c r="AV14" s="17">
        <v>0</v>
      </c>
      <c r="AX14" s="17">
        <v>1.04341500490503E-2</v>
      </c>
      <c r="AY14" s="17">
        <v>1.5380323162571839E-2</v>
      </c>
      <c r="AZ14" s="17">
        <v>6.6751779973750038E-3</v>
      </c>
      <c r="BA14" s="17">
        <v>2.0709717732448459E-2</v>
      </c>
      <c r="BC14" s="17">
        <v>1.2971929187881171E-2</v>
      </c>
      <c r="BD14" s="17">
        <v>1.8266539815408239E-2</v>
      </c>
      <c r="BE14" s="17">
        <v>1.2100137353764581E-2</v>
      </c>
      <c r="BF14" s="17">
        <v>9.2849654843581743E-3</v>
      </c>
      <c r="BG14" s="17">
        <v>2.884039143087978E-2</v>
      </c>
      <c r="BH14" s="17">
        <v>8.9985655011686327E-3</v>
      </c>
      <c r="BI14" s="17">
        <v>1.855492130047821E-2</v>
      </c>
      <c r="BJ14" s="17">
        <v>9.7975573169937092E-3</v>
      </c>
      <c r="BK14" s="17">
        <v>6.6388984107738124E-3</v>
      </c>
      <c r="BL14" s="17">
        <v>2.960529222427059E-2</v>
      </c>
      <c r="BM14" s="17">
        <v>1.2146981886044879E-2</v>
      </c>
      <c r="BN14" s="17">
        <v>1.8348161274836901E-2</v>
      </c>
      <c r="BP14" s="17">
        <v>1.0821467626549799E-2</v>
      </c>
      <c r="BQ14" s="17">
        <v>5.7958157426632826E-3</v>
      </c>
      <c r="BR14" s="17">
        <v>1.389705424824903E-2</v>
      </c>
      <c r="BS14" s="17">
        <v>0</v>
      </c>
      <c r="BT14" s="17">
        <v>3.489327000277024E-3</v>
      </c>
      <c r="BU14" s="17">
        <v>0</v>
      </c>
      <c r="BV14" s="17">
        <v>9.7307310626454681E-3</v>
      </c>
      <c r="BW14" s="17">
        <v>3.9342030367290247E-2</v>
      </c>
      <c r="BX14" s="17">
        <v>0</v>
      </c>
      <c r="BY14" s="17">
        <v>1.347824942102596E-2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A19"/>
  <sheetViews>
    <sheetView showGridLines="0" workbookViewId="0">
      <pane xSplit="2" topLeftCell="Y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347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0.37966033528811749</v>
      </c>
      <c r="D9" s="17">
        <v>0.39883427742456912</v>
      </c>
      <c r="E9" s="17">
        <v>0.33840971373375212</v>
      </c>
      <c r="F9" s="17">
        <v>0.25937778462096939</v>
      </c>
      <c r="H9" s="17">
        <v>0.30294007705411158</v>
      </c>
      <c r="I9" s="17">
        <v>0.35234515042428932</v>
      </c>
      <c r="J9" s="17">
        <v>0.33609107828353713</v>
      </c>
      <c r="K9" s="17">
        <v>0.38102026465969041</v>
      </c>
      <c r="L9" s="17">
        <v>0.32470808694363817</v>
      </c>
      <c r="M9" s="17">
        <v>0.40422871374764802</v>
      </c>
      <c r="N9" s="17">
        <v>0.32228787562201477</v>
      </c>
      <c r="O9" s="17">
        <v>0.35521846836658799</v>
      </c>
      <c r="P9" s="17">
        <v>0.41025565188023189</v>
      </c>
      <c r="Q9" s="17">
        <v>0.42769916652239021</v>
      </c>
      <c r="R9" s="17">
        <v>0.51376653221340773</v>
      </c>
      <c r="S9" s="17">
        <v>0.39895046697490399</v>
      </c>
      <c r="U9" s="17">
        <v>0.33475559929619247</v>
      </c>
      <c r="V9" s="17">
        <v>0.3405575369418552</v>
      </c>
      <c r="W9" s="17">
        <v>0.36623812349590479</v>
      </c>
      <c r="X9" s="17">
        <v>0.30559293513738123</v>
      </c>
      <c r="Y9" s="17">
        <v>0.39561802452001332</v>
      </c>
      <c r="Z9" s="17">
        <v>0.40782257602141608</v>
      </c>
      <c r="AA9" s="17">
        <v>0.44833137701403208</v>
      </c>
      <c r="AB9" s="17">
        <v>0.44487433483773192</v>
      </c>
      <c r="AC9" s="17">
        <v>0.4258543279640758</v>
      </c>
      <c r="AD9" s="17">
        <v>0.29030755008076331</v>
      </c>
      <c r="AE9" s="17">
        <v>0.21157426069927701</v>
      </c>
      <c r="AG9" s="17">
        <v>0.42350354853681449</v>
      </c>
      <c r="AH9" s="17">
        <v>0.34541137814898681</v>
      </c>
      <c r="AJ9" s="17">
        <v>0.45971625752540429</v>
      </c>
      <c r="AK9" s="17">
        <v>0.35624396105352069</v>
      </c>
      <c r="AL9" s="17">
        <v>0.36914538284908199</v>
      </c>
      <c r="AM9" s="17">
        <v>0.37047513270224341</v>
      </c>
      <c r="AN9" s="17">
        <v>0.3082527890856942</v>
      </c>
      <c r="AO9" s="17">
        <v>0.35159776329547032</v>
      </c>
      <c r="AP9" s="17">
        <v>0.40481479530093911</v>
      </c>
      <c r="AQ9" s="17">
        <v>0.38570686689106659</v>
      </c>
      <c r="AR9" s="17">
        <v>0.37216810139139689</v>
      </c>
      <c r="AS9" s="17">
        <v>0.38334250061060371</v>
      </c>
      <c r="AT9" s="17">
        <v>0.41511228561184849</v>
      </c>
      <c r="AU9" s="17">
        <v>0.38352456598087348</v>
      </c>
      <c r="AV9" s="17">
        <v>0.44998826057455737</v>
      </c>
      <c r="AX9" s="17">
        <v>0.38271219656876931</v>
      </c>
      <c r="AY9" s="17">
        <v>0.38334250061060371</v>
      </c>
      <c r="AZ9" s="17">
        <v>0.41511228561184849</v>
      </c>
      <c r="BA9" s="17">
        <v>0.38352456598087348</v>
      </c>
      <c r="BC9" s="17">
        <v>0.48750111051061518</v>
      </c>
      <c r="BD9" s="17">
        <v>0.41060660908981877</v>
      </c>
      <c r="BE9" s="17">
        <v>0.41328397699594738</v>
      </c>
      <c r="BF9" s="17">
        <v>0.4275481605055268</v>
      </c>
      <c r="BG9" s="17">
        <v>0.38322637436440099</v>
      </c>
      <c r="BH9" s="17">
        <v>0.51684822017815635</v>
      </c>
      <c r="BI9" s="17">
        <v>0.47797899250678871</v>
      </c>
      <c r="BJ9" s="17">
        <v>0.4092161842832181</v>
      </c>
      <c r="BK9" s="17">
        <v>0.32181120170240618</v>
      </c>
      <c r="BL9" s="17">
        <v>0.42786300881552941</v>
      </c>
      <c r="BM9" s="17">
        <v>0.44379509567805669</v>
      </c>
      <c r="BN9" s="17">
        <v>0.27038599842825262</v>
      </c>
      <c r="BP9" s="17">
        <v>0.42578823069412869</v>
      </c>
      <c r="BQ9" s="17">
        <v>0.45440222501780181</v>
      </c>
      <c r="BR9" s="17">
        <v>0.2939638714303604</v>
      </c>
      <c r="BS9" s="17">
        <v>0.35899623502084071</v>
      </c>
      <c r="BT9" s="17">
        <v>0.59283685400221708</v>
      </c>
      <c r="BU9" s="17">
        <v>0.30973051667675527</v>
      </c>
      <c r="BV9" s="17">
        <v>0.41541527049679838</v>
      </c>
      <c r="BW9" s="17">
        <v>0.3361068851468143</v>
      </c>
      <c r="BX9" s="17">
        <v>0.3603946633456348</v>
      </c>
      <c r="BY9" s="17">
        <v>0.37373165678509151</v>
      </c>
    </row>
    <row r="10" spans="2:79" ht="18.95" customHeight="1">
      <c r="B10" s="19" t="s">
        <v>312</v>
      </c>
      <c r="C10" s="17">
        <v>0.37992127424777028</v>
      </c>
      <c r="D10" s="17">
        <v>0.37838476589077141</v>
      </c>
      <c r="E10" s="17">
        <v>0.39301668613250229</v>
      </c>
      <c r="F10" s="17">
        <v>0.31914373170355648</v>
      </c>
      <c r="H10" s="17">
        <v>0.36239854751030109</v>
      </c>
      <c r="I10" s="17">
        <v>0.46878280317561849</v>
      </c>
      <c r="J10" s="17">
        <v>0.39418998457082899</v>
      </c>
      <c r="K10" s="17">
        <v>0.40713031739979499</v>
      </c>
      <c r="L10" s="17">
        <v>0.39459103992675681</v>
      </c>
      <c r="M10" s="17">
        <v>0.3334012929699941</v>
      </c>
      <c r="N10" s="17">
        <v>0.38325409453219428</v>
      </c>
      <c r="O10" s="17">
        <v>0.44236956732464122</v>
      </c>
      <c r="P10" s="17">
        <v>0.36576337790451841</v>
      </c>
      <c r="Q10" s="17">
        <v>0.38116125324585998</v>
      </c>
      <c r="R10" s="17">
        <v>0.31689393480112449</v>
      </c>
      <c r="S10" s="17">
        <v>0.37496468955377232</v>
      </c>
      <c r="U10" s="17">
        <v>0.38518032403735908</v>
      </c>
      <c r="V10" s="17">
        <v>0.37594698972690649</v>
      </c>
      <c r="W10" s="17">
        <v>0.37288130134048469</v>
      </c>
      <c r="X10" s="17">
        <v>0.44712324417737459</v>
      </c>
      <c r="Y10" s="17">
        <v>0.37353006670519129</v>
      </c>
      <c r="Z10" s="17">
        <v>0.33296532956027858</v>
      </c>
      <c r="AA10" s="17">
        <v>0.31610635540119431</v>
      </c>
      <c r="AB10" s="17">
        <v>0.40210812405969149</v>
      </c>
      <c r="AC10" s="17">
        <v>0.38397387432128111</v>
      </c>
      <c r="AD10" s="17">
        <v>0.42067661284610108</v>
      </c>
      <c r="AE10" s="17">
        <v>9.080847130335315E-2</v>
      </c>
      <c r="AG10" s="17">
        <v>0.3705320565590729</v>
      </c>
      <c r="AH10" s="17">
        <v>0.38725583963115301</v>
      </c>
      <c r="AJ10" s="17">
        <v>0.36105895256325521</v>
      </c>
      <c r="AK10" s="17">
        <v>0.41852233282094281</v>
      </c>
      <c r="AL10" s="17">
        <v>0.36065658424382641</v>
      </c>
      <c r="AM10" s="17">
        <v>0.385055248202537</v>
      </c>
      <c r="AN10" s="17">
        <v>0.39816442642683519</v>
      </c>
      <c r="AO10" s="17">
        <v>0.32708004589671558</v>
      </c>
      <c r="AP10" s="17">
        <v>0.39064387651888488</v>
      </c>
      <c r="AQ10" s="17">
        <v>0.37452906624951282</v>
      </c>
      <c r="AR10" s="17">
        <v>0.41131103847694522</v>
      </c>
      <c r="AS10" s="17">
        <v>0.46093729113284693</v>
      </c>
      <c r="AT10" s="17">
        <v>0.37667615730795612</v>
      </c>
      <c r="AU10" s="17">
        <v>0.34336704606187168</v>
      </c>
      <c r="AV10" s="17">
        <v>0.39945917718767859</v>
      </c>
      <c r="AX10" s="17">
        <v>0.37690169318977751</v>
      </c>
      <c r="AY10" s="17">
        <v>0.46093729113284693</v>
      </c>
      <c r="AZ10" s="17">
        <v>0.37667615730795612</v>
      </c>
      <c r="BA10" s="17">
        <v>0.34336704606187168</v>
      </c>
      <c r="BC10" s="17">
        <v>0.35151788446725829</v>
      </c>
      <c r="BD10" s="17">
        <v>0.39599802584178251</v>
      </c>
      <c r="BE10" s="17">
        <v>0.38428196829171712</v>
      </c>
      <c r="BF10" s="17">
        <v>0.39067563508675363</v>
      </c>
      <c r="BG10" s="17">
        <v>0.36188926568869678</v>
      </c>
      <c r="BH10" s="17">
        <v>0.34703292646602579</v>
      </c>
      <c r="BI10" s="17">
        <v>0.3778106239592417</v>
      </c>
      <c r="BJ10" s="17">
        <v>0.36127296435486622</v>
      </c>
      <c r="BK10" s="17">
        <v>0.39475131833904697</v>
      </c>
      <c r="BL10" s="17">
        <v>0.3396604934015468</v>
      </c>
      <c r="BM10" s="17">
        <v>0.3350707742288272</v>
      </c>
      <c r="BN10" s="17">
        <v>0.40874061516183918</v>
      </c>
      <c r="BP10" s="17">
        <v>0.34438587885692518</v>
      </c>
      <c r="BQ10" s="17">
        <v>0.36988830331352329</v>
      </c>
      <c r="BR10" s="17">
        <v>0.42877864054022607</v>
      </c>
      <c r="BS10" s="17">
        <v>0.42311816880707148</v>
      </c>
      <c r="BT10" s="17">
        <v>0.30273672696984638</v>
      </c>
      <c r="BU10" s="17">
        <v>0.39797309775347611</v>
      </c>
      <c r="BV10" s="17">
        <v>0.3478325775497636</v>
      </c>
      <c r="BW10" s="17">
        <v>0.34164533266920388</v>
      </c>
      <c r="BX10" s="17">
        <v>0.46003471300247512</v>
      </c>
      <c r="BY10" s="17">
        <v>0.37692198492674528</v>
      </c>
    </row>
    <row r="11" spans="2:79" ht="18.95" customHeight="1">
      <c r="B11" s="19" t="s">
        <v>313</v>
      </c>
      <c r="C11" s="17">
        <v>0.1911843659688805</v>
      </c>
      <c r="D11" s="17">
        <v>0.1761008701697932</v>
      </c>
      <c r="E11" s="17">
        <v>0.22037663939556831</v>
      </c>
      <c r="F11" s="17">
        <v>0.31055170628017392</v>
      </c>
      <c r="H11" s="17">
        <v>0.21377679089968771</v>
      </c>
      <c r="I11" s="17">
        <v>0.1378712222903643</v>
      </c>
      <c r="J11" s="17">
        <v>0.23685016072561549</v>
      </c>
      <c r="K11" s="17">
        <v>0.16750628514808749</v>
      </c>
      <c r="L11" s="17">
        <v>0.22418896770335461</v>
      </c>
      <c r="M11" s="17">
        <v>0.20962051114861999</v>
      </c>
      <c r="N11" s="17">
        <v>0.21630590930640051</v>
      </c>
      <c r="O11" s="17">
        <v>0.1248505974187271</v>
      </c>
      <c r="P11" s="17">
        <v>0.1917150002541905</v>
      </c>
      <c r="Q11" s="17">
        <v>0.174748073676778</v>
      </c>
      <c r="R11" s="17">
        <v>0.16524975972684941</v>
      </c>
      <c r="S11" s="17">
        <v>0.18791257726575469</v>
      </c>
      <c r="U11" s="17">
        <v>0.1956803244035826</v>
      </c>
      <c r="V11" s="17">
        <v>0.2313362344563927</v>
      </c>
      <c r="W11" s="17">
        <v>0.21852514758611111</v>
      </c>
      <c r="X11" s="17">
        <v>0.1938046466694314</v>
      </c>
      <c r="Y11" s="17">
        <v>0.16823279533711161</v>
      </c>
      <c r="Z11" s="17">
        <v>0.23049640970795199</v>
      </c>
      <c r="AA11" s="17">
        <v>0.17569075579000321</v>
      </c>
      <c r="AB11" s="17">
        <v>0.11092521952461259</v>
      </c>
      <c r="AC11" s="17">
        <v>0.16492771266300979</v>
      </c>
      <c r="AD11" s="17">
        <v>0.2553430122638895</v>
      </c>
      <c r="AE11" s="17">
        <v>0.47603277077984413</v>
      </c>
      <c r="AG11" s="17">
        <v>0.17519438983089131</v>
      </c>
      <c r="AH11" s="17">
        <v>0.20367523894160869</v>
      </c>
      <c r="AJ11" s="17">
        <v>0.141783450218914</v>
      </c>
      <c r="AK11" s="17">
        <v>0.22523370612553659</v>
      </c>
      <c r="AL11" s="17">
        <v>0.25101582572825332</v>
      </c>
      <c r="AM11" s="17">
        <v>0.2149877305489262</v>
      </c>
      <c r="AN11" s="17">
        <v>0.251491474114025</v>
      </c>
      <c r="AO11" s="17">
        <v>0.23814624319996591</v>
      </c>
      <c r="AP11" s="17">
        <v>0.16480009117232591</v>
      </c>
      <c r="AQ11" s="17">
        <v>0.20501697475012731</v>
      </c>
      <c r="AR11" s="17">
        <v>0.18080852308407561</v>
      </c>
      <c r="AS11" s="17">
        <v>0.14039295109576719</v>
      </c>
      <c r="AT11" s="17">
        <v>0.1780775487228782</v>
      </c>
      <c r="AU11" s="17">
        <v>0.2352510382428305</v>
      </c>
      <c r="AV11" s="17">
        <v>0.15055256223776431</v>
      </c>
      <c r="AX11" s="17">
        <v>0.1912922706806901</v>
      </c>
      <c r="AY11" s="17">
        <v>0.14039295109576719</v>
      </c>
      <c r="AZ11" s="17">
        <v>0.1780775487228782</v>
      </c>
      <c r="BA11" s="17">
        <v>0.2352510382428305</v>
      </c>
      <c r="BC11" s="17">
        <v>0.1414919343115682</v>
      </c>
      <c r="BD11" s="17">
        <v>0.1241273459768526</v>
      </c>
      <c r="BE11" s="17">
        <v>0.14075802372406229</v>
      </c>
      <c r="BF11" s="17">
        <v>0.1698677089691637</v>
      </c>
      <c r="BG11" s="17">
        <v>0.16943197248099259</v>
      </c>
      <c r="BH11" s="17">
        <v>9.659781062864331E-2</v>
      </c>
      <c r="BI11" s="17">
        <v>0.1007104749058174</v>
      </c>
      <c r="BJ11" s="17">
        <v>0.18876399646072661</v>
      </c>
      <c r="BK11" s="17">
        <v>0.23141478254653239</v>
      </c>
      <c r="BL11" s="17">
        <v>0.17844735904222869</v>
      </c>
      <c r="BM11" s="17">
        <v>0.18744029275135349</v>
      </c>
      <c r="BN11" s="17">
        <v>0.26333884223046161</v>
      </c>
      <c r="BP11" s="17">
        <v>0.20122170766521291</v>
      </c>
      <c r="BQ11" s="17">
        <v>0.15260138766390149</v>
      </c>
      <c r="BR11" s="17">
        <v>0.24746549836573509</v>
      </c>
      <c r="BS11" s="17">
        <v>0.16509300628545159</v>
      </c>
      <c r="BT11" s="17">
        <v>7.7237334690734488E-2</v>
      </c>
      <c r="BU11" s="17">
        <v>0.26794165488724608</v>
      </c>
      <c r="BV11" s="17">
        <v>0.15407097713263879</v>
      </c>
      <c r="BW11" s="17">
        <v>0.2305048391861283</v>
      </c>
      <c r="BX11" s="17">
        <v>0.1567196518131192</v>
      </c>
      <c r="BY11" s="17">
        <v>0.1924164381734105</v>
      </c>
    </row>
    <row r="12" spans="2:79" ht="18.95" customHeight="1">
      <c r="B12" s="19" t="s">
        <v>314</v>
      </c>
      <c r="C12" s="17">
        <v>3.3715807418320358E-2</v>
      </c>
      <c r="D12" s="17">
        <v>3.054056417569689E-2</v>
      </c>
      <c r="E12" s="17">
        <v>3.7961227054701271E-2</v>
      </c>
      <c r="F12" s="17">
        <v>7.4291664718450792E-2</v>
      </c>
      <c r="H12" s="17">
        <v>7.7080534318162822E-2</v>
      </c>
      <c r="I12" s="17">
        <v>2.7365511187434698E-2</v>
      </c>
      <c r="J12" s="17">
        <v>1.7563965944631561E-2</v>
      </c>
      <c r="K12" s="17">
        <v>2.7971730372904579E-2</v>
      </c>
      <c r="L12" s="17">
        <v>2.6372786864042919E-2</v>
      </c>
      <c r="M12" s="17">
        <v>4.128327211767685E-2</v>
      </c>
      <c r="N12" s="17">
        <v>6.3434473468549996E-2</v>
      </c>
      <c r="O12" s="17">
        <v>6.4117724464008596E-2</v>
      </c>
      <c r="P12" s="17">
        <v>3.2265969961059127E-2</v>
      </c>
      <c r="Q12" s="17">
        <v>7.6062733289338691E-3</v>
      </c>
      <c r="R12" s="17">
        <v>4.0897732586187008E-3</v>
      </c>
      <c r="S12" s="17">
        <v>2.8603607667802539E-2</v>
      </c>
      <c r="U12" s="17">
        <v>5.4962815916949119E-2</v>
      </c>
      <c r="V12" s="17">
        <v>2.0748340371630959E-2</v>
      </c>
      <c r="W12" s="17">
        <v>2.7599936742550579E-2</v>
      </c>
      <c r="X12" s="17">
        <v>2.576326448009995E-2</v>
      </c>
      <c r="Y12" s="17">
        <v>4.9873987741694159E-2</v>
      </c>
      <c r="Z12" s="17">
        <v>2.1536763532765121E-2</v>
      </c>
      <c r="AA12" s="17">
        <v>4.1951874670182347E-2</v>
      </c>
      <c r="AB12" s="17">
        <v>3.5480768252411587E-2</v>
      </c>
      <c r="AC12" s="17">
        <v>2.5244085051633471E-2</v>
      </c>
      <c r="AD12" s="17">
        <v>2.7219804464745631E-2</v>
      </c>
      <c r="AE12" s="17">
        <v>0</v>
      </c>
      <c r="AG12" s="17">
        <v>2.4369616654390101E-2</v>
      </c>
      <c r="AH12" s="17">
        <v>4.1016761503785359E-2</v>
      </c>
      <c r="AJ12" s="17">
        <v>2.7908317527302891E-2</v>
      </c>
      <c r="AK12" s="17">
        <v>0</v>
      </c>
      <c r="AL12" s="17">
        <v>9.7246341820522268E-3</v>
      </c>
      <c r="AM12" s="17">
        <v>2.948188854629356E-2</v>
      </c>
      <c r="AN12" s="17">
        <v>2.2290183561312502E-2</v>
      </c>
      <c r="AO12" s="17">
        <v>5.7865980791942689E-2</v>
      </c>
      <c r="AP12" s="17">
        <v>3.3207729445990833E-2</v>
      </c>
      <c r="AQ12" s="17">
        <v>1.9109070114619979E-2</v>
      </c>
      <c r="AR12" s="17">
        <v>2.7155289391031411E-2</v>
      </c>
      <c r="AS12" s="17">
        <v>1.5327257160782041E-2</v>
      </c>
      <c r="AT12" s="17">
        <v>2.3454006499010142E-2</v>
      </c>
      <c r="AU12" s="17">
        <v>3.0189162853835719E-2</v>
      </c>
      <c r="AV12" s="17">
        <v>0</v>
      </c>
      <c r="AX12" s="17">
        <v>3.3576225992788457E-2</v>
      </c>
      <c r="AY12" s="17">
        <v>1.5327257160782041E-2</v>
      </c>
      <c r="AZ12" s="17">
        <v>2.3454006499010142E-2</v>
      </c>
      <c r="BA12" s="17">
        <v>3.0189162853835719E-2</v>
      </c>
      <c r="BC12" s="17">
        <v>1.1593905741131441E-2</v>
      </c>
      <c r="BD12" s="17">
        <v>3.2675511791466931E-2</v>
      </c>
      <c r="BE12" s="17">
        <v>5.3959825740737342E-2</v>
      </c>
      <c r="BF12" s="17">
        <v>9.320354726203444E-3</v>
      </c>
      <c r="BG12" s="17">
        <v>5.0384433616727953E-2</v>
      </c>
      <c r="BH12" s="17">
        <v>1.6536816394124059E-2</v>
      </c>
      <c r="BI12" s="17">
        <v>3.3056868830673401E-2</v>
      </c>
      <c r="BJ12" s="17">
        <v>2.3691780248598471E-2</v>
      </c>
      <c r="BK12" s="17">
        <v>4.0840146849177132E-2</v>
      </c>
      <c r="BL12" s="17">
        <v>5.4029138740694857E-2</v>
      </c>
      <c r="BM12" s="17">
        <v>3.3693837341762511E-2</v>
      </c>
      <c r="BN12" s="17">
        <v>3.9360842384554062E-2</v>
      </c>
      <c r="BP12" s="17">
        <v>1.8670630301859038E-2</v>
      </c>
      <c r="BQ12" s="17">
        <v>1.155404200238665E-2</v>
      </c>
      <c r="BR12" s="17">
        <v>1.4916349425068179E-2</v>
      </c>
      <c r="BS12" s="17">
        <v>3.0097703030425499E-2</v>
      </c>
      <c r="BT12" s="17">
        <v>2.3688405292530339E-2</v>
      </c>
      <c r="BU12" s="17">
        <v>2.435473068252253E-2</v>
      </c>
      <c r="BV12" s="17">
        <v>7.2950443758153946E-2</v>
      </c>
      <c r="BW12" s="17">
        <v>6.4590401609108714E-2</v>
      </c>
      <c r="BX12" s="17">
        <v>2.2850971838770971E-2</v>
      </c>
      <c r="BY12" s="17">
        <v>3.8697986264168503E-2</v>
      </c>
    </row>
    <row r="13" spans="2:79" ht="18.95" customHeight="1">
      <c r="B13" s="19" t="s">
        <v>315</v>
      </c>
      <c r="C13" s="17">
        <v>7.7724994497690497E-3</v>
      </c>
      <c r="D13" s="17">
        <v>7.5575280380814598E-3</v>
      </c>
      <c r="E13" s="17">
        <v>4.4837625650658687E-3</v>
      </c>
      <c r="F13" s="17">
        <v>3.2154851567500441E-2</v>
      </c>
      <c r="H13" s="17">
        <v>2.282542462959599E-2</v>
      </c>
      <c r="I13" s="17">
        <v>1.3635312922293041E-2</v>
      </c>
      <c r="J13" s="17">
        <v>0</v>
      </c>
      <c r="K13" s="17">
        <v>1.6371402419522511E-2</v>
      </c>
      <c r="L13" s="17">
        <v>8.061034711590415E-3</v>
      </c>
      <c r="M13" s="17">
        <v>1.146621001606106E-2</v>
      </c>
      <c r="N13" s="17">
        <v>0</v>
      </c>
      <c r="O13" s="17">
        <v>1.344364242603509E-2</v>
      </c>
      <c r="P13" s="17">
        <v>0</v>
      </c>
      <c r="Q13" s="17">
        <v>0</v>
      </c>
      <c r="R13" s="17">
        <v>0</v>
      </c>
      <c r="S13" s="17">
        <v>5.0804836595936612E-3</v>
      </c>
      <c r="U13" s="17">
        <v>8.3515044541278873E-3</v>
      </c>
      <c r="V13" s="17">
        <v>1.362485026579986E-2</v>
      </c>
      <c r="W13" s="17">
        <v>7.3777454174744914E-3</v>
      </c>
      <c r="X13" s="17">
        <v>2.1698729033951109E-2</v>
      </c>
      <c r="Y13" s="17">
        <v>4.3757609122844314E-3</v>
      </c>
      <c r="Z13" s="17">
        <v>7.1789211775883741E-3</v>
      </c>
      <c r="AA13" s="17">
        <v>9.868750840718591E-3</v>
      </c>
      <c r="AB13" s="17">
        <v>6.6115533255524011E-3</v>
      </c>
      <c r="AC13" s="17">
        <v>0</v>
      </c>
      <c r="AD13" s="17">
        <v>0</v>
      </c>
      <c r="AE13" s="17">
        <v>0</v>
      </c>
      <c r="AG13" s="17">
        <v>3.195562479842973E-3</v>
      </c>
      <c r="AH13" s="17">
        <v>1.134786052611898E-2</v>
      </c>
      <c r="AJ13" s="17">
        <v>2.5814529815007658E-3</v>
      </c>
      <c r="AK13" s="17">
        <v>0</v>
      </c>
      <c r="AL13" s="17">
        <v>9.4575729967860348E-3</v>
      </c>
      <c r="AM13" s="17">
        <v>0</v>
      </c>
      <c r="AN13" s="17">
        <v>1.835978616807243E-2</v>
      </c>
      <c r="AO13" s="17">
        <v>0</v>
      </c>
      <c r="AP13" s="17">
        <v>0</v>
      </c>
      <c r="AQ13" s="17">
        <v>1.273057317000117E-2</v>
      </c>
      <c r="AR13" s="17">
        <v>0</v>
      </c>
      <c r="AS13" s="17">
        <v>0</v>
      </c>
      <c r="AT13" s="17">
        <v>5.223871972695051E-3</v>
      </c>
      <c r="AU13" s="17">
        <v>3.4780826552584022E-3</v>
      </c>
      <c r="AV13" s="17">
        <v>0</v>
      </c>
      <c r="AX13" s="17">
        <v>7.5641696575859596E-3</v>
      </c>
      <c r="AY13" s="17">
        <v>0</v>
      </c>
      <c r="AZ13" s="17">
        <v>5.223871972695051E-3</v>
      </c>
      <c r="BA13" s="17">
        <v>3.4780826552584022E-3</v>
      </c>
      <c r="BC13" s="17">
        <v>6.4813228385843724E-3</v>
      </c>
      <c r="BD13" s="17">
        <v>1.8325967484670601E-2</v>
      </c>
      <c r="BE13" s="17">
        <v>0</v>
      </c>
      <c r="BF13" s="17">
        <v>0</v>
      </c>
      <c r="BG13" s="17">
        <v>2.8312752722698391E-2</v>
      </c>
      <c r="BH13" s="17">
        <v>1.846990294648674E-2</v>
      </c>
      <c r="BI13" s="17">
        <v>8.1724068058732779E-3</v>
      </c>
      <c r="BJ13" s="17">
        <v>5.0715792909459944E-3</v>
      </c>
      <c r="BK13" s="17">
        <v>1.1182550562837521E-2</v>
      </c>
      <c r="BL13" s="17">
        <v>0</v>
      </c>
      <c r="BM13" s="17">
        <v>0</v>
      </c>
      <c r="BN13" s="17">
        <v>4.0198389706682259E-3</v>
      </c>
      <c r="BP13" s="17">
        <v>2.280426856857168E-3</v>
      </c>
      <c r="BQ13" s="17">
        <v>0</v>
      </c>
      <c r="BR13" s="17">
        <v>4.4953414554049784E-3</v>
      </c>
      <c r="BS13" s="17">
        <v>1.1767551399372691E-2</v>
      </c>
      <c r="BT13" s="17">
        <v>0</v>
      </c>
      <c r="BU13" s="17">
        <v>0</v>
      </c>
      <c r="BV13" s="17">
        <v>9.7307310626454681E-3</v>
      </c>
      <c r="BW13" s="17">
        <v>1.5006448675498879E-2</v>
      </c>
      <c r="BX13" s="17">
        <v>0</v>
      </c>
      <c r="BY13" s="17">
        <v>1.057321147070819E-2</v>
      </c>
    </row>
    <row r="14" spans="2:79" ht="18.95" customHeight="1">
      <c r="B14" s="19" t="s">
        <v>131</v>
      </c>
      <c r="C14" s="17">
        <v>7.7457176271424058E-3</v>
      </c>
      <c r="D14" s="17">
        <v>8.5819943010881153E-3</v>
      </c>
      <c r="E14" s="17">
        <v>5.751971118410166E-3</v>
      </c>
      <c r="F14" s="17">
        <v>4.4802611093489242E-3</v>
      </c>
      <c r="H14" s="17">
        <v>2.0978625588140801E-2</v>
      </c>
      <c r="I14" s="17">
        <v>0</v>
      </c>
      <c r="J14" s="17">
        <v>1.5304810475386741E-2</v>
      </c>
      <c r="K14" s="17">
        <v>0</v>
      </c>
      <c r="L14" s="17">
        <v>2.2078083850616971E-2</v>
      </c>
      <c r="M14" s="17">
        <v>0</v>
      </c>
      <c r="N14" s="17">
        <v>1.471764707084052E-2</v>
      </c>
      <c r="O14" s="17">
        <v>0</v>
      </c>
      <c r="P14" s="17">
        <v>0</v>
      </c>
      <c r="Q14" s="17">
        <v>8.7852332260379227E-3</v>
      </c>
      <c r="R14" s="17">
        <v>0</v>
      </c>
      <c r="S14" s="17">
        <v>4.4881748781725843E-3</v>
      </c>
      <c r="U14" s="17">
        <v>2.1069431891788781E-2</v>
      </c>
      <c r="V14" s="17">
        <v>1.7786048237414621E-2</v>
      </c>
      <c r="W14" s="17">
        <v>7.3777454174744914E-3</v>
      </c>
      <c r="X14" s="17">
        <v>6.0171805017615581E-3</v>
      </c>
      <c r="Y14" s="17">
        <v>8.369364783705183E-3</v>
      </c>
      <c r="Z14" s="17">
        <v>0</v>
      </c>
      <c r="AA14" s="17">
        <v>8.0508862838694559E-3</v>
      </c>
      <c r="AB14" s="17">
        <v>0</v>
      </c>
      <c r="AC14" s="17">
        <v>0</v>
      </c>
      <c r="AD14" s="17">
        <v>6.4530203445004892E-3</v>
      </c>
      <c r="AE14" s="17">
        <v>0.22158449721752571</v>
      </c>
      <c r="AG14" s="17">
        <v>3.204825938988287E-3</v>
      </c>
      <c r="AH14" s="17">
        <v>1.129292124834705E-2</v>
      </c>
      <c r="AJ14" s="17">
        <v>6.9515691836229982E-3</v>
      </c>
      <c r="AK14" s="17">
        <v>0</v>
      </c>
      <c r="AL14" s="17">
        <v>0</v>
      </c>
      <c r="AM14" s="17">
        <v>0</v>
      </c>
      <c r="AN14" s="17">
        <v>1.441340644060693E-3</v>
      </c>
      <c r="AO14" s="17">
        <v>2.5309966815905409E-2</v>
      </c>
      <c r="AP14" s="17">
        <v>6.5335075618593568E-3</v>
      </c>
      <c r="AQ14" s="17">
        <v>2.9074488246725091E-3</v>
      </c>
      <c r="AR14" s="17">
        <v>8.5570476565511415E-3</v>
      </c>
      <c r="AS14" s="17">
        <v>0</v>
      </c>
      <c r="AT14" s="17">
        <v>1.4561298856119579E-3</v>
      </c>
      <c r="AU14" s="17">
        <v>4.190104205330474E-3</v>
      </c>
      <c r="AV14" s="17">
        <v>0</v>
      </c>
      <c r="AX14" s="17">
        <v>7.9534439103887567E-3</v>
      </c>
      <c r="AY14" s="17">
        <v>0</v>
      </c>
      <c r="AZ14" s="17">
        <v>1.4561298856119579E-3</v>
      </c>
      <c r="BA14" s="17">
        <v>4.190104205330474E-3</v>
      </c>
      <c r="BC14" s="17">
        <v>1.413842130842549E-3</v>
      </c>
      <c r="BD14" s="17">
        <v>1.8266539815408239E-2</v>
      </c>
      <c r="BE14" s="17">
        <v>7.7162052475357708E-3</v>
      </c>
      <c r="BF14" s="17">
        <v>2.5881407123525368E-3</v>
      </c>
      <c r="BG14" s="17">
        <v>6.7552011264830356E-3</v>
      </c>
      <c r="BH14" s="17">
        <v>4.5143233865639031E-3</v>
      </c>
      <c r="BI14" s="17">
        <v>2.270632991605551E-3</v>
      </c>
      <c r="BJ14" s="17">
        <v>1.198349536164464E-2</v>
      </c>
      <c r="BK14" s="17">
        <v>0</v>
      </c>
      <c r="BL14" s="17">
        <v>0</v>
      </c>
      <c r="BM14" s="17">
        <v>0</v>
      </c>
      <c r="BN14" s="17">
        <v>1.4153862824224209E-2</v>
      </c>
      <c r="BP14" s="17">
        <v>7.6531256250168588E-3</v>
      </c>
      <c r="BQ14" s="17">
        <v>1.155404200238665E-2</v>
      </c>
      <c r="BR14" s="17">
        <v>1.038029878320515E-2</v>
      </c>
      <c r="BS14" s="17">
        <v>1.092733545683784E-2</v>
      </c>
      <c r="BT14" s="17">
        <v>3.50067904467167E-3</v>
      </c>
      <c r="BU14" s="17">
        <v>0</v>
      </c>
      <c r="BV14" s="17">
        <v>0</v>
      </c>
      <c r="BW14" s="17">
        <v>1.214609271324598E-2</v>
      </c>
      <c r="BX14" s="17">
        <v>0</v>
      </c>
      <c r="BY14" s="17">
        <v>7.6587223798760774E-3</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A19"/>
  <sheetViews>
    <sheetView showGridLines="0" workbookViewId="0">
      <pane xSplit="2" topLeftCell="K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348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0.34771454463931162</v>
      </c>
      <c r="D9" s="17">
        <v>0.34782583511613568</v>
      </c>
      <c r="E9" s="17">
        <v>0.34285877464730818</v>
      </c>
      <c r="F9" s="17">
        <v>0.392863874714313</v>
      </c>
      <c r="H9" s="17">
        <v>0.29203811098575011</v>
      </c>
      <c r="I9" s="17">
        <v>0.34094241244638968</v>
      </c>
      <c r="J9" s="17">
        <v>0.28239704931774501</v>
      </c>
      <c r="K9" s="17">
        <v>0.3534674208857761</v>
      </c>
      <c r="L9" s="17">
        <v>0.32788098052001552</v>
      </c>
      <c r="M9" s="17">
        <v>0.31058443790567342</v>
      </c>
      <c r="N9" s="17">
        <v>0.2910983135709509</v>
      </c>
      <c r="O9" s="17">
        <v>0.3237688764212579</v>
      </c>
      <c r="P9" s="17">
        <v>0.36712020634782722</v>
      </c>
      <c r="Q9" s="17">
        <v>0.39342224557495697</v>
      </c>
      <c r="R9" s="17">
        <v>0.38362395932506421</v>
      </c>
      <c r="S9" s="17">
        <v>0.42518196755483229</v>
      </c>
      <c r="U9" s="17">
        <v>0.26194487521497878</v>
      </c>
      <c r="V9" s="17">
        <v>0.32695568671382869</v>
      </c>
      <c r="W9" s="17">
        <v>0.28016217136172478</v>
      </c>
      <c r="X9" s="17">
        <v>0.29955752361229288</v>
      </c>
      <c r="Y9" s="17">
        <v>0.40027671906254869</v>
      </c>
      <c r="Z9" s="17">
        <v>0.31144748393628863</v>
      </c>
      <c r="AA9" s="17">
        <v>0.42109800823885818</v>
      </c>
      <c r="AB9" s="17">
        <v>0.40644937226310618</v>
      </c>
      <c r="AC9" s="17">
        <v>0.40979934289654918</v>
      </c>
      <c r="AD9" s="17">
        <v>0.35655570969902639</v>
      </c>
      <c r="AE9" s="17">
        <v>0</v>
      </c>
      <c r="AG9" s="17">
        <v>0.39105196647772739</v>
      </c>
      <c r="AH9" s="17">
        <v>0.31386069604831113</v>
      </c>
      <c r="AJ9" s="17">
        <v>0.38540518751033698</v>
      </c>
      <c r="AK9" s="17">
        <v>0.38520665634774198</v>
      </c>
      <c r="AL9" s="17">
        <v>0.40162642114105462</v>
      </c>
      <c r="AM9" s="17">
        <v>0.36848349012392501</v>
      </c>
      <c r="AN9" s="17">
        <v>0.31038852976492898</v>
      </c>
      <c r="AO9" s="17">
        <v>0.39994056892653601</v>
      </c>
      <c r="AP9" s="17">
        <v>0.35374428471702662</v>
      </c>
      <c r="AQ9" s="17">
        <v>0.39733839507837893</v>
      </c>
      <c r="AR9" s="17">
        <v>0.34724962263856812</v>
      </c>
      <c r="AS9" s="17">
        <v>0.38996049689644052</v>
      </c>
      <c r="AT9" s="17">
        <v>0.43697876596515089</v>
      </c>
      <c r="AU9" s="17">
        <v>0.38066147596910721</v>
      </c>
      <c r="AV9" s="17">
        <v>0.44397249822155671</v>
      </c>
      <c r="AX9" s="17">
        <v>0.34696878047608992</v>
      </c>
      <c r="AY9" s="17">
        <v>0.38996049689644052</v>
      </c>
      <c r="AZ9" s="17">
        <v>0.43697876596515089</v>
      </c>
      <c r="BA9" s="17">
        <v>0.38066147596910721</v>
      </c>
      <c r="BC9" s="17">
        <v>0.38611430765964572</v>
      </c>
      <c r="BD9" s="17">
        <v>0.33316288441322611</v>
      </c>
      <c r="BE9" s="17">
        <v>0.46346398281625589</v>
      </c>
      <c r="BF9" s="17">
        <v>0.40797620204792401</v>
      </c>
      <c r="BG9" s="17">
        <v>0.29506672317181959</v>
      </c>
      <c r="BH9" s="17">
        <v>0.4520369184592325</v>
      </c>
      <c r="BI9" s="17">
        <v>0.46417118853439432</v>
      </c>
      <c r="BJ9" s="17">
        <v>0.35326707993975481</v>
      </c>
      <c r="BK9" s="17">
        <v>0.30490138209669931</v>
      </c>
      <c r="BL9" s="17">
        <v>0.35036368551540248</v>
      </c>
      <c r="BM9" s="17">
        <v>0.38310160224112932</v>
      </c>
      <c r="BN9" s="17">
        <v>0.29802339113230869</v>
      </c>
      <c r="BP9" s="17">
        <v>0.37701522257073689</v>
      </c>
      <c r="BQ9" s="17">
        <v>0.43472767621411512</v>
      </c>
      <c r="BR9" s="17">
        <v>0.3286748752585561</v>
      </c>
      <c r="BS9" s="17">
        <v>0.29915087572944349</v>
      </c>
      <c r="BT9" s="17">
        <v>0.48267793992422708</v>
      </c>
      <c r="BU9" s="17">
        <v>0.34626261270053921</v>
      </c>
      <c r="BV9" s="17">
        <v>0.4494830891703166</v>
      </c>
      <c r="BW9" s="17">
        <v>0.23407665557772919</v>
      </c>
      <c r="BX9" s="17">
        <v>0.33965233238185111</v>
      </c>
      <c r="BY9" s="17">
        <v>0.35182374253846838</v>
      </c>
    </row>
    <row r="10" spans="2:79" ht="18.95" customHeight="1">
      <c r="B10" s="19" t="s">
        <v>312</v>
      </c>
      <c r="C10" s="17">
        <v>0.40231719875969579</v>
      </c>
      <c r="D10" s="17">
        <v>0.40249606219407058</v>
      </c>
      <c r="E10" s="17">
        <v>0.4153528515411305</v>
      </c>
      <c r="F10" s="17">
        <v>0.31666490495352267</v>
      </c>
      <c r="H10" s="17">
        <v>0.38982429212573227</v>
      </c>
      <c r="I10" s="17">
        <v>0.39168138788262868</v>
      </c>
      <c r="J10" s="17">
        <v>0.47266109967388431</v>
      </c>
      <c r="K10" s="17">
        <v>0.39229858878109108</v>
      </c>
      <c r="L10" s="17">
        <v>0.38548491079698322</v>
      </c>
      <c r="M10" s="17">
        <v>0.41176033245437288</v>
      </c>
      <c r="N10" s="17">
        <v>0.41441047251684249</v>
      </c>
      <c r="O10" s="17">
        <v>0.43920455758992449</v>
      </c>
      <c r="P10" s="17">
        <v>0.40487848025659429</v>
      </c>
      <c r="Q10" s="17">
        <v>0.37692578903081009</v>
      </c>
      <c r="R10" s="17">
        <v>0.4421372259730601</v>
      </c>
      <c r="S10" s="17">
        <v>0.3665505842189834</v>
      </c>
      <c r="U10" s="17">
        <v>0.45502057780733879</v>
      </c>
      <c r="V10" s="17">
        <v>0.43360400824340739</v>
      </c>
      <c r="W10" s="17">
        <v>0.43765532355777798</v>
      </c>
      <c r="X10" s="17">
        <v>0.43647923063544919</v>
      </c>
      <c r="Y10" s="17">
        <v>0.35165067912561893</v>
      </c>
      <c r="Z10" s="17">
        <v>0.3822015469880175</v>
      </c>
      <c r="AA10" s="17">
        <v>0.34987177847749218</v>
      </c>
      <c r="AB10" s="17">
        <v>0.40534034089883031</v>
      </c>
      <c r="AC10" s="17">
        <v>0.3678144993983235</v>
      </c>
      <c r="AD10" s="17">
        <v>0.39544694409939218</v>
      </c>
      <c r="AE10" s="17">
        <v>0.43814469564311692</v>
      </c>
      <c r="AG10" s="17">
        <v>0.39691335619820289</v>
      </c>
      <c r="AH10" s="17">
        <v>0.40653851281405923</v>
      </c>
      <c r="AJ10" s="17">
        <v>0.37837419492937552</v>
      </c>
      <c r="AK10" s="17">
        <v>0.3375464359797814</v>
      </c>
      <c r="AL10" s="17">
        <v>0.30091180488025537</v>
      </c>
      <c r="AM10" s="17">
        <v>0.413419180164458</v>
      </c>
      <c r="AN10" s="17">
        <v>0.40202675311502378</v>
      </c>
      <c r="AO10" s="17">
        <v>0.36258104970580712</v>
      </c>
      <c r="AP10" s="17">
        <v>0.40970171757593282</v>
      </c>
      <c r="AQ10" s="17">
        <v>0.36474954658853848</v>
      </c>
      <c r="AR10" s="17">
        <v>0.44151327401071722</v>
      </c>
      <c r="AS10" s="17">
        <v>0.3442828994604431</v>
      </c>
      <c r="AT10" s="17">
        <v>0.33437224410354738</v>
      </c>
      <c r="AU10" s="17">
        <v>0.34305329276869911</v>
      </c>
      <c r="AV10" s="17">
        <v>0.35708088463524801</v>
      </c>
      <c r="AX10" s="17">
        <v>0.40754597638211781</v>
      </c>
      <c r="AY10" s="17">
        <v>0.3442828994604431</v>
      </c>
      <c r="AZ10" s="17">
        <v>0.33437224410354738</v>
      </c>
      <c r="BA10" s="17">
        <v>0.34305329276869911</v>
      </c>
      <c r="BC10" s="17">
        <v>0.39499931688362783</v>
      </c>
      <c r="BD10" s="17">
        <v>0.43560487589276647</v>
      </c>
      <c r="BE10" s="17">
        <v>0.34094263518454332</v>
      </c>
      <c r="BF10" s="17">
        <v>0.41896387596039703</v>
      </c>
      <c r="BG10" s="17">
        <v>0.41386348391040823</v>
      </c>
      <c r="BH10" s="17">
        <v>0.34067812121624552</v>
      </c>
      <c r="BI10" s="17">
        <v>0.37787143807189688</v>
      </c>
      <c r="BJ10" s="17">
        <v>0.39152446925961137</v>
      </c>
      <c r="BK10" s="17">
        <v>0.43278925047207439</v>
      </c>
      <c r="BL10" s="17">
        <v>0.43039881842590211</v>
      </c>
      <c r="BM10" s="17">
        <v>0.36140163049839752</v>
      </c>
      <c r="BN10" s="17">
        <v>0.39837821113442412</v>
      </c>
      <c r="BP10" s="17">
        <v>0.38153906312239172</v>
      </c>
      <c r="BQ10" s="17">
        <v>0.35689430985093168</v>
      </c>
      <c r="BR10" s="17">
        <v>0.40598663071217561</v>
      </c>
      <c r="BS10" s="17">
        <v>0.40995575662854361</v>
      </c>
      <c r="BT10" s="17">
        <v>0.40053513617952441</v>
      </c>
      <c r="BU10" s="17">
        <v>0.43446557639776162</v>
      </c>
      <c r="BV10" s="17">
        <v>0.32482632096386338</v>
      </c>
      <c r="BW10" s="17">
        <v>0.43262815214423639</v>
      </c>
      <c r="BX10" s="17">
        <v>0.46576067132255489</v>
      </c>
      <c r="BY10" s="17">
        <v>0.40981236861159759</v>
      </c>
    </row>
    <row r="11" spans="2:79" ht="18.95" customHeight="1">
      <c r="B11" s="19" t="s">
        <v>313</v>
      </c>
      <c r="C11" s="17">
        <v>0.2029918586671576</v>
      </c>
      <c r="D11" s="17">
        <v>0.20254109533754949</v>
      </c>
      <c r="E11" s="17">
        <v>0.19869723571684089</v>
      </c>
      <c r="F11" s="17">
        <v>0.23789671829195541</v>
      </c>
      <c r="H11" s="17">
        <v>0.23243055310595651</v>
      </c>
      <c r="I11" s="17">
        <v>0.19535111714648271</v>
      </c>
      <c r="J11" s="17">
        <v>0.18545890488591871</v>
      </c>
      <c r="K11" s="17">
        <v>0.20410306568855521</v>
      </c>
      <c r="L11" s="17">
        <v>0.23147056563657831</v>
      </c>
      <c r="M11" s="17">
        <v>0.22517419672426631</v>
      </c>
      <c r="N11" s="17">
        <v>0.22720369101324001</v>
      </c>
      <c r="O11" s="17">
        <v>0.18935621581667339</v>
      </c>
      <c r="P11" s="17">
        <v>0.22241213395431669</v>
      </c>
      <c r="Q11" s="17">
        <v>0.19296910392475969</v>
      </c>
      <c r="R11" s="17">
        <v>0.14774946145836629</v>
      </c>
      <c r="S11" s="17">
        <v>0.18455825751655189</v>
      </c>
      <c r="U11" s="17">
        <v>0.21730339871038609</v>
      </c>
      <c r="V11" s="17">
        <v>0.20802940653954921</v>
      </c>
      <c r="W11" s="17">
        <v>0.2337218424211116</v>
      </c>
      <c r="X11" s="17">
        <v>0.21487854107362611</v>
      </c>
      <c r="Y11" s="17">
        <v>0.20839368030928529</v>
      </c>
      <c r="Z11" s="17">
        <v>0.27919611338890132</v>
      </c>
      <c r="AA11" s="17">
        <v>0.16053442541528951</v>
      </c>
      <c r="AB11" s="17">
        <v>0.15877362816401461</v>
      </c>
      <c r="AC11" s="17">
        <v>0.17702334887281229</v>
      </c>
      <c r="AD11" s="17">
        <v>0.1985309272165923</v>
      </c>
      <c r="AE11" s="17">
        <v>0.34027080713935731</v>
      </c>
      <c r="AG11" s="17">
        <v>0.18592444381846951</v>
      </c>
      <c r="AH11" s="17">
        <v>0.21632439331311801</v>
      </c>
      <c r="AJ11" s="17">
        <v>0.18680542693369501</v>
      </c>
      <c r="AK11" s="17">
        <v>0.23073017949377869</v>
      </c>
      <c r="AL11" s="17">
        <v>0.26394784483567579</v>
      </c>
      <c r="AM11" s="17">
        <v>0.17884457745389101</v>
      </c>
      <c r="AN11" s="17">
        <v>0.25044536266069739</v>
      </c>
      <c r="AO11" s="17">
        <v>0.162114896235733</v>
      </c>
      <c r="AP11" s="17">
        <v>0.20357812574264</v>
      </c>
      <c r="AQ11" s="17">
        <v>0.19294271472358901</v>
      </c>
      <c r="AR11" s="17">
        <v>0.16534234523716021</v>
      </c>
      <c r="AS11" s="17">
        <v>0.25774137484244969</v>
      </c>
      <c r="AT11" s="17">
        <v>0.19884097156486871</v>
      </c>
      <c r="AU11" s="17">
        <v>0.23212990688374061</v>
      </c>
      <c r="AV11" s="17">
        <v>0.1942734482231232</v>
      </c>
      <c r="AX11" s="17">
        <v>0.19661899987281969</v>
      </c>
      <c r="AY11" s="17">
        <v>0.25774137484244969</v>
      </c>
      <c r="AZ11" s="17">
        <v>0.19884097156486871</v>
      </c>
      <c r="BA11" s="17">
        <v>0.23212990688374061</v>
      </c>
      <c r="BC11" s="17">
        <v>0.17997442232082569</v>
      </c>
      <c r="BD11" s="17">
        <v>0.20898101893939461</v>
      </c>
      <c r="BE11" s="17">
        <v>0.1578894913266754</v>
      </c>
      <c r="BF11" s="17">
        <v>0.15183107182691971</v>
      </c>
      <c r="BG11" s="17">
        <v>0.26214522474523427</v>
      </c>
      <c r="BH11" s="17">
        <v>0.16929430467474429</v>
      </c>
      <c r="BI11" s="17">
        <v>0.13486870825339911</v>
      </c>
      <c r="BJ11" s="17">
        <v>0.2093084022357074</v>
      </c>
      <c r="BK11" s="17">
        <v>0.17737309262797091</v>
      </c>
      <c r="BL11" s="17">
        <v>0.16478118139921669</v>
      </c>
      <c r="BM11" s="17">
        <v>0.2257165877361664</v>
      </c>
      <c r="BN11" s="17">
        <v>0.25153188199331811</v>
      </c>
      <c r="BP11" s="17">
        <v>0.19951398675405099</v>
      </c>
      <c r="BQ11" s="17">
        <v>0.18073170760369481</v>
      </c>
      <c r="BR11" s="17">
        <v>0.24147217087984829</v>
      </c>
      <c r="BS11" s="17">
        <v>0.2494601045151173</v>
      </c>
      <c r="BT11" s="17">
        <v>0.1028182638507458</v>
      </c>
      <c r="BU11" s="17">
        <v>0.20709444556043799</v>
      </c>
      <c r="BV11" s="17">
        <v>0.17216130906701099</v>
      </c>
      <c r="BW11" s="17">
        <v>0.25578280880285698</v>
      </c>
      <c r="BX11" s="17">
        <v>0.18178937824464239</v>
      </c>
      <c r="BY11" s="17">
        <v>0.1699844100020485</v>
      </c>
    </row>
    <row r="12" spans="2:79" ht="18.95" customHeight="1">
      <c r="B12" s="19" t="s">
        <v>314</v>
      </c>
      <c r="C12" s="17">
        <v>2.9901992708872151E-2</v>
      </c>
      <c r="D12" s="17">
        <v>2.8819218422278799E-2</v>
      </c>
      <c r="E12" s="17">
        <v>2.6755104879977089E-2</v>
      </c>
      <c r="F12" s="17">
        <v>5.2574502040208908E-2</v>
      </c>
      <c r="H12" s="17">
        <v>5.513646815466143E-2</v>
      </c>
      <c r="I12" s="17">
        <v>4.8263195653327561E-2</v>
      </c>
      <c r="J12" s="17">
        <v>4.162497735230386E-2</v>
      </c>
      <c r="K12" s="17">
        <v>1.482096658192298E-2</v>
      </c>
      <c r="L12" s="17">
        <v>3.9164103223143093E-2</v>
      </c>
      <c r="M12" s="17">
        <v>3.4114525419582681E-2</v>
      </c>
      <c r="N12" s="17">
        <v>6.7287522898966626E-2</v>
      </c>
      <c r="O12" s="17">
        <v>4.7670350172144292E-2</v>
      </c>
      <c r="P12" s="17">
        <v>5.5891794412616666E-3</v>
      </c>
      <c r="Q12" s="17">
        <v>1.479724429291052E-2</v>
      </c>
      <c r="R12" s="17">
        <v>1.7115201686036381E-2</v>
      </c>
      <c r="S12" s="17">
        <v>7.9517868160289031E-3</v>
      </c>
      <c r="U12" s="17">
        <v>3.1590247700091598E-2</v>
      </c>
      <c r="V12" s="17">
        <v>1.0662558131583519E-2</v>
      </c>
      <c r="W12" s="17">
        <v>4.1082917241911043E-2</v>
      </c>
      <c r="X12" s="17">
        <v>3.6067524876446308E-2</v>
      </c>
      <c r="Y12" s="17">
        <v>1.8564431022852271E-2</v>
      </c>
      <c r="Z12" s="17">
        <v>2.7154855686792791E-2</v>
      </c>
      <c r="AA12" s="17">
        <v>5.8627037027641639E-2</v>
      </c>
      <c r="AB12" s="17">
        <v>9.601998697391631E-3</v>
      </c>
      <c r="AC12" s="17">
        <v>3.1652706076581411E-2</v>
      </c>
      <c r="AD12" s="17">
        <v>2.2892949922161451E-2</v>
      </c>
      <c r="AE12" s="17">
        <v>0</v>
      </c>
      <c r="AG12" s="17">
        <v>1.472461745117121E-2</v>
      </c>
      <c r="AH12" s="17">
        <v>4.1758087099968158E-2</v>
      </c>
      <c r="AJ12" s="17">
        <v>3.9165552886967651E-2</v>
      </c>
      <c r="AK12" s="17">
        <v>3.7781585921605909E-2</v>
      </c>
      <c r="AL12" s="17">
        <v>2.3789294960961879E-2</v>
      </c>
      <c r="AM12" s="17">
        <v>3.356487359382946E-2</v>
      </c>
      <c r="AN12" s="17">
        <v>1.570719876699514E-2</v>
      </c>
      <c r="AO12" s="17">
        <v>4.54859699678693E-2</v>
      </c>
      <c r="AP12" s="17">
        <v>1.9041406679911409E-2</v>
      </c>
      <c r="AQ12" s="17">
        <v>3.3759848477607907E-2</v>
      </c>
      <c r="AR12" s="17">
        <v>3.236914641040442E-2</v>
      </c>
      <c r="AS12" s="17">
        <v>8.0152288006665427E-3</v>
      </c>
      <c r="AT12" s="17">
        <v>2.9808018366433101E-2</v>
      </c>
      <c r="AU12" s="17">
        <v>3.6487137517864372E-2</v>
      </c>
      <c r="AV12" s="17">
        <v>4.6731689200723266E-3</v>
      </c>
      <c r="AX12" s="17">
        <v>3.0753917179930031E-2</v>
      </c>
      <c r="AY12" s="17">
        <v>8.0152288006665427E-3</v>
      </c>
      <c r="AZ12" s="17">
        <v>2.9808018366433101E-2</v>
      </c>
      <c r="BA12" s="17">
        <v>3.6487137517864372E-2</v>
      </c>
      <c r="BC12" s="17">
        <v>2.5949307458732269E-2</v>
      </c>
      <c r="BD12" s="17">
        <v>3.9846809392043601E-3</v>
      </c>
      <c r="BE12" s="17">
        <v>2.998768542498963E-2</v>
      </c>
      <c r="BF12" s="17">
        <v>2.1228850164759429E-2</v>
      </c>
      <c r="BG12" s="17">
        <v>2.2169367046054839E-2</v>
      </c>
      <c r="BH12" s="17">
        <v>2.449768279046078E-2</v>
      </c>
      <c r="BI12" s="17">
        <v>1.2679649065957581E-2</v>
      </c>
      <c r="BJ12" s="17">
        <v>3.2070279706074629E-2</v>
      </c>
      <c r="BK12" s="17">
        <v>4.9827333706402063E-2</v>
      </c>
      <c r="BL12" s="17">
        <v>3.7621946113855158E-2</v>
      </c>
      <c r="BM12" s="17">
        <v>1.326953394246393E-2</v>
      </c>
      <c r="BN12" s="17">
        <v>3.2354894094347761E-2</v>
      </c>
      <c r="BP12" s="17">
        <v>2.3270541484877661E-2</v>
      </c>
      <c r="BQ12" s="17">
        <v>2.1869285330065189E-2</v>
      </c>
      <c r="BR12" s="17">
        <v>4.4953414554049784E-3</v>
      </c>
      <c r="BS12" s="17">
        <v>2.9678459272173271E-2</v>
      </c>
      <c r="BT12" s="17">
        <v>1.0479333045225719E-2</v>
      </c>
      <c r="BU12" s="17">
        <v>0</v>
      </c>
      <c r="BV12" s="17">
        <v>4.1142351807297077E-2</v>
      </c>
      <c r="BW12" s="17">
        <v>5.5507768330415902E-2</v>
      </c>
      <c r="BX12" s="17">
        <v>1.279761805095163E-2</v>
      </c>
      <c r="BY12" s="17">
        <v>4.3602641206212461E-2</v>
      </c>
    </row>
    <row r="13" spans="2:79" ht="18.95" customHeight="1">
      <c r="B13" s="19" t="s">
        <v>315</v>
      </c>
      <c r="C13" s="17">
        <v>8.2632474320851277E-3</v>
      </c>
      <c r="D13" s="17">
        <v>9.9558376584809073E-3</v>
      </c>
      <c r="E13" s="17">
        <v>4.3348497730106607E-3</v>
      </c>
      <c r="F13" s="17">
        <v>0</v>
      </c>
      <c r="H13" s="17">
        <v>3.853991623011587E-3</v>
      </c>
      <c r="I13" s="17">
        <v>1.012657394887828E-2</v>
      </c>
      <c r="J13" s="17">
        <v>0</v>
      </c>
      <c r="K13" s="17">
        <v>2.5840680241088512E-2</v>
      </c>
      <c r="L13" s="17">
        <v>8.061034711590415E-3</v>
      </c>
      <c r="M13" s="17">
        <v>1.3676850913918549E-2</v>
      </c>
      <c r="N13" s="17">
        <v>0</v>
      </c>
      <c r="O13" s="17">
        <v>0</v>
      </c>
      <c r="P13" s="17">
        <v>0</v>
      </c>
      <c r="Q13" s="17">
        <v>7.6062733289338691E-3</v>
      </c>
      <c r="R13" s="17">
        <v>9.3741515574729192E-3</v>
      </c>
      <c r="S13" s="17">
        <v>1.126922901543073E-2</v>
      </c>
      <c r="U13" s="17">
        <v>6.535734337707942E-3</v>
      </c>
      <c r="V13" s="17">
        <v>1.362485026579986E-2</v>
      </c>
      <c r="W13" s="17">
        <v>7.3777454174744914E-3</v>
      </c>
      <c r="X13" s="17">
        <v>8.8452549134403827E-3</v>
      </c>
      <c r="Y13" s="17">
        <v>1.2745125695989609E-2</v>
      </c>
      <c r="Z13" s="17">
        <v>0</v>
      </c>
      <c r="AA13" s="17">
        <v>9.868750840718591E-3</v>
      </c>
      <c r="AB13" s="17">
        <v>1.32231066511048E-2</v>
      </c>
      <c r="AC13" s="17">
        <v>0</v>
      </c>
      <c r="AD13" s="17">
        <v>1.3029536667763471E-2</v>
      </c>
      <c r="AE13" s="17">
        <v>0</v>
      </c>
      <c r="AG13" s="17">
        <v>7.1652921064805711E-3</v>
      </c>
      <c r="AH13" s="17">
        <v>9.1209360479720669E-3</v>
      </c>
      <c r="AJ13" s="17">
        <v>5.8075567947793753E-3</v>
      </c>
      <c r="AK13" s="17">
        <v>5.2446060989105522E-3</v>
      </c>
      <c r="AL13" s="17">
        <v>9.7246341820522268E-3</v>
      </c>
      <c r="AM13" s="17">
        <v>5.6878786638966542E-3</v>
      </c>
      <c r="AN13" s="17">
        <v>1.1104967560598179E-2</v>
      </c>
      <c r="AO13" s="17">
        <v>1.764560757508769E-2</v>
      </c>
      <c r="AP13" s="17">
        <v>4.9564630951400802E-3</v>
      </c>
      <c r="AQ13" s="17">
        <v>3.3333720391139289E-3</v>
      </c>
      <c r="AR13" s="17">
        <v>9.3147541111717833E-3</v>
      </c>
      <c r="AS13" s="17">
        <v>0</v>
      </c>
      <c r="AT13" s="17">
        <v>0</v>
      </c>
      <c r="AU13" s="17">
        <v>3.4780826552584022E-3</v>
      </c>
      <c r="AV13" s="17">
        <v>0</v>
      </c>
      <c r="AX13" s="17">
        <v>8.789455861750629E-3</v>
      </c>
      <c r="AY13" s="17">
        <v>0</v>
      </c>
      <c r="AZ13" s="17">
        <v>0</v>
      </c>
      <c r="BA13" s="17">
        <v>3.4780826552584022E-3</v>
      </c>
      <c r="BC13" s="17">
        <v>6.4813228385843724E-3</v>
      </c>
      <c r="BD13" s="17">
        <v>0</v>
      </c>
      <c r="BE13" s="17">
        <v>7.7162052475357708E-3</v>
      </c>
      <c r="BF13" s="17">
        <v>0</v>
      </c>
      <c r="BG13" s="17">
        <v>0</v>
      </c>
      <c r="BH13" s="17">
        <v>4.4976576197723788E-3</v>
      </c>
      <c r="BI13" s="17">
        <v>0</v>
      </c>
      <c r="BJ13" s="17">
        <v>5.2358888532006839E-3</v>
      </c>
      <c r="BK13" s="17">
        <v>3.5108941096853377E-2</v>
      </c>
      <c r="BL13" s="17">
        <v>0</v>
      </c>
      <c r="BM13" s="17">
        <v>6.3497921037606641E-3</v>
      </c>
      <c r="BN13" s="17">
        <v>5.3796648926699251E-3</v>
      </c>
      <c r="BP13" s="17">
        <v>8.1051454035138432E-3</v>
      </c>
      <c r="BQ13" s="17">
        <v>5.7770210011933261E-3</v>
      </c>
      <c r="BR13" s="17">
        <v>4.4953414554049784E-3</v>
      </c>
      <c r="BS13" s="17">
        <v>7.8365359031481122E-3</v>
      </c>
      <c r="BT13" s="17">
        <v>3.489327000277024E-3</v>
      </c>
      <c r="BU13" s="17">
        <v>0</v>
      </c>
      <c r="BV13" s="17">
        <v>1.238692899151213E-2</v>
      </c>
      <c r="BW13" s="17">
        <v>9.8585224315156858E-3</v>
      </c>
      <c r="BX13" s="17">
        <v>0</v>
      </c>
      <c r="BY13" s="17">
        <v>1.193098277128358E-2</v>
      </c>
    </row>
    <row r="14" spans="2:79" ht="18.95" customHeight="1">
      <c r="B14" s="19" t="s">
        <v>131</v>
      </c>
      <c r="C14" s="17">
        <v>8.8111577928777877E-3</v>
      </c>
      <c r="D14" s="17">
        <v>8.3619512714844402E-3</v>
      </c>
      <c r="E14" s="17">
        <v>1.2001183441732699E-2</v>
      </c>
      <c r="F14" s="17">
        <v>0</v>
      </c>
      <c r="H14" s="17">
        <v>2.6716584004888209E-2</v>
      </c>
      <c r="I14" s="17">
        <v>1.3635312922293041E-2</v>
      </c>
      <c r="J14" s="17">
        <v>1.7857968770147972E-2</v>
      </c>
      <c r="K14" s="17">
        <v>9.4692778215659974E-3</v>
      </c>
      <c r="L14" s="17">
        <v>7.938405111689445E-3</v>
      </c>
      <c r="M14" s="17">
        <v>4.689656582186192E-3</v>
      </c>
      <c r="N14" s="17">
        <v>0</v>
      </c>
      <c r="O14" s="17">
        <v>0</v>
      </c>
      <c r="P14" s="17">
        <v>0</v>
      </c>
      <c r="Q14" s="17">
        <v>1.427934384762879E-2</v>
      </c>
      <c r="R14" s="17">
        <v>0</v>
      </c>
      <c r="S14" s="17">
        <v>4.4881748781725843E-3</v>
      </c>
      <c r="U14" s="17">
        <v>2.7605166229496721E-2</v>
      </c>
      <c r="V14" s="17">
        <v>7.1234901058311014E-3</v>
      </c>
      <c r="W14" s="17">
        <v>0</v>
      </c>
      <c r="X14" s="17">
        <v>4.1719248887449774E-3</v>
      </c>
      <c r="Y14" s="17">
        <v>8.369364783705183E-3</v>
      </c>
      <c r="Z14" s="17">
        <v>0</v>
      </c>
      <c r="AA14" s="17">
        <v>0</v>
      </c>
      <c r="AB14" s="17">
        <v>6.6115533255524011E-3</v>
      </c>
      <c r="AC14" s="17">
        <v>1.3710102755733811E-2</v>
      </c>
      <c r="AD14" s="17">
        <v>1.3543932395064221E-2</v>
      </c>
      <c r="AE14" s="17">
        <v>0.22158449721752571</v>
      </c>
      <c r="AG14" s="17">
        <v>4.2203239479484461E-3</v>
      </c>
      <c r="AH14" s="17">
        <v>1.239737467657138E-2</v>
      </c>
      <c r="AJ14" s="17">
        <v>4.442080944845524E-3</v>
      </c>
      <c r="AK14" s="17">
        <v>3.4905361581814812E-3</v>
      </c>
      <c r="AL14" s="17">
        <v>0</v>
      </c>
      <c r="AM14" s="17">
        <v>0</v>
      </c>
      <c r="AN14" s="17">
        <v>1.03271881317566E-2</v>
      </c>
      <c r="AO14" s="17">
        <v>1.223190758896695E-2</v>
      </c>
      <c r="AP14" s="17">
        <v>8.978002189349233E-3</v>
      </c>
      <c r="AQ14" s="17">
        <v>7.8761230927719902E-3</v>
      </c>
      <c r="AR14" s="17">
        <v>4.2108575919785523E-3</v>
      </c>
      <c r="AS14" s="17">
        <v>0</v>
      </c>
      <c r="AT14" s="17">
        <v>0</v>
      </c>
      <c r="AU14" s="17">
        <v>4.190104205330474E-3</v>
      </c>
      <c r="AV14" s="17">
        <v>0</v>
      </c>
      <c r="AX14" s="17">
        <v>9.3228702272919791E-3</v>
      </c>
      <c r="AY14" s="17">
        <v>0</v>
      </c>
      <c r="AZ14" s="17">
        <v>0</v>
      </c>
      <c r="BA14" s="17">
        <v>4.190104205330474E-3</v>
      </c>
      <c r="BC14" s="17">
        <v>6.4813228385843724E-3</v>
      </c>
      <c r="BD14" s="17">
        <v>1.8266539815408239E-2</v>
      </c>
      <c r="BE14" s="17">
        <v>0</v>
      </c>
      <c r="BF14" s="17">
        <v>0</v>
      </c>
      <c r="BG14" s="17">
        <v>6.7552011264830356E-3</v>
      </c>
      <c r="BH14" s="17">
        <v>8.9953152395447575E-3</v>
      </c>
      <c r="BI14" s="17">
        <v>1.040901607435203E-2</v>
      </c>
      <c r="BJ14" s="17">
        <v>8.5938800056510386E-3</v>
      </c>
      <c r="BK14" s="17">
        <v>0</v>
      </c>
      <c r="BL14" s="17">
        <v>1.6834368545623469E-2</v>
      </c>
      <c r="BM14" s="17">
        <v>1.016085347808224E-2</v>
      </c>
      <c r="BN14" s="17">
        <v>1.433195675293154E-2</v>
      </c>
      <c r="BP14" s="17">
        <v>1.055604066442885E-2</v>
      </c>
      <c r="BQ14" s="17">
        <v>0</v>
      </c>
      <c r="BR14" s="17">
        <v>1.4875640238610131E-2</v>
      </c>
      <c r="BS14" s="17">
        <v>3.9182679515740561E-3</v>
      </c>
      <c r="BT14" s="17">
        <v>0</v>
      </c>
      <c r="BU14" s="17">
        <v>1.217736534126126E-2</v>
      </c>
      <c r="BV14" s="17">
        <v>0</v>
      </c>
      <c r="BW14" s="17">
        <v>1.214609271324598E-2</v>
      </c>
      <c r="BX14" s="17">
        <v>0</v>
      </c>
      <c r="BY14" s="17">
        <v>1.2845854870389511E-2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A19"/>
  <sheetViews>
    <sheetView showGridLines="0" workbookViewId="0">
      <pane xSplit="2" topLeftCell="N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349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0.34853058667470399</v>
      </c>
      <c r="D9" s="17">
        <v>0.37415238788681682</v>
      </c>
      <c r="E9" s="17">
        <v>0.29257480281262849</v>
      </c>
      <c r="F9" s="17">
        <v>0.21792641168257029</v>
      </c>
      <c r="H9" s="17">
        <v>0.31398292384063747</v>
      </c>
      <c r="I9" s="17">
        <v>0.3852050250215211</v>
      </c>
      <c r="J9" s="17">
        <v>0.37372074579828879</v>
      </c>
      <c r="K9" s="17">
        <v>0.35311400019563688</v>
      </c>
      <c r="L9" s="17">
        <v>0.2275580295651255</v>
      </c>
      <c r="M9" s="17">
        <v>0.34609934710310108</v>
      </c>
      <c r="N9" s="17">
        <v>0.28216805273990092</v>
      </c>
      <c r="O9" s="17">
        <v>0.31314550266270808</v>
      </c>
      <c r="P9" s="17">
        <v>0.39456623707767913</v>
      </c>
      <c r="Q9" s="17">
        <v>0.36204070326403992</v>
      </c>
      <c r="R9" s="17">
        <v>0.35614457700711122</v>
      </c>
      <c r="S9" s="17">
        <v>0.42215085479571401</v>
      </c>
      <c r="U9" s="17">
        <v>0.36582643611157267</v>
      </c>
      <c r="V9" s="17">
        <v>0.2805303456546544</v>
      </c>
      <c r="W9" s="17">
        <v>0.3054842003959769</v>
      </c>
      <c r="X9" s="17">
        <v>0.25044631342236823</v>
      </c>
      <c r="Y9" s="17">
        <v>0.41436775049875801</v>
      </c>
      <c r="Z9" s="17">
        <v>0.35764790232200189</v>
      </c>
      <c r="AA9" s="17">
        <v>0.4063297197982873</v>
      </c>
      <c r="AB9" s="17">
        <v>0.42235285989321669</v>
      </c>
      <c r="AC9" s="17">
        <v>0.37656812668903039</v>
      </c>
      <c r="AD9" s="17">
        <v>0.26451084092178567</v>
      </c>
      <c r="AE9" s="17">
        <v>0</v>
      </c>
      <c r="AG9" s="17">
        <v>0.38242143589085292</v>
      </c>
      <c r="AH9" s="17">
        <v>0.32205610736068802</v>
      </c>
      <c r="AJ9" s="17">
        <v>0.40406870229140901</v>
      </c>
      <c r="AK9" s="17">
        <v>0.36423402483867012</v>
      </c>
      <c r="AL9" s="17">
        <v>0.40286121693583599</v>
      </c>
      <c r="AM9" s="17">
        <v>0.34411604577213822</v>
      </c>
      <c r="AN9" s="17">
        <v>0.26075659697686238</v>
      </c>
      <c r="AO9" s="17">
        <v>0.38114482685405449</v>
      </c>
      <c r="AP9" s="17">
        <v>0.34085469830905879</v>
      </c>
      <c r="AQ9" s="17">
        <v>0.32837464407911482</v>
      </c>
      <c r="AR9" s="17">
        <v>0.36645545791901629</v>
      </c>
      <c r="AS9" s="17">
        <v>0.35656083019516471</v>
      </c>
      <c r="AT9" s="17">
        <v>0.37543359486045619</v>
      </c>
      <c r="AU9" s="17">
        <v>0.30458599366245581</v>
      </c>
      <c r="AV9" s="17">
        <v>0.42294019984850367</v>
      </c>
      <c r="AX9" s="17">
        <v>0.35141380968055169</v>
      </c>
      <c r="AY9" s="17">
        <v>0.35656083019516471</v>
      </c>
      <c r="AZ9" s="17">
        <v>0.37543359486045619</v>
      </c>
      <c r="BA9" s="17">
        <v>0.30458599366245581</v>
      </c>
      <c r="BC9" s="17">
        <v>0.39836226774912081</v>
      </c>
      <c r="BD9" s="17">
        <v>0.41670070306979068</v>
      </c>
      <c r="BE9" s="17">
        <v>0.43003391995881562</v>
      </c>
      <c r="BF9" s="17">
        <v>0.38871158879503981</v>
      </c>
      <c r="BG9" s="17">
        <v>0.41504737979513862</v>
      </c>
      <c r="BH9" s="17">
        <v>0.47821743428123992</v>
      </c>
      <c r="BI9" s="17">
        <v>0.44824309062755802</v>
      </c>
      <c r="BJ9" s="17">
        <v>0.33726180945517831</v>
      </c>
      <c r="BK9" s="17">
        <v>0.29315587854569558</v>
      </c>
      <c r="BL9" s="17">
        <v>0.32549611983892479</v>
      </c>
      <c r="BM9" s="17">
        <v>0.38926255666463511</v>
      </c>
      <c r="BN9" s="17">
        <v>0.2879262920174544</v>
      </c>
      <c r="BP9" s="17">
        <v>0.36822964304753131</v>
      </c>
      <c r="BQ9" s="17">
        <v>0.39550853313899992</v>
      </c>
      <c r="BR9" s="17">
        <v>0.26227947297458021</v>
      </c>
      <c r="BS9" s="17">
        <v>0.30515607177968901</v>
      </c>
      <c r="BT9" s="17">
        <v>0.50173119089116891</v>
      </c>
      <c r="BU9" s="17">
        <v>0.30063340978238251</v>
      </c>
      <c r="BV9" s="17">
        <v>0.3863036756407543</v>
      </c>
      <c r="BW9" s="17">
        <v>0.30966435941428522</v>
      </c>
      <c r="BX9" s="17">
        <v>0.30945063573220499</v>
      </c>
      <c r="BY9" s="17">
        <v>0.38121027616836189</v>
      </c>
    </row>
    <row r="10" spans="2:79" ht="18.95" customHeight="1">
      <c r="B10" s="19" t="s">
        <v>312</v>
      </c>
      <c r="C10" s="17">
        <v>0.40098595116826569</v>
      </c>
      <c r="D10" s="17">
        <v>0.38544521700992412</v>
      </c>
      <c r="E10" s="17">
        <v>0.44334984213106621</v>
      </c>
      <c r="F10" s="17">
        <v>0.42450097966620731</v>
      </c>
      <c r="H10" s="17">
        <v>0.37048382847879691</v>
      </c>
      <c r="I10" s="17">
        <v>0.31894290268153602</v>
      </c>
      <c r="J10" s="17">
        <v>0.37674659340992378</v>
      </c>
      <c r="K10" s="17">
        <v>0.4001792649964318</v>
      </c>
      <c r="L10" s="17">
        <v>0.49432221421161932</v>
      </c>
      <c r="M10" s="17">
        <v>0.47966417405438322</v>
      </c>
      <c r="N10" s="17">
        <v>0.46483119947317753</v>
      </c>
      <c r="O10" s="17">
        <v>0.43285366055843411</v>
      </c>
      <c r="P10" s="17">
        <v>0.33485707503958978</v>
      </c>
      <c r="Q10" s="17">
        <v>0.42562313064253282</v>
      </c>
      <c r="R10" s="17">
        <v>0.40719766646901739</v>
      </c>
      <c r="S10" s="17">
        <v>0.34499862869300768</v>
      </c>
      <c r="U10" s="17">
        <v>0.34195274675056803</v>
      </c>
      <c r="V10" s="17">
        <v>0.42746630583873252</v>
      </c>
      <c r="W10" s="17">
        <v>0.43285990980973998</v>
      </c>
      <c r="X10" s="17">
        <v>0.48708371738281658</v>
      </c>
      <c r="Y10" s="17">
        <v>0.41289766219046131</v>
      </c>
      <c r="Z10" s="17">
        <v>0.42072787171794818</v>
      </c>
      <c r="AA10" s="17">
        <v>0.33778558540581932</v>
      </c>
      <c r="AB10" s="17">
        <v>0.40113110601108087</v>
      </c>
      <c r="AC10" s="17">
        <v>0.36030385220577033</v>
      </c>
      <c r="AD10" s="17">
        <v>0.44080167102312162</v>
      </c>
      <c r="AE10" s="17">
        <v>0.43814469564311692</v>
      </c>
      <c r="AG10" s="17">
        <v>0.37926530905579242</v>
      </c>
      <c r="AH10" s="17">
        <v>0.41795344249981398</v>
      </c>
      <c r="AJ10" s="17">
        <v>0.37709237822606251</v>
      </c>
      <c r="AK10" s="17">
        <v>0.39608384134559987</v>
      </c>
      <c r="AL10" s="17">
        <v>0.31963217675378158</v>
      </c>
      <c r="AM10" s="17">
        <v>0.39079964840542641</v>
      </c>
      <c r="AN10" s="17">
        <v>0.46283282972123441</v>
      </c>
      <c r="AO10" s="17">
        <v>0.34038541216977342</v>
      </c>
      <c r="AP10" s="17">
        <v>0.40517022344068659</v>
      </c>
      <c r="AQ10" s="17">
        <v>0.40606962238334521</v>
      </c>
      <c r="AR10" s="17">
        <v>0.39602294355446072</v>
      </c>
      <c r="AS10" s="17">
        <v>0.37297775792563409</v>
      </c>
      <c r="AT10" s="17">
        <v>0.37248157515855129</v>
      </c>
      <c r="AU10" s="17">
        <v>0.36195567471528772</v>
      </c>
      <c r="AV10" s="17">
        <v>0.30714835020258258</v>
      </c>
      <c r="AX10" s="17">
        <v>0.40422369608844272</v>
      </c>
      <c r="AY10" s="17">
        <v>0.37297775792563409</v>
      </c>
      <c r="AZ10" s="17">
        <v>0.37248157515855129</v>
      </c>
      <c r="BA10" s="17">
        <v>0.36195567471528772</v>
      </c>
      <c r="BC10" s="17">
        <v>0.37920787956064123</v>
      </c>
      <c r="BD10" s="17">
        <v>0.35857636952085009</v>
      </c>
      <c r="BE10" s="17">
        <v>0.38133280467961972</v>
      </c>
      <c r="BF10" s="17">
        <v>0.37509913864702232</v>
      </c>
      <c r="BG10" s="17">
        <v>0.33831337431655772</v>
      </c>
      <c r="BH10" s="17">
        <v>0.35830646407460431</v>
      </c>
      <c r="BI10" s="17">
        <v>0.35018784816651122</v>
      </c>
      <c r="BJ10" s="17">
        <v>0.40590381792970159</v>
      </c>
      <c r="BK10" s="17">
        <v>0.42784154518713152</v>
      </c>
      <c r="BL10" s="17">
        <v>0.31899723928404222</v>
      </c>
      <c r="BM10" s="17">
        <v>0.35813123436033939</v>
      </c>
      <c r="BN10" s="17">
        <v>0.41214075920661131</v>
      </c>
      <c r="BP10" s="17">
        <v>0.38417787575865758</v>
      </c>
      <c r="BQ10" s="17">
        <v>0.39170120441917872</v>
      </c>
      <c r="BR10" s="17">
        <v>0.48465585514566772</v>
      </c>
      <c r="BS10" s="17">
        <v>0.45472891664016207</v>
      </c>
      <c r="BT10" s="17">
        <v>0.37288372399044323</v>
      </c>
      <c r="BU10" s="17">
        <v>0.43407581274217272</v>
      </c>
      <c r="BV10" s="17">
        <v>0.407547794950609</v>
      </c>
      <c r="BW10" s="17">
        <v>0.37554241964600937</v>
      </c>
      <c r="BX10" s="17">
        <v>0.4247068234789439</v>
      </c>
      <c r="BY10" s="17">
        <v>0.34651829174782439</v>
      </c>
    </row>
    <row r="11" spans="2:79" ht="18.95" customHeight="1">
      <c r="B11" s="19" t="s">
        <v>313</v>
      </c>
      <c r="C11" s="17">
        <v>0.20439768449317591</v>
      </c>
      <c r="D11" s="17">
        <v>0.1998482194899851</v>
      </c>
      <c r="E11" s="17">
        <v>0.20880550869975209</v>
      </c>
      <c r="F11" s="17">
        <v>0.27353237725483348</v>
      </c>
      <c r="H11" s="17">
        <v>0.1939352360811987</v>
      </c>
      <c r="I11" s="17">
        <v>0.2011221672909119</v>
      </c>
      <c r="J11" s="17">
        <v>0.2186753851216173</v>
      </c>
      <c r="K11" s="17">
        <v>0.18985188091275931</v>
      </c>
      <c r="L11" s="17">
        <v>0.19862866113340899</v>
      </c>
      <c r="M11" s="17">
        <v>0.155805707412107</v>
      </c>
      <c r="N11" s="17">
        <v>0.21900156846005259</v>
      </c>
      <c r="O11" s="17">
        <v>0.21604456676182429</v>
      </c>
      <c r="P11" s="17">
        <v>0.23753344097567569</v>
      </c>
      <c r="Q11" s="17">
        <v>0.19594465953845541</v>
      </c>
      <c r="R11" s="17">
        <v>0.2144426119725874</v>
      </c>
      <c r="S11" s="17">
        <v>0.21958224470930629</v>
      </c>
      <c r="U11" s="17">
        <v>0.2092714934784754</v>
      </c>
      <c r="V11" s="17">
        <v>0.22975832739172011</v>
      </c>
      <c r="W11" s="17">
        <v>0.18111610730902511</v>
      </c>
      <c r="X11" s="17">
        <v>0.216215099377774</v>
      </c>
      <c r="Y11" s="17">
        <v>0.12867990489594941</v>
      </c>
      <c r="Z11" s="17">
        <v>0.20038248337467951</v>
      </c>
      <c r="AA11" s="17">
        <v>0.2028959725489419</v>
      </c>
      <c r="AB11" s="17">
        <v>0.16557772855855049</v>
      </c>
      <c r="AC11" s="17">
        <v>0.2459713467378718</v>
      </c>
      <c r="AD11" s="17">
        <v>0.25877344516102252</v>
      </c>
      <c r="AE11" s="17">
        <v>0.24946233583600419</v>
      </c>
      <c r="AG11" s="17">
        <v>0.216867258002793</v>
      </c>
      <c r="AH11" s="17">
        <v>0.19465684076779469</v>
      </c>
      <c r="AJ11" s="17">
        <v>0.19114677959399121</v>
      </c>
      <c r="AK11" s="17">
        <v>0.21428934963619489</v>
      </c>
      <c r="AL11" s="17">
        <v>0.24253216491409771</v>
      </c>
      <c r="AM11" s="17">
        <v>0.23029749605731431</v>
      </c>
      <c r="AN11" s="17">
        <v>0.23257135337018539</v>
      </c>
      <c r="AO11" s="17">
        <v>0.2260373543618602</v>
      </c>
      <c r="AP11" s="17">
        <v>0.21078410743723239</v>
      </c>
      <c r="AQ11" s="17">
        <v>0.21606029215689421</v>
      </c>
      <c r="AR11" s="17">
        <v>0.18472731914534379</v>
      </c>
      <c r="AS11" s="17">
        <v>0.25910198416538222</v>
      </c>
      <c r="AT11" s="17">
        <v>0.21906423776746811</v>
      </c>
      <c r="AU11" s="17">
        <v>0.27977394406030093</v>
      </c>
      <c r="AV11" s="17">
        <v>0.26522307751795238</v>
      </c>
      <c r="AX11" s="17">
        <v>0.19886267871297819</v>
      </c>
      <c r="AY11" s="17">
        <v>0.25910198416538222</v>
      </c>
      <c r="AZ11" s="17">
        <v>0.21906423776746811</v>
      </c>
      <c r="BA11" s="17">
        <v>0.27977394406030093</v>
      </c>
      <c r="BC11" s="17">
        <v>0.20015351614256341</v>
      </c>
      <c r="BD11" s="17">
        <v>0.13314425989393819</v>
      </c>
      <c r="BE11" s="17">
        <v>0.13298603509025911</v>
      </c>
      <c r="BF11" s="17">
        <v>0.19750396679457799</v>
      </c>
      <c r="BG11" s="17">
        <v>0.18948610173472541</v>
      </c>
      <c r="BH11" s="17">
        <v>0.13746070628322149</v>
      </c>
      <c r="BI11" s="17">
        <v>0.15806409108801231</v>
      </c>
      <c r="BJ11" s="17">
        <v>0.20173003028412409</v>
      </c>
      <c r="BK11" s="17">
        <v>0.22090670234956991</v>
      </c>
      <c r="BL11" s="17">
        <v>0.28517471264259941</v>
      </c>
      <c r="BM11" s="17">
        <v>0.2240430444629414</v>
      </c>
      <c r="BN11" s="17">
        <v>0.24321438845639201</v>
      </c>
      <c r="BP11" s="17">
        <v>0.19854388212611199</v>
      </c>
      <c r="BQ11" s="17">
        <v>0.1838863626943848</v>
      </c>
      <c r="BR11" s="17">
        <v>0.21871884086568419</v>
      </c>
      <c r="BS11" s="17">
        <v>0.2035401501365931</v>
      </c>
      <c r="BT11" s="17">
        <v>0.1024222114908718</v>
      </c>
      <c r="BU11" s="17">
        <v>0.25311341213418359</v>
      </c>
      <c r="BV11" s="17">
        <v>0.14284821838123599</v>
      </c>
      <c r="BW11" s="17">
        <v>0.26046907344365289</v>
      </c>
      <c r="BX11" s="17">
        <v>0.23015231561294061</v>
      </c>
      <c r="BY11" s="17">
        <v>0.2087976896675125</v>
      </c>
    </row>
    <row r="12" spans="2:79" ht="18.95" customHeight="1">
      <c r="B12" s="19" t="s">
        <v>314</v>
      </c>
      <c r="C12" s="17">
        <v>3.3555825018970219E-2</v>
      </c>
      <c r="D12" s="17">
        <v>2.7152767144890708E-2</v>
      </c>
      <c r="E12" s="17">
        <v>4.6660107699755433E-2</v>
      </c>
      <c r="F12" s="17">
        <v>6.3539136645272415E-2</v>
      </c>
      <c r="H12" s="17">
        <v>8.9185847389531434E-2</v>
      </c>
      <c r="I12" s="17">
        <v>9.4729905006031109E-2</v>
      </c>
      <c r="J12" s="17">
        <v>2.3704980672071989E-2</v>
      </c>
      <c r="K12" s="17">
        <v>3.6962163622136668E-2</v>
      </c>
      <c r="L12" s="17">
        <v>6.9703461065708835E-2</v>
      </c>
      <c r="M12" s="17">
        <v>9.46102938247541E-3</v>
      </c>
      <c r="N12" s="17">
        <v>2.6279307399999979E-2</v>
      </c>
      <c r="O12" s="17">
        <v>3.7956270017033653E-2</v>
      </c>
      <c r="P12" s="17">
        <v>1.6763839520710689E-2</v>
      </c>
      <c r="Q12" s="17">
        <v>2.1121627073430009E-3</v>
      </c>
      <c r="R12" s="17">
        <v>1.6320132479013701E-2</v>
      </c>
      <c r="S12" s="17">
        <v>1.108261696243407E-3</v>
      </c>
      <c r="U12" s="17">
        <v>5.5344157429887242E-2</v>
      </c>
      <c r="V12" s="17">
        <v>4.1496680743261932E-2</v>
      </c>
      <c r="W12" s="17">
        <v>7.3162037067783431E-2</v>
      </c>
      <c r="X12" s="17">
        <v>3.5564359290584081E-2</v>
      </c>
      <c r="Y12" s="17">
        <v>3.1309556718841877E-2</v>
      </c>
      <c r="Z12" s="17">
        <v>2.124174258537067E-2</v>
      </c>
      <c r="AA12" s="17">
        <v>2.6547313881210548E-2</v>
      </c>
      <c r="AB12" s="17">
        <v>2.8845014743995802E-3</v>
      </c>
      <c r="AC12" s="17">
        <v>1.7156674367327641E-2</v>
      </c>
      <c r="AD12" s="17">
        <v>3.1171073168298011E-2</v>
      </c>
      <c r="AE12" s="17">
        <v>9.080847130335315E-2</v>
      </c>
      <c r="AG12" s="17">
        <v>1.0672368648460301E-2</v>
      </c>
      <c r="AH12" s="17">
        <v>5.1431670750967412E-2</v>
      </c>
      <c r="AJ12" s="17">
        <v>1.9398607711858001E-2</v>
      </c>
      <c r="AK12" s="17">
        <v>2.1902248021353789E-2</v>
      </c>
      <c r="AL12" s="17">
        <v>3.0045766578013111E-2</v>
      </c>
      <c r="AM12" s="17">
        <v>3.141441955910259E-2</v>
      </c>
      <c r="AN12" s="17">
        <v>3.5206646277899663E-2</v>
      </c>
      <c r="AO12" s="17">
        <v>2.534823794342108E-2</v>
      </c>
      <c r="AP12" s="17">
        <v>2.7073904318174469E-2</v>
      </c>
      <c r="AQ12" s="17">
        <v>3.4963383708857293E-2</v>
      </c>
      <c r="AR12" s="17">
        <v>3.4721518201383458E-2</v>
      </c>
      <c r="AS12" s="17">
        <v>3.3441989131524912E-3</v>
      </c>
      <c r="AT12" s="17">
        <v>2.4910930678574989E-2</v>
      </c>
      <c r="AU12" s="17">
        <v>4.0788577873421612E-2</v>
      </c>
      <c r="AV12" s="17">
        <v>4.6883724309614277E-3</v>
      </c>
      <c r="AX12" s="17">
        <v>3.1821017594575333E-2</v>
      </c>
      <c r="AY12" s="17">
        <v>3.3441989131524912E-3</v>
      </c>
      <c r="AZ12" s="17">
        <v>2.4910930678574989E-2</v>
      </c>
      <c r="BA12" s="17">
        <v>4.0788577873421612E-2</v>
      </c>
      <c r="BC12" s="17">
        <v>6.4860066088210369E-3</v>
      </c>
      <c r="BD12" s="17">
        <v>5.4986160215341889E-2</v>
      </c>
      <c r="BE12" s="17">
        <v>5.5647240271305583E-2</v>
      </c>
      <c r="BF12" s="17">
        <v>3.8685305763359941E-2</v>
      </c>
      <c r="BG12" s="17">
        <v>5.0397943027095139E-2</v>
      </c>
      <c r="BH12" s="17">
        <v>2.2495610930924191E-2</v>
      </c>
      <c r="BI12" s="17">
        <v>3.306208974464276E-2</v>
      </c>
      <c r="BJ12" s="17">
        <v>3.5081678812692738E-2</v>
      </c>
      <c r="BK12" s="17">
        <v>3.8402394245047503E-2</v>
      </c>
      <c r="BL12" s="17">
        <v>7.0331928234433475E-2</v>
      </c>
      <c r="BM12" s="17">
        <v>2.3465678872123089E-2</v>
      </c>
      <c r="BN12" s="17">
        <v>3.526945873722917E-2</v>
      </c>
      <c r="BP12" s="17">
        <v>3.0387412999756239E-2</v>
      </c>
      <c r="BQ12" s="17">
        <v>1.7349857745049931E-2</v>
      </c>
      <c r="BR12" s="17">
        <v>3.2970840115418842E-2</v>
      </c>
      <c r="BS12" s="17">
        <v>2.8738325540407551E-2</v>
      </c>
      <c r="BT12" s="17">
        <v>1.946219458284448E-2</v>
      </c>
      <c r="BU12" s="17">
        <v>1.217736534126126E-2</v>
      </c>
      <c r="BV12" s="17">
        <v>5.0873082869942549E-2</v>
      </c>
      <c r="BW12" s="17">
        <v>3.4699161991793688E-2</v>
      </c>
      <c r="BX12" s="17">
        <v>3.5690225175910632E-2</v>
      </c>
      <c r="BY12" s="17">
        <v>4.389348840565592E-2</v>
      </c>
    </row>
    <row r="13" spans="2:79" ht="18.95" customHeight="1">
      <c r="B13" s="19" t="s">
        <v>315</v>
      </c>
      <c r="C13" s="17">
        <v>7.1749068792572824E-3</v>
      </c>
      <c r="D13" s="17">
        <v>8.1611631866761354E-3</v>
      </c>
      <c r="E13" s="17">
        <v>1.8338497722235701E-3</v>
      </c>
      <c r="F13" s="17">
        <v>2.0501094751116469E-2</v>
      </c>
      <c r="H13" s="17">
        <v>1.304154195104482E-2</v>
      </c>
      <c r="I13" s="17">
        <v>0</v>
      </c>
      <c r="J13" s="17">
        <v>0</v>
      </c>
      <c r="K13" s="17">
        <v>1.9892690273035269E-2</v>
      </c>
      <c r="L13" s="17">
        <v>8.034894290619269E-3</v>
      </c>
      <c r="M13" s="17">
        <v>8.9697420479332261E-3</v>
      </c>
      <c r="N13" s="17">
        <v>7.7198719268689727E-3</v>
      </c>
      <c r="O13" s="17">
        <v>0</v>
      </c>
      <c r="P13" s="17">
        <v>1.6279407386344549E-2</v>
      </c>
      <c r="Q13" s="17">
        <v>0</v>
      </c>
      <c r="R13" s="17">
        <v>2.04488662930935E-3</v>
      </c>
      <c r="S13" s="17">
        <v>5.0804836595936612E-3</v>
      </c>
      <c r="U13" s="17">
        <v>6.535734337707942E-3</v>
      </c>
      <c r="V13" s="17">
        <v>1.362485026579986E-2</v>
      </c>
      <c r="W13" s="17">
        <v>0</v>
      </c>
      <c r="X13" s="17">
        <v>1.069051052645696E-2</v>
      </c>
      <c r="Y13" s="17">
        <v>0</v>
      </c>
      <c r="Z13" s="17">
        <v>0</v>
      </c>
      <c r="AA13" s="17">
        <v>2.4999680135509569E-2</v>
      </c>
      <c r="AB13" s="17">
        <v>8.0538040627521918E-3</v>
      </c>
      <c r="AC13" s="17">
        <v>0</v>
      </c>
      <c r="AD13" s="17">
        <v>4.7429697257722076E-3</v>
      </c>
      <c r="AE13" s="17">
        <v>0</v>
      </c>
      <c r="AG13" s="17">
        <v>4.9054215264429614E-3</v>
      </c>
      <c r="AH13" s="17">
        <v>8.9477583839022521E-3</v>
      </c>
      <c r="AJ13" s="17">
        <v>5.951313666637259E-3</v>
      </c>
      <c r="AK13" s="17">
        <v>3.4905361581814812E-3</v>
      </c>
      <c r="AL13" s="17">
        <v>4.9286748182714949E-3</v>
      </c>
      <c r="AM13" s="17">
        <v>3.3723902060186581E-3</v>
      </c>
      <c r="AN13" s="17">
        <v>7.1912330097574596E-3</v>
      </c>
      <c r="AO13" s="17">
        <v>1.485226108192372E-2</v>
      </c>
      <c r="AP13" s="17">
        <v>7.5478542025178494E-3</v>
      </c>
      <c r="AQ13" s="17">
        <v>1.301088368856552E-2</v>
      </c>
      <c r="AR13" s="17">
        <v>6.3992917898003342E-3</v>
      </c>
      <c r="AS13" s="17">
        <v>8.0152288006665427E-3</v>
      </c>
      <c r="AT13" s="17">
        <v>8.1096615349495523E-3</v>
      </c>
      <c r="AU13" s="17">
        <v>1.289580968853395E-2</v>
      </c>
      <c r="AV13" s="17">
        <v>0</v>
      </c>
      <c r="AX13" s="17">
        <v>7.7515010353787876E-3</v>
      </c>
      <c r="AY13" s="17">
        <v>8.0152288006665427E-3</v>
      </c>
      <c r="AZ13" s="17">
        <v>8.1096615349495523E-3</v>
      </c>
      <c r="BA13" s="17">
        <v>1.289580968853395E-2</v>
      </c>
      <c r="BC13" s="17">
        <v>1.437648780801129E-2</v>
      </c>
      <c r="BD13" s="17">
        <v>1.8266539815408239E-2</v>
      </c>
      <c r="BE13" s="17">
        <v>0</v>
      </c>
      <c r="BF13" s="17">
        <v>0</v>
      </c>
      <c r="BG13" s="17">
        <v>0</v>
      </c>
      <c r="BH13" s="17">
        <v>3.519784430010193E-3</v>
      </c>
      <c r="BI13" s="17">
        <v>0</v>
      </c>
      <c r="BJ13" s="17">
        <v>9.2247778923423424E-3</v>
      </c>
      <c r="BK13" s="17">
        <v>1.1182550562837521E-2</v>
      </c>
      <c r="BL13" s="17">
        <v>0</v>
      </c>
      <c r="BM13" s="17">
        <v>0</v>
      </c>
      <c r="BN13" s="17">
        <v>1.0217900645480719E-2</v>
      </c>
      <c r="BP13" s="17">
        <v>8.7276335860686661E-3</v>
      </c>
      <c r="BQ13" s="17">
        <v>5.7770210011933261E-3</v>
      </c>
      <c r="BR13" s="17">
        <v>0</v>
      </c>
      <c r="BS13" s="17">
        <v>7.8365359031481122E-3</v>
      </c>
      <c r="BT13" s="17">
        <v>3.50067904467167E-3</v>
      </c>
      <c r="BU13" s="17">
        <v>0</v>
      </c>
      <c r="BV13" s="17">
        <v>0</v>
      </c>
      <c r="BW13" s="17">
        <v>1.7337415222528581E-2</v>
      </c>
      <c r="BX13" s="17">
        <v>0</v>
      </c>
      <c r="BY13" s="17">
        <v>9.6394370905735893E-3</v>
      </c>
    </row>
    <row r="14" spans="2:79" ht="18.95" customHeight="1">
      <c r="B14" s="19" t="s">
        <v>131</v>
      </c>
      <c r="C14" s="17">
        <v>5.3550457656270029E-3</v>
      </c>
      <c r="D14" s="17">
        <v>5.2402452817072384E-3</v>
      </c>
      <c r="E14" s="17">
        <v>6.7758888845742904E-3</v>
      </c>
      <c r="F14" s="17">
        <v>0</v>
      </c>
      <c r="H14" s="17">
        <v>1.937062225879075E-2</v>
      </c>
      <c r="I14" s="17">
        <v>0</v>
      </c>
      <c r="J14" s="17">
        <v>7.1522949980979706E-3</v>
      </c>
      <c r="K14" s="17">
        <v>0</v>
      </c>
      <c r="L14" s="17">
        <v>1.752739733517888E-3</v>
      </c>
      <c r="M14" s="17">
        <v>0</v>
      </c>
      <c r="N14" s="17">
        <v>0</v>
      </c>
      <c r="O14" s="17">
        <v>0</v>
      </c>
      <c r="P14" s="17">
        <v>0</v>
      </c>
      <c r="Q14" s="17">
        <v>1.427934384762879E-2</v>
      </c>
      <c r="R14" s="17">
        <v>3.8501254429608961E-3</v>
      </c>
      <c r="S14" s="17">
        <v>7.0795264461348002E-3</v>
      </c>
      <c r="U14" s="17">
        <v>2.1069431891788781E-2</v>
      </c>
      <c r="V14" s="17">
        <v>7.1234901058311014E-3</v>
      </c>
      <c r="W14" s="17">
        <v>7.3777454174744914E-3</v>
      </c>
      <c r="X14" s="17">
        <v>0</v>
      </c>
      <c r="Y14" s="17">
        <v>1.2745125695989609E-2</v>
      </c>
      <c r="Z14" s="17">
        <v>0</v>
      </c>
      <c r="AA14" s="17">
        <v>1.4417282302314281E-3</v>
      </c>
      <c r="AB14" s="17">
        <v>0</v>
      </c>
      <c r="AC14" s="17">
        <v>0</v>
      </c>
      <c r="AD14" s="17">
        <v>0</v>
      </c>
      <c r="AE14" s="17">
        <v>0.22158449721752571</v>
      </c>
      <c r="AG14" s="17">
        <v>5.8682068756585482E-3</v>
      </c>
      <c r="AH14" s="17">
        <v>4.9541802368336368E-3</v>
      </c>
      <c r="AJ14" s="17">
        <v>2.342218510042072E-3</v>
      </c>
      <c r="AK14" s="17">
        <v>0</v>
      </c>
      <c r="AL14" s="17">
        <v>0</v>
      </c>
      <c r="AM14" s="17">
        <v>0</v>
      </c>
      <c r="AN14" s="17">
        <v>1.441340644060693E-3</v>
      </c>
      <c r="AO14" s="17">
        <v>1.223190758896695E-2</v>
      </c>
      <c r="AP14" s="17">
        <v>8.5692122923299117E-3</v>
      </c>
      <c r="AQ14" s="17">
        <v>1.521173983223183E-3</v>
      </c>
      <c r="AR14" s="17">
        <v>1.167346938999559E-2</v>
      </c>
      <c r="AS14" s="17">
        <v>0</v>
      </c>
      <c r="AT14" s="17">
        <v>0</v>
      </c>
      <c r="AU14" s="17">
        <v>0</v>
      </c>
      <c r="AV14" s="17">
        <v>0</v>
      </c>
      <c r="AX14" s="17">
        <v>5.9272968880733296E-3</v>
      </c>
      <c r="AY14" s="17">
        <v>0</v>
      </c>
      <c r="AZ14" s="17">
        <v>0</v>
      </c>
      <c r="BA14" s="17">
        <v>0</v>
      </c>
      <c r="BC14" s="17">
        <v>1.413842130842549E-3</v>
      </c>
      <c r="BD14" s="17">
        <v>1.8325967484670601E-2</v>
      </c>
      <c r="BE14" s="17">
        <v>0</v>
      </c>
      <c r="BF14" s="17">
        <v>0</v>
      </c>
      <c r="BG14" s="17">
        <v>6.7552011264830356E-3</v>
      </c>
      <c r="BH14" s="17">
        <v>0</v>
      </c>
      <c r="BI14" s="17">
        <v>1.044288037327587E-2</v>
      </c>
      <c r="BJ14" s="17">
        <v>1.079788562596086E-2</v>
      </c>
      <c r="BK14" s="17">
        <v>8.5109291097181031E-3</v>
      </c>
      <c r="BL14" s="17">
        <v>0</v>
      </c>
      <c r="BM14" s="17">
        <v>5.0974856399608331E-3</v>
      </c>
      <c r="BN14" s="17">
        <v>1.123120093683249E-2</v>
      </c>
      <c r="BP14" s="17">
        <v>9.9335524818740268E-3</v>
      </c>
      <c r="BQ14" s="17">
        <v>5.7770210011933261E-3</v>
      </c>
      <c r="BR14" s="17">
        <v>1.3749908986490421E-3</v>
      </c>
      <c r="BS14" s="17">
        <v>0</v>
      </c>
      <c r="BT14" s="17">
        <v>0</v>
      </c>
      <c r="BU14" s="17">
        <v>0</v>
      </c>
      <c r="BV14" s="17">
        <v>1.2427228157458319E-2</v>
      </c>
      <c r="BW14" s="17">
        <v>2.2875702817302989E-3</v>
      </c>
      <c r="BX14" s="17">
        <v>0</v>
      </c>
      <c r="BY14" s="17">
        <v>9.9408169200717322E-3</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A19"/>
  <sheetViews>
    <sheetView showGridLines="0" workbookViewId="0">
      <pane xSplit="2" topLeftCell="N1" activePane="topRight" state="frozen"/>
      <selection pane="topRight" activeCell="B19" sqref="B19"/>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350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0.42978470400014063</v>
      </c>
      <c r="D9" s="17">
        <v>0.45443040933895562</v>
      </c>
      <c r="E9" s="17">
        <v>0.34905601698316141</v>
      </c>
      <c r="F9" s="17">
        <v>0.40204059976122353</v>
      </c>
      <c r="H9" s="17">
        <v>0.39298896412621048</v>
      </c>
      <c r="I9" s="17">
        <v>0.4199618482822588</v>
      </c>
      <c r="J9" s="17">
        <v>0.38980354779964949</v>
      </c>
      <c r="K9" s="17">
        <v>0.37863619089551398</v>
      </c>
      <c r="L9" s="17">
        <v>0.31936077442794802</v>
      </c>
      <c r="M9" s="17">
        <v>0.36468375253617541</v>
      </c>
      <c r="N9" s="17">
        <v>0.38559331493431881</v>
      </c>
      <c r="O9" s="17">
        <v>0.44462265286489472</v>
      </c>
      <c r="P9" s="17">
        <v>0.42250798275746088</v>
      </c>
      <c r="Q9" s="17">
        <v>0.51931976081388054</v>
      </c>
      <c r="R9" s="17">
        <v>0.55766079858246986</v>
      </c>
      <c r="S9" s="17">
        <v>0.51062094327477903</v>
      </c>
      <c r="U9" s="17">
        <v>0.42638496421049282</v>
      </c>
      <c r="V9" s="17">
        <v>0.35698172782597309</v>
      </c>
      <c r="W9" s="17">
        <v>0.3295614894843365</v>
      </c>
      <c r="X9" s="17">
        <v>0.37824554594966908</v>
      </c>
      <c r="Y9" s="17">
        <v>0.46516638812060762</v>
      </c>
      <c r="Z9" s="17">
        <v>0.40097220644839038</v>
      </c>
      <c r="AA9" s="17">
        <v>0.48393045011416841</v>
      </c>
      <c r="AB9" s="17">
        <v>0.49950506469876432</v>
      </c>
      <c r="AC9" s="17">
        <v>0.52977651515146074</v>
      </c>
      <c r="AD9" s="17">
        <v>0.37683463550172142</v>
      </c>
      <c r="AE9" s="17">
        <v>0.17368618556254989</v>
      </c>
      <c r="AG9" s="17">
        <v>0.49955637121488522</v>
      </c>
      <c r="AH9" s="17">
        <v>0.37528124353503639</v>
      </c>
      <c r="AJ9" s="17">
        <v>0.47537542815469841</v>
      </c>
      <c r="AK9" s="17">
        <v>0.39512497336156721</v>
      </c>
      <c r="AL9" s="17">
        <v>0.39174537121675013</v>
      </c>
      <c r="AM9" s="17">
        <v>0.43192997405853512</v>
      </c>
      <c r="AN9" s="17">
        <v>0.38515779796150368</v>
      </c>
      <c r="AO9" s="17">
        <v>0.41261404282336472</v>
      </c>
      <c r="AP9" s="17">
        <v>0.43810566132864809</v>
      </c>
      <c r="AQ9" s="17">
        <v>0.41955463399845599</v>
      </c>
      <c r="AR9" s="17">
        <v>0.39683713041442209</v>
      </c>
      <c r="AS9" s="17">
        <v>0.39786412350016642</v>
      </c>
      <c r="AT9" s="17">
        <v>0.40059452483916203</v>
      </c>
      <c r="AU9" s="17">
        <v>0.38075406789955729</v>
      </c>
      <c r="AV9" s="17">
        <v>0.44930115180776681</v>
      </c>
      <c r="AX9" s="17">
        <v>0.43327268982134148</v>
      </c>
      <c r="AY9" s="17">
        <v>0.39786412350016642</v>
      </c>
      <c r="AZ9" s="17">
        <v>0.40059452483916203</v>
      </c>
      <c r="BA9" s="17">
        <v>0.38075406789955729</v>
      </c>
      <c r="BC9" s="17">
        <v>0.46405950538460272</v>
      </c>
      <c r="BD9" s="17">
        <v>0.39898742359876033</v>
      </c>
      <c r="BE9" s="17">
        <v>0.48803109669724948</v>
      </c>
      <c r="BF9" s="17">
        <v>0.43773611193837758</v>
      </c>
      <c r="BG9" s="17">
        <v>0.42793480725791999</v>
      </c>
      <c r="BH9" s="17">
        <v>0.51188199811828672</v>
      </c>
      <c r="BI9" s="17">
        <v>0.48893026715420818</v>
      </c>
      <c r="BJ9" s="17">
        <v>0.4331793242838331</v>
      </c>
      <c r="BK9" s="17">
        <v>0.39165912186685609</v>
      </c>
      <c r="BL9" s="17">
        <v>0.36555870715171812</v>
      </c>
      <c r="BM9" s="17">
        <v>0.4891148857684906</v>
      </c>
      <c r="BN9" s="17">
        <v>0.39813113194702932</v>
      </c>
      <c r="BP9" s="17">
        <v>0.45012102728415782</v>
      </c>
      <c r="BQ9" s="17">
        <v>0.47833915704923008</v>
      </c>
      <c r="BR9" s="17">
        <v>0.35221356904552598</v>
      </c>
      <c r="BS9" s="17">
        <v>0.43809367286486001</v>
      </c>
      <c r="BT9" s="17">
        <v>0.5645909219204982</v>
      </c>
      <c r="BU9" s="17">
        <v>0.4249787058477999</v>
      </c>
      <c r="BV9" s="17">
        <v>0.44429705493150051</v>
      </c>
      <c r="BW9" s="17">
        <v>0.35650249297572251</v>
      </c>
      <c r="BX9" s="17">
        <v>0.35373598934989192</v>
      </c>
      <c r="BY9" s="17">
        <v>0.43168350436037239</v>
      </c>
    </row>
    <row r="10" spans="2:79" ht="18.95" customHeight="1">
      <c r="B10" s="19" t="s">
        <v>312</v>
      </c>
      <c r="C10" s="17">
        <v>0.36613983072222012</v>
      </c>
      <c r="D10" s="17">
        <v>0.36100793833811118</v>
      </c>
      <c r="E10" s="17">
        <v>0.40247088263733921</v>
      </c>
      <c r="F10" s="17">
        <v>0.27234216501709302</v>
      </c>
      <c r="H10" s="17">
        <v>0.3597533500198507</v>
      </c>
      <c r="I10" s="17">
        <v>0.37264754988743393</v>
      </c>
      <c r="J10" s="17">
        <v>0.40832932976896441</v>
      </c>
      <c r="K10" s="17">
        <v>0.43255794411771542</v>
      </c>
      <c r="L10" s="17">
        <v>0.37439581019958779</v>
      </c>
      <c r="M10" s="17">
        <v>0.41019048221397558</v>
      </c>
      <c r="N10" s="17">
        <v>0.43815419107860581</v>
      </c>
      <c r="O10" s="17">
        <v>0.33680275813974297</v>
      </c>
      <c r="P10" s="17">
        <v>0.36206768577332987</v>
      </c>
      <c r="Q10" s="17">
        <v>0.3136240888597952</v>
      </c>
      <c r="R10" s="17">
        <v>0.33707185010457991</v>
      </c>
      <c r="S10" s="17">
        <v>0.31076643468146409</v>
      </c>
      <c r="U10" s="17">
        <v>0.3673702590944502</v>
      </c>
      <c r="V10" s="17">
        <v>0.43832228993267858</v>
      </c>
      <c r="W10" s="17">
        <v>0.3931718236378357</v>
      </c>
      <c r="X10" s="17">
        <v>0.36133917303044411</v>
      </c>
      <c r="Y10" s="17">
        <v>0.39163493226447188</v>
      </c>
      <c r="Z10" s="17">
        <v>0.34398650365047467</v>
      </c>
      <c r="AA10" s="17">
        <v>0.337923651589985</v>
      </c>
      <c r="AB10" s="17">
        <v>0.37085740639944609</v>
      </c>
      <c r="AC10" s="17">
        <v>0.32641420172572122</v>
      </c>
      <c r="AD10" s="17">
        <v>0.3587892813825454</v>
      </c>
      <c r="AE10" s="17">
        <v>0.34023466035402128</v>
      </c>
      <c r="AG10" s="17">
        <v>0.3276279353685192</v>
      </c>
      <c r="AH10" s="17">
        <v>0.39622412782502869</v>
      </c>
      <c r="AJ10" s="17">
        <v>0.33852569910632607</v>
      </c>
      <c r="AK10" s="17">
        <v>0.40358141819975829</v>
      </c>
      <c r="AL10" s="17">
        <v>0.35470750603593171</v>
      </c>
      <c r="AM10" s="17">
        <v>0.35703953583879872</v>
      </c>
      <c r="AN10" s="17">
        <v>0.38432307876397992</v>
      </c>
      <c r="AO10" s="17">
        <v>0.33277895942442881</v>
      </c>
      <c r="AP10" s="17">
        <v>0.36676814207100472</v>
      </c>
      <c r="AQ10" s="17">
        <v>0.3253171108046693</v>
      </c>
      <c r="AR10" s="17">
        <v>0.37141479148675899</v>
      </c>
      <c r="AS10" s="17">
        <v>0.41389173301127968</v>
      </c>
      <c r="AT10" s="17">
        <v>0.41659545070352177</v>
      </c>
      <c r="AU10" s="17">
        <v>0.37903373885276148</v>
      </c>
      <c r="AV10" s="17">
        <v>0.40168216539884982</v>
      </c>
      <c r="AX10" s="17">
        <v>0.36166965367178311</v>
      </c>
      <c r="AY10" s="17">
        <v>0.41389173301127968</v>
      </c>
      <c r="AZ10" s="17">
        <v>0.41659545070352177</v>
      </c>
      <c r="BA10" s="17">
        <v>0.37903373885276148</v>
      </c>
      <c r="BC10" s="17">
        <v>0.37717653022242559</v>
      </c>
      <c r="BD10" s="17">
        <v>0.36204968799514459</v>
      </c>
      <c r="BE10" s="17">
        <v>0.35132716022646449</v>
      </c>
      <c r="BF10" s="17">
        <v>0.42518290283578242</v>
      </c>
      <c r="BG10" s="17">
        <v>0.35779898793639209</v>
      </c>
      <c r="BH10" s="17">
        <v>0.34459128481632673</v>
      </c>
      <c r="BI10" s="17">
        <v>0.34244513526840548</v>
      </c>
      <c r="BJ10" s="17">
        <v>0.3710762422382814</v>
      </c>
      <c r="BK10" s="17">
        <v>0.37284170885620721</v>
      </c>
      <c r="BL10" s="17">
        <v>0.45925429703082732</v>
      </c>
      <c r="BM10" s="17">
        <v>0.30485765269137388</v>
      </c>
      <c r="BN10" s="17">
        <v>0.35783825486268661</v>
      </c>
      <c r="BP10" s="17">
        <v>0.37925863626553452</v>
      </c>
      <c r="BQ10" s="17">
        <v>0.37905974898858869</v>
      </c>
      <c r="BR10" s="17">
        <v>0.41428366566194869</v>
      </c>
      <c r="BS10" s="17">
        <v>0.3686723705506974</v>
      </c>
      <c r="BT10" s="17">
        <v>0.29801413227509738</v>
      </c>
      <c r="BU10" s="17">
        <v>0.30316543505568899</v>
      </c>
      <c r="BV10" s="17">
        <v>0.36661001018614742</v>
      </c>
      <c r="BW10" s="17">
        <v>0.39210250094258281</v>
      </c>
      <c r="BX10" s="17">
        <v>0.42534809215129082</v>
      </c>
      <c r="BY10" s="17">
        <v>0.3570950719972793</v>
      </c>
    </row>
    <row r="11" spans="2:79" ht="18.95" customHeight="1">
      <c r="B11" s="19" t="s">
        <v>313</v>
      </c>
      <c r="C11" s="17">
        <v>0.15643992196330081</v>
      </c>
      <c r="D11" s="17">
        <v>0.1398072680227001</v>
      </c>
      <c r="E11" s="17">
        <v>0.19814308234455061</v>
      </c>
      <c r="F11" s="17">
        <v>0.2320381263782971</v>
      </c>
      <c r="H11" s="17">
        <v>0.1569181797829427</v>
      </c>
      <c r="I11" s="17">
        <v>0.16728407834860709</v>
      </c>
      <c r="J11" s="17">
        <v>0.13743113403969681</v>
      </c>
      <c r="K11" s="17">
        <v>0.1342386850116748</v>
      </c>
      <c r="L11" s="17">
        <v>0.25180496125171858</v>
      </c>
      <c r="M11" s="17">
        <v>0.1642338441023028</v>
      </c>
      <c r="N11" s="17">
        <v>0.1256680638044263</v>
      </c>
      <c r="O11" s="17">
        <v>0.16795926238140271</v>
      </c>
      <c r="P11" s="17">
        <v>0.17820960287905691</v>
      </c>
      <c r="Q11" s="17">
        <v>0.13887632193649979</v>
      </c>
      <c r="R11" s="17">
        <v>9.7964797573060772E-2</v>
      </c>
      <c r="S11" s="17">
        <v>0.14633579058258259</v>
      </c>
      <c r="U11" s="17">
        <v>0.125840070633603</v>
      </c>
      <c r="V11" s="17">
        <v>0.17032279160391731</v>
      </c>
      <c r="W11" s="17">
        <v>0.24037416363768399</v>
      </c>
      <c r="X11" s="17">
        <v>0.20349629834601621</v>
      </c>
      <c r="Y11" s="17">
        <v>0.1144391823529211</v>
      </c>
      <c r="Z11" s="17">
        <v>0.20452893398760821</v>
      </c>
      <c r="AA11" s="17">
        <v>0.116640180958931</v>
      </c>
      <c r="AB11" s="17">
        <v>8.6972985694488178E-2</v>
      </c>
      <c r="AC11" s="17">
        <v>0.11232566134646151</v>
      </c>
      <c r="AD11" s="17">
        <v>0.2304409524394557</v>
      </c>
      <c r="AE11" s="17">
        <v>0.17368618556254989</v>
      </c>
      <c r="AG11" s="17">
        <v>0.14331964193047461</v>
      </c>
      <c r="AH11" s="17">
        <v>0.1666890774243461</v>
      </c>
      <c r="AJ11" s="17">
        <v>0.13684066000369891</v>
      </c>
      <c r="AK11" s="17">
        <v>0.16573346926127019</v>
      </c>
      <c r="AL11" s="17">
        <v>0.22318902960164569</v>
      </c>
      <c r="AM11" s="17">
        <v>0.16724025696994119</v>
      </c>
      <c r="AN11" s="17">
        <v>0.16973629585985081</v>
      </c>
      <c r="AO11" s="17">
        <v>0.20493399912609489</v>
      </c>
      <c r="AP11" s="17">
        <v>0.1388943784858947</v>
      </c>
      <c r="AQ11" s="17">
        <v>0.1990015791009756</v>
      </c>
      <c r="AR11" s="17">
        <v>0.188324740308491</v>
      </c>
      <c r="AS11" s="17">
        <v>0.16490165752710531</v>
      </c>
      <c r="AT11" s="17">
        <v>0.1550305516190443</v>
      </c>
      <c r="AU11" s="17">
        <v>0.19523681319051381</v>
      </c>
      <c r="AV11" s="17">
        <v>0.14432831036242219</v>
      </c>
      <c r="AX11" s="17">
        <v>0.15558513042097291</v>
      </c>
      <c r="AY11" s="17">
        <v>0.16490165752710531</v>
      </c>
      <c r="AZ11" s="17">
        <v>0.1550305516190443</v>
      </c>
      <c r="BA11" s="17">
        <v>0.19523681319051381</v>
      </c>
      <c r="BC11" s="17">
        <v>0.11127516537441159</v>
      </c>
      <c r="BD11" s="17">
        <v>9.6632511602771073E-2</v>
      </c>
      <c r="BE11" s="17">
        <v>0.10343421463265411</v>
      </c>
      <c r="BF11" s="17">
        <v>0.1039843924677844</v>
      </c>
      <c r="BG11" s="17">
        <v>0.13504137975808</v>
      </c>
      <c r="BH11" s="17">
        <v>9.7286775966645242E-2</v>
      </c>
      <c r="BI11" s="17">
        <v>7.9393011612250028E-2</v>
      </c>
      <c r="BJ11" s="17">
        <v>0.14844437496554211</v>
      </c>
      <c r="BK11" s="17">
        <v>0.1531299142107696</v>
      </c>
      <c r="BL11" s="17">
        <v>0.11014729170515269</v>
      </c>
      <c r="BM11" s="17">
        <v>0.16407166424673281</v>
      </c>
      <c r="BN11" s="17">
        <v>0.1889505302500607</v>
      </c>
      <c r="BP11" s="17">
        <v>0.1347188087283526</v>
      </c>
      <c r="BQ11" s="17">
        <v>8.8509690491432411E-2</v>
      </c>
      <c r="BR11" s="17">
        <v>0.20112873123292579</v>
      </c>
      <c r="BS11" s="17">
        <v>0.15139419724394529</v>
      </c>
      <c r="BT11" s="17">
        <v>0.1144547762656777</v>
      </c>
      <c r="BU11" s="17">
        <v>0.25967849375524987</v>
      </c>
      <c r="BV11" s="17">
        <v>0.13239008745063269</v>
      </c>
      <c r="BW11" s="17">
        <v>0.17458551711913059</v>
      </c>
      <c r="BX11" s="17">
        <v>0.1381960754420877</v>
      </c>
      <c r="BY11" s="17">
        <v>0.1487834140067788</v>
      </c>
    </row>
    <row r="12" spans="2:79" ht="18.95" customHeight="1">
      <c r="B12" s="19" t="s">
        <v>314</v>
      </c>
      <c r="C12" s="17">
        <v>3.0808219186567551E-2</v>
      </c>
      <c r="D12" s="17">
        <v>2.6488974203423679E-2</v>
      </c>
      <c r="E12" s="17">
        <v>3.4926670969930233E-2</v>
      </c>
      <c r="F12" s="17">
        <v>9.3579108843386383E-2</v>
      </c>
      <c r="H12" s="17">
        <v>3.9044968919206099E-2</v>
      </c>
      <c r="I12" s="17">
        <v>3.6185703570946151E-2</v>
      </c>
      <c r="J12" s="17">
        <v>4.2839199386459192E-2</v>
      </c>
      <c r="K12" s="17">
        <v>3.2615695171455933E-2</v>
      </c>
      <c r="L12" s="17">
        <v>3.7057598302269741E-2</v>
      </c>
      <c r="M12" s="17">
        <v>5.0345487485060618E-2</v>
      </c>
      <c r="N12" s="17">
        <v>3.5866783111808603E-2</v>
      </c>
      <c r="O12" s="17">
        <v>5.061532661395967E-2</v>
      </c>
      <c r="P12" s="17">
        <v>2.142765457354041E-2</v>
      </c>
      <c r="Q12" s="17">
        <v>1.9394595163786339E-2</v>
      </c>
      <c r="R12" s="17">
        <v>5.2576671105801767E-3</v>
      </c>
      <c r="S12" s="17">
        <v>1.7900297962958889E-2</v>
      </c>
      <c r="U12" s="17">
        <v>3.6444036892273393E-2</v>
      </c>
      <c r="V12" s="17">
        <v>1.362485026579986E-2</v>
      </c>
      <c r="W12" s="17">
        <v>2.7905389189879799E-2</v>
      </c>
      <c r="X12" s="17">
        <v>3.8020169932059027E-2</v>
      </c>
      <c r="Y12" s="17">
        <v>1.8564431022852271E-2</v>
      </c>
      <c r="Z12" s="17">
        <v>3.8226821648475073E-2</v>
      </c>
      <c r="AA12" s="17">
        <v>3.6506037201406043E-2</v>
      </c>
      <c r="AB12" s="17">
        <v>4.1222292470101611E-2</v>
      </c>
      <c r="AC12" s="17">
        <v>2.1716092828419971E-2</v>
      </c>
      <c r="AD12" s="17">
        <v>2.7213248732712709E-2</v>
      </c>
      <c r="AE12" s="17">
        <v>0</v>
      </c>
      <c r="AG12" s="17">
        <v>1.977459093411996E-2</v>
      </c>
      <c r="AH12" s="17">
        <v>3.9427347053944163E-2</v>
      </c>
      <c r="AJ12" s="17">
        <v>3.7419624162146947E-2</v>
      </c>
      <c r="AK12" s="17">
        <v>2.354152792331379E-2</v>
      </c>
      <c r="AL12" s="17">
        <v>2.07650062383842E-2</v>
      </c>
      <c r="AM12" s="17">
        <v>3.1015174309583969E-2</v>
      </c>
      <c r="AN12" s="17">
        <v>3.5725631934909532E-2</v>
      </c>
      <c r="AO12" s="17">
        <v>3.481931350917148E-2</v>
      </c>
      <c r="AP12" s="17">
        <v>3.4348006870866497E-2</v>
      </c>
      <c r="AQ12" s="17">
        <v>2.9302029305620009E-2</v>
      </c>
      <c r="AR12" s="17">
        <v>2.686506956715928E-2</v>
      </c>
      <c r="AS12" s="17">
        <v>1.5327257160782041E-2</v>
      </c>
      <c r="AT12" s="17">
        <v>1.9674533258947149E-2</v>
      </c>
      <c r="AU12" s="17">
        <v>3.2079570368633403E-2</v>
      </c>
      <c r="AV12" s="17">
        <v>4.6883724309614277E-3</v>
      </c>
      <c r="AX12" s="17">
        <v>3.1036514230896321E-2</v>
      </c>
      <c r="AY12" s="17">
        <v>1.5327257160782041E-2</v>
      </c>
      <c r="AZ12" s="17">
        <v>1.9674533258947149E-2</v>
      </c>
      <c r="BA12" s="17">
        <v>3.2079570368633403E-2</v>
      </c>
      <c r="BC12" s="17">
        <v>6.5053389429791508E-3</v>
      </c>
      <c r="BD12" s="17">
        <v>7.3121785381040375E-2</v>
      </c>
      <c r="BE12" s="17">
        <v>3.9045814557104888E-2</v>
      </c>
      <c r="BF12" s="17">
        <v>2.1223486561344911E-2</v>
      </c>
      <c r="BG12" s="17">
        <v>2.821506657067311E-2</v>
      </c>
      <c r="BH12" s="17">
        <v>2.1515306743100919E-2</v>
      </c>
      <c r="BI12" s="17">
        <v>4.8002469752792307E-2</v>
      </c>
      <c r="BJ12" s="17">
        <v>2.117684356322757E-2</v>
      </c>
      <c r="BK12" s="17">
        <v>4.0889344933963102E-2</v>
      </c>
      <c r="BL12" s="17">
        <v>5.2268780433654509E-2</v>
      </c>
      <c r="BM12" s="17">
        <v>2.8700450793898311E-2</v>
      </c>
      <c r="BN12" s="17">
        <v>4.3173259672726012E-2</v>
      </c>
      <c r="BP12" s="17">
        <v>1.7718649827013551E-2</v>
      </c>
      <c r="BQ12" s="17">
        <v>3.096452472450557E-2</v>
      </c>
      <c r="BR12" s="17">
        <v>2.2957696293009339E-2</v>
      </c>
      <c r="BS12" s="17">
        <v>2.7006903476735761E-2</v>
      </c>
      <c r="BT12" s="17">
        <v>1.320907224730462E-2</v>
      </c>
      <c r="BU12" s="17">
        <v>1.217736534126126E-2</v>
      </c>
      <c r="BV12" s="17">
        <v>4.4275619274261387E-2</v>
      </c>
      <c r="BW12" s="17">
        <v>6.7043025889821153E-2</v>
      </c>
      <c r="BX12" s="17">
        <v>5.5796932751549309E-2</v>
      </c>
      <c r="BY12" s="17">
        <v>3.5189582104533892E-2</v>
      </c>
    </row>
    <row r="13" spans="2:79" ht="18.95" customHeight="1">
      <c r="B13" s="19" t="s">
        <v>315</v>
      </c>
      <c r="C13" s="17">
        <v>1.0806734906651251E-2</v>
      </c>
      <c r="D13" s="17">
        <v>1.3776766313146321E-2</v>
      </c>
      <c r="E13" s="17">
        <v>3.192794209996375E-3</v>
      </c>
      <c r="F13" s="17">
        <v>0</v>
      </c>
      <c r="H13" s="17">
        <v>2.8288391953208061E-2</v>
      </c>
      <c r="I13" s="17">
        <v>3.9208199107539912E-3</v>
      </c>
      <c r="J13" s="17">
        <v>1.4444494007132011E-2</v>
      </c>
      <c r="K13" s="17">
        <v>1.2482206982073781E-2</v>
      </c>
      <c r="L13" s="17">
        <v>1.6095929002209689E-2</v>
      </c>
      <c r="M13" s="17">
        <v>9.0093445725049678E-3</v>
      </c>
      <c r="N13" s="17">
        <v>1.471764707084052E-2</v>
      </c>
      <c r="O13" s="17">
        <v>0</v>
      </c>
      <c r="P13" s="17">
        <v>1.5787074016611811E-2</v>
      </c>
      <c r="Q13" s="17">
        <v>0</v>
      </c>
      <c r="R13" s="17">
        <v>2.04488662930935E-3</v>
      </c>
      <c r="S13" s="17">
        <v>6.188745355837068E-3</v>
      </c>
      <c r="U13" s="17">
        <v>2.2891237277391861E-2</v>
      </c>
      <c r="V13" s="17">
        <v>1.362485026579986E-2</v>
      </c>
      <c r="W13" s="17">
        <v>1.6093886327894051E-3</v>
      </c>
      <c r="X13" s="17">
        <v>1.4726887853066559E-2</v>
      </c>
      <c r="Y13" s="17">
        <v>1.019506623914709E-2</v>
      </c>
      <c r="Z13" s="17">
        <v>1.0719517347263291E-2</v>
      </c>
      <c r="AA13" s="17">
        <v>2.4999680135509569E-2</v>
      </c>
      <c r="AB13" s="17">
        <v>1.4422507371997901E-3</v>
      </c>
      <c r="AC13" s="17">
        <v>1.483481943033162E-3</v>
      </c>
      <c r="AD13" s="17">
        <v>4.7429697257722076E-3</v>
      </c>
      <c r="AE13" s="17">
        <v>0</v>
      </c>
      <c r="AG13" s="17">
        <v>5.2133986629839327E-3</v>
      </c>
      <c r="AH13" s="17">
        <v>1.517607554296517E-2</v>
      </c>
      <c r="AJ13" s="17">
        <v>9.6466691219606847E-3</v>
      </c>
      <c r="AK13" s="17">
        <v>8.7152285693548361E-3</v>
      </c>
      <c r="AL13" s="17">
        <v>4.9286748182714949E-3</v>
      </c>
      <c r="AM13" s="17">
        <v>1.0523081369689449E-2</v>
      </c>
      <c r="AN13" s="17">
        <v>1.862906133280097E-2</v>
      </c>
      <c r="AO13" s="17">
        <v>4.3123967339882413E-3</v>
      </c>
      <c r="AP13" s="17">
        <v>1.204849787318036E-2</v>
      </c>
      <c r="AQ13" s="17">
        <v>2.077278259046721E-2</v>
      </c>
      <c r="AR13" s="17">
        <v>3.19444954428009E-3</v>
      </c>
      <c r="AS13" s="17">
        <v>8.0152288006665427E-3</v>
      </c>
      <c r="AT13" s="17">
        <v>6.6535316493375957E-3</v>
      </c>
      <c r="AU13" s="17">
        <v>1.289580968853395E-2</v>
      </c>
      <c r="AV13" s="17">
        <v>0</v>
      </c>
      <c r="AX13" s="17">
        <v>1.196156465992919E-2</v>
      </c>
      <c r="AY13" s="17">
        <v>8.0152288006665427E-3</v>
      </c>
      <c r="AZ13" s="17">
        <v>6.6535316493375957E-3</v>
      </c>
      <c r="BA13" s="17">
        <v>1.289580968853395E-2</v>
      </c>
      <c r="BC13" s="17">
        <v>3.4502137236996577E-2</v>
      </c>
      <c r="BD13" s="17">
        <v>3.2616084122204569E-2</v>
      </c>
      <c r="BE13" s="17">
        <v>1.816171388652699E-2</v>
      </c>
      <c r="BF13" s="17">
        <v>9.2849654843581743E-3</v>
      </c>
      <c r="BG13" s="17">
        <v>4.4254557350451577E-2</v>
      </c>
      <c r="BH13" s="17">
        <v>1.7493994128448459E-2</v>
      </c>
      <c r="BI13" s="17">
        <v>1.8106586773110271E-2</v>
      </c>
      <c r="BJ13" s="17">
        <v>1.622488586270833E-2</v>
      </c>
      <c r="BK13" s="17">
        <v>3.2968981022486119E-2</v>
      </c>
      <c r="BL13" s="17">
        <v>1.277092367864713E-2</v>
      </c>
      <c r="BM13" s="17">
        <v>1.9685407942802418E-3</v>
      </c>
      <c r="BN13" s="17">
        <v>1.589661544428511E-3</v>
      </c>
      <c r="BP13" s="17">
        <v>9.6418371252487561E-3</v>
      </c>
      <c r="BQ13" s="17">
        <v>1.157283674385661E-2</v>
      </c>
      <c r="BR13" s="17">
        <v>3.531380438790034E-3</v>
      </c>
      <c r="BS13" s="17">
        <v>1.4832855863761381E-2</v>
      </c>
      <c r="BT13" s="17">
        <v>6.9900060449486941E-3</v>
      </c>
      <c r="BU13" s="17">
        <v>0</v>
      </c>
      <c r="BV13" s="17">
        <v>0</v>
      </c>
      <c r="BW13" s="17">
        <v>7.4788927910128906E-3</v>
      </c>
      <c r="BX13" s="17">
        <v>2.6922910305180452E-2</v>
      </c>
      <c r="BY13" s="17">
        <v>1.6684667200841882E-2</v>
      </c>
    </row>
    <row r="14" spans="2:79" ht="18.95" customHeight="1">
      <c r="B14" s="19" t="s">
        <v>131</v>
      </c>
      <c r="C14" s="17">
        <v>6.0205892211197638E-3</v>
      </c>
      <c r="D14" s="17">
        <v>4.4886437836630343E-3</v>
      </c>
      <c r="E14" s="17">
        <v>1.2210552855022219E-2</v>
      </c>
      <c r="F14" s="17">
        <v>0</v>
      </c>
      <c r="H14" s="17">
        <v>2.3006145198581959E-2</v>
      </c>
      <c r="I14" s="17">
        <v>0</v>
      </c>
      <c r="J14" s="17">
        <v>7.1522949980979706E-3</v>
      </c>
      <c r="K14" s="17">
        <v>9.4692778215659974E-3</v>
      </c>
      <c r="L14" s="17">
        <v>1.2849268162659501E-3</v>
      </c>
      <c r="M14" s="17">
        <v>1.5370890899806811E-3</v>
      </c>
      <c r="N14" s="17">
        <v>0</v>
      </c>
      <c r="O14" s="17">
        <v>0</v>
      </c>
      <c r="P14" s="17">
        <v>0</v>
      </c>
      <c r="Q14" s="17">
        <v>8.7852332260379227E-3</v>
      </c>
      <c r="R14" s="17">
        <v>0</v>
      </c>
      <c r="S14" s="17">
        <v>8.1877881423782096E-3</v>
      </c>
      <c r="U14" s="17">
        <v>2.1069431891788781E-2</v>
      </c>
      <c r="V14" s="17">
        <v>7.1234901058311014E-3</v>
      </c>
      <c r="W14" s="17">
        <v>7.3777454174744914E-3</v>
      </c>
      <c r="X14" s="17">
        <v>4.1719248887449774E-3</v>
      </c>
      <c r="Y14" s="17">
        <v>0</v>
      </c>
      <c r="Z14" s="17">
        <v>1.566016917788525E-3</v>
      </c>
      <c r="AA14" s="17">
        <v>0</v>
      </c>
      <c r="AB14" s="17">
        <v>0</v>
      </c>
      <c r="AC14" s="17">
        <v>8.2840470049036444E-3</v>
      </c>
      <c r="AD14" s="17">
        <v>1.9789122177926539E-3</v>
      </c>
      <c r="AE14" s="17">
        <v>0.31239296852087889</v>
      </c>
      <c r="AG14" s="17">
        <v>4.5080618890172208E-3</v>
      </c>
      <c r="AH14" s="17">
        <v>7.2021286186793911E-3</v>
      </c>
      <c r="AJ14" s="17">
        <v>2.1919194511690141E-3</v>
      </c>
      <c r="AK14" s="17">
        <v>3.3033826847358831E-3</v>
      </c>
      <c r="AL14" s="17">
        <v>4.6644120890167633E-3</v>
      </c>
      <c r="AM14" s="17">
        <v>2.2519774534517289E-3</v>
      </c>
      <c r="AN14" s="17">
        <v>6.4281341469551011E-3</v>
      </c>
      <c r="AO14" s="17">
        <v>1.054128838295185E-2</v>
      </c>
      <c r="AP14" s="17">
        <v>9.8353133704057565E-3</v>
      </c>
      <c r="AQ14" s="17">
        <v>6.0518641998122177E-3</v>
      </c>
      <c r="AR14" s="17">
        <v>1.336381867888871E-2</v>
      </c>
      <c r="AS14" s="17">
        <v>0</v>
      </c>
      <c r="AT14" s="17">
        <v>1.4514079299870919E-3</v>
      </c>
      <c r="AU14" s="17">
        <v>0</v>
      </c>
      <c r="AV14" s="17">
        <v>0</v>
      </c>
      <c r="AX14" s="17">
        <v>6.4744471950771076E-3</v>
      </c>
      <c r="AY14" s="17">
        <v>0</v>
      </c>
      <c r="AZ14" s="17">
        <v>1.4514079299870919E-3</v>
      </c>
      <c r="BA14" s="17">
        <v>0</v>
      </c>
      <c r="BC14" s="17">
        <v>6.4813228385843724E-3</v>
      </c>
      <c r="BD14" s="17">
        <v>3.6592507300078847E-2</v>
      </c>
      <c r="BE14" s="17">
        <v>0</v>
      </c>
      <c r="BF14" s="17">
        <v>2.5881407123525368E-3</v>
      </c>
      <c r="BG14" s="17">
        <v>6.7552011264830356E-3</v>
      </c>
      <c r="BH14" s="17">
        <v>7.2306402271920551E-3</v>
      </c>
      <c r="BI14" s="17">
        <v>2.3122529439233441E-2</v>
      </c>
      <c r="BJ14" s="17">
        <v>9.8983290864074723E-3</v>
      </c>
      <c r="BK14" s="17">
        <v>8.5109291097181031E-3</v>
      </c>
      <c r="BL14" s="17">
        <v>0</v>
      </c>
      <c r="BM14" s="17">
        <v>1.128680570522422E-2</v>
      </c>
      <c r="BN14" s="17">
        <v>1.031716172306887E-2</v>
      </c>
      <c r="BP14" s="17">
        <v>8.541040769692634E-3</v>
      </c>
      <c r="BQ14" s="17">
        <v>1.155404200238665E-2</v>
      </c>
      <c r="BR14" s="17">
        <v>5.8849573278001704E-3</v>
      </c>
      <c r="BS14" s="17">
        <v>0</v>
      </c>
      <c r="BT14" s="17">
        <v>2.741091246473544E-3</v>
      </c>
      <c r="BU14" s="17">
        <v>0</v>
      </c>
      <c r="BV14" s="17">
        <v>1.2427228157458319E-2</v>
      </c>
      <c r="BW14" s="17">
        <v>2.2875702817302989E-3</v>
      </c>
      <c r="BX14" s="17">
        <v>0</v>
      </c>
      <c r="BY14" s="17">
        <v>1.056376033019385E-2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A19"/>
  <sheetViews>
    <sheetView showGridLines="0" workbookViewId="0">
      <pane xSplit="2" topLeftCell="M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351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0.3067694894696727</v>
      </c>
      <c r="D9" s="17">
        <v>0.3293544749779006</v>
      </c>
      <c r="E9" s="17">
        <v>0.2509439592546075</v>
      </c>
      <c r="F9" s="17">
        <v>0.230397397240481</v>
      </c>
      <c r="H9" s="17">
        <v>0.24904157920009121</v>
      </c>
      <c r="I9" s="17">
        <v>0.27912992359182393</v>
      </c>
      <c r="J9" s="17">
        <v>0.29134513227748238</v>
      </c>
      <c r="K9" s="17">
        <v>0.26786125507655612</v>
      </c>
      <c r="L9" s="17">
        <v>0.25726605718843087</v>
      </c>
      <c r="M9" s="17">
        <v>0.25974180344529052</v>
      </c>
      <c r="N9" s="17">
        <v>0.25186038124938859</v>
      </c>
      <c r="O9" s="17">
        <v>0.33521949006550089</v>
      </c>
      <c r="P9" s="17">
        <v>0.34826186631164707</v>
      </c>
      <c r="Q9" s="17">
        <v>0.34897980939894052</v>
      </c>
      <c r="R9" s="17">
        <v>0.41540634771695539</v>
      </c>
      <c r="S9" s="17">
        <v>0.35311199895604012</v>
      </c>
      <c r="U9" s="17">
        <v>0.23882422720309199</v>
      </c>
      <c r="V9" s="17">
        <v>0.25266883358565839</v>
      </c>
      <c r="W9" s="17">
        <v>0.27401535421514273</v>
      </c>
      <c r="X9" s="17">
        <v>0.21949479278147199</v>
      </c>
      <c r="Y9" s="17">
        <v>0.3046951526573351</v>
      </c>
      <c r="Z9" s="17">
        <v>0.35856126178374909</v>
      </c>
      <c r="AA9" s="17">
        <v>0.37681787953279439</v>
      </c>
      <c r="AB9" s="17">
        <v>0.41030411367890562</v>
      </c>
      <c r="AC9" s="17">
        <v>0.35510462263932868</v>
      </c>
      <c r="AD9" s="17">
        <v>0.238415014169746</v>
      </c>
      <c r="AE9" s="17">
        <v>0</v>
      </c>
      <c r="AG9" s="17">
        <v>0.36155803514035262</v>
      </c>
      <c r="AH9" s="17">
        <v>0.26397037842490467</v>
      </c>
      <c r="AJ9" s="17">
        <v>0.35789584466888341</v>
      </c>
      <c r="AK9" s="17">
        <v>0.36536215752360629</v>
      </c>
      <c r="AL9" s="17">
        <v>0.32920401457187137</v>
      </c>
      <c r="AM9" s="17">
        <v>0.36324546835739491</v>
      </c>
      <c r="AN9" s="17">
        <v>0.2113906302367401</v>
      </c>
      <c r="AO9" s="17">
        <v>0.3259169005098923</v>
      </c>
      <c r="AP9" s="17">
        <v>0.35496767311946198</v>
      </c>
      <c r="AQ9" s="17">
        <v>0.32495620423551719</v>
      </c>
      <c r="AR9" s="17">
        <v>0.39035999401530508</v>
      </c>
      <c r="AS9" s="17">
        <v>0.34977312668363802</v>
      </c>
      <c r="AT9" s="17">
        <v>0.31936320300470777</v>
      </c>
      <c r="AU9" s="17">
        <v>0.29647326137801622</v>
      </c>
      <c r="AV9" s="17">
        <v>0.40989788738016258</v>
      </c>
      <c r="AX9" s="17">
        <v>0.31321373172873712</v>
      </c>
      <c r="AY9" s="17">
        <v>0.34977312668363802</v>
      </c>
      <c r="AZ9" s="17">
        <v>0.31936320300470777</v>
      </c>
      <c r="BA9" s="17">
        <v>0.29647326137801622</v>
      </c>
      <c r="BC9" s="17">
        <v>0.34610390355083409</v>
      </c>
      <c r="BD9" s="17">
        <v>0.30665752569931531</v>
      </c>
      <c r="BE9" s="17">
        <v>0.34897314437927213</v>
      </c>
      <c r="BF9" s="17">
        <v>0.39480035632676258</v>
      </c>
      <c r="BG9" s="17">
        <v>0.27344826760444402</v>
      </c>
      <c r="BH9" s="17">
        <v>0.44861471694885091</v>
      </c>
      <c r="BI9" s="17">
        <v>0.38363309359586367</v>
      </c>
      <c r="BJ9" s="17">
        <v>0.30972206601455682</v>
      </c>
      <c r="BK9" s="17">
        <v>0.2283824651027811</v>
      </c>
      <c r="BL9" s="17">
        <v>0.31540760875808621</v>
      </c>
      <c r="BM9" s="17">
        <v>0.33777857287019047</v>
      </c>
      <c r="BN9" s="17">
        <v>0.24310152565848689</v>
      </c>
      <c r="BP9" s="17">
        <v>0.33359402446576342</v>
      </c>
      <c r="BQ9" s="17">
        <v>0.37750296075316592</v>
      </c>
      <c r="BR9" s="17">
        <v>0.2361275018595507</v>
      </c>
      <c r="BS9" s="17">
        <v>0.28406243161991351</v>
      </c>
      <c r="BT9" s="17">
        <v>0.44975482132533762</v>
      </c>
      <c r="BU9" s="17">
        <v>0.2422786083493827</v>
      </c>
      <c r="BV9" s="17">
        <v>0.36278005035081029</v>
      </c>
      <c r="BW9" s="17">
        <v>0.3036900266085773</v>
      </c>
      <c r="BX9" s="17">
        <v>0.3592661531623445</v>
      </c>
      <c r="BY9" s="17">
        <v>0.29894001978411372</v>
      </c>
    </row>
    <row r="10" spans="2:79" ht="18.95" customHeight="1">
      <c r="B10" s="19" t="s">
        <v>312</v>
      </c>
      <c r="C10" s="17">
        <v>0.39109077901324651</v>
      </c>
      <c r="D10" s="17">
        <v>0.37986494769924062</v>
      </c>
      <c r="E10" s="17">
        <v>0.42752085080108188</v>
      </c>
      <c r="F10" s="17">
        <v>0.34217519583664119</v>
      </c>
      <c r="H10" s="17">
        <v>0.43048095204931508</v>
      </c>
      <c r="I10" s="17">
        <v>0.38162054898950282</v>
      </c>
      <c r="J10" s="17">
        <v>0.34184333681793683</v>
      </c>
      <c r="K10" s="17">
        <v>0.42810993712094358</v>
      </c>
      <c r="L10" s="17">
        <v>0.4025205453715352</v>
      </c>
      <c r="M10" s="17">
        <v>0.41728681022846292</v>
      </c>
      <c r="N10" s="17">
        <v>0.41967847494180771</v>
      </c>
      <c r="O10" s="17">
        <v>0.38367799528617158</v>
      </c>
      <c r="P10" s="17">
        <v>0.4029325285776742</v>
      </c>
      <c r="Q10" s="17">
        <v>0.41086574419854649</v>
      </c>
      <c r="R10" s="17">
        <v>0.31883137635618081</v>
      </c>
      <c r="S10" s="17">
        <v>0.36505624659998931</v>
      </c>
      <c r="U10" s="17">
        <v>0.40066432341723962</v>
      </c>
      <c r="V10" s="17">
        <v>0.36708019169532791</v>
      </c>
      <c r="W10" s="17">
        <v>0.37704253022206069</v>
      </c>
      <c r="X10" s="17">
        <v>0.44762123625516698</v>
      </c>
      <c r="Y10" s="17">
        <v>0.44532094884939288</v>
      </c>
      <c r="Z10" s="17">
        <v>0.40452595770274841</v>
      </c>
      <c r="AA10" s="17">
        <v>0.37830726758573252</v>
      </c>
      <c r="AB10" s="17">
        <v>0.38300180918988191</v>
      </c>
      <c r="AC10" s="17">
        <v>0.35688553564206699</v>
      </c>
      <c r="AD10" s="17">
        <v>0.37259263555756511</v>
      </c>
      <c r="AE10" s="17">
        <v>0.21157426069927701</v>
      </c>
      <c r="AG10" s="17">
        <v>0.37298670647567211</v>
      </c>
      <c r="AH10" s="17">
        <v>0.40523311846418808</v>
      </c>
      <c r="AJ10" s="17">
        <v>0.38980820647402148</v>
      </c>
      <c r="AK10" s="17">
        <v>0.35418767513233362</v>
      </c>
      <c r="AL10" s="17">
        <v>0.31523565843766033</v>
      </c>
      <c r="AM10" s="17">
        <v>0.32763472688198592</v>
      </c>
      <c r="AN10" s="17">
        <v>0.38728169237325061</v>
      </c>
      <c r="AO10" s="17">
        <v>0.33510584486487699</v>
      </c>
      <c r="AP10" s="17">
        <v>0.37572053330712929</v>
      </c>
      <c r="AQ10" s="17">
        <v>0.42030436495022883</v>
      </c>
      <c r="AR10" s="17">
        <v>0.34715762045797938</v>
      </c>
      <c r="AS10" s="17">
        <v>0.39651957313459069</v>
      </c>
      <c r="AT10" s="17">
        <v>0.35172048259970379</v>
      </c>
      <c r="AU10" s="17">
        <v>0.36373201655446069</v>
      </c>
      <c r="AV10" s="17">
        <v>0.23832569861429309</v>
      </c>
      <c r="AX10" s="17">
        <v>0.39048778036680709</v>
      </c>
      <c r="AY10" s="17">
        <v>0.39651957313459069</v>
      </c>
      <c r="AZ10" s="17">
        <v>0.35172048259970379</v>
      </c>
      <c r="BA10" s="17">
        <v>0.36373201655446069</v>
      </c>
      <c r="BC10" s="17">
        <v>0.39871978422109289</v>
      </c>
      <c r="BD10" s="17">
        <v>0.47379021631358081</v>
      </c>
      <c r="BE10" s="17">
        <v>0.37860249547564762</v>
      </c>
      <c r="BF10" s="17">
        <v>0.32335140877463209</v>
      </c>
      <c r="BG10" s="17">
        <v>0.38680816936735518</v>
      </c>
      <c r="BH10" s="17">
        <v>0.35977182264660462</v>
      </c>
      <c r="BI10" s="17">
        <v>0.44266537121912253</v>
      </c>
      <c r="BJ10" s="17">
        <v>0.37941242506269091</v>
      </c>
      <c r="BK10" s="17">
        <v>0.43447569839441058</v>
      </c>
      <c r="BL10" s="17">
        <v>0.40969667756469219</v>
      </c>
      <c r="BM10" s="17">
        <v>0.37442349167901873</v>
      </c>
      <c r="BN10" s="17">
        <v>0.39375333806194501</v>
      </c>
      <c r="BP10" s="17">
        <v>0.3736743673167679</v>
      </c>
      <c r="BQ10" s="17">
        <v>0.40597158603941841</v>
      </c>
      <c r="BR10" s="17">
        <v>0.49671155445302939</v>
      </c>
      <c r="BS10" s="17">
        <v>0.3551634088878165</v>
      </c>
      <c r="BT10" s="17">
        <v>0.38274920904023829</v>
      </c>
      <c r="BU10" s="17">
        <v>0.36021729231172678</v>
      </c>
      <c r="BV10" s="17">
        <v>0.37167207571402039</v>
      </c>
      <c r="BW10" s="17">
        <v>0.38899564524273028</v>
      </c>
      <c r="BX10" s="17">
        <v>0.45151948562071542</v>
      </c>
      <c r="BY10" s="17">
        <v>0.40262192312589462</v>
      </c>
    </row>
    <row r="11" spans="2:79" ht="18.95" customHeight="1">
      <c r="B11" s="19" t="s">
        <v>313</v>
      </c>
      <c r="C11" s="17">
        <v>0.24880424093367251</v>
      </c>
      <c r="D11" s="17">
        <v>0.23588290326731889</v>
      </c>
      <c r="E11" s="17">
        <v>0.27506786519562437</v>
      </c>
      <c r="F11" s="17">
        <v>0.35644133828686231</v>
      </c>
      <c r="H11" s="17">
        <v>0.23818405012264671</v>
      </c>
      <c r="I11" s="17">
        <v>0.25137777339033079</v>
      </c>
      <c r="J11" s="17">
        <v>0.2763143203593228</v>
      </c>
      <c r="K11" s="17">
        <v>0.2396600659925899</v>
      </c>
      <c r="L11" s="17">
        <v>0.26697365515087751</v>
      </c>
      <c r="M11" s="17">
        <v>0.30731088038398818</v>
      </c>
      <c r="N11" s="17">
        <v>0.28426032076035229</v>
      </c>
      <c r="O11" s="17">
        <v>0.22340739365055731</v>
      </c>
      <c r="P11" s="17">
        <v>0.19266017705990271</v>
      </c>
      <c r="Q11" s="17">
        <v>0.2167544050570536</v>
      </c>
      <c r="R11" s="17">
        <v>0.24111896073964781</v>
      </c>
      <c r="S11" s="17">
        <v>0.2449648458327604</v>
      </c>
      <c r="U11" s="17">
        <v>0.27828493793261139</v>
      </c>
      <c r="V11" s="17">
        <v>0.2493049263835852</v>
      </c>
      <c r="W11" s="17">
        <v>0.29866704731640242</v>
      </c>
      <c r="X11" s="17">
        <v>0.25672642240209992</v>
      </c>
      <c r="Y11" s="17">
        <v>0.201553455166156</v>
      </c>
      <c r="Z11" s="17">
        <v>0.2118302329168347</v>
      </c>
      <c r="AA11" s="17">
        <v>0.22360087433913869</v>
      </c>
      <c r="AB11" s="17">
        <v>0.18588344414925331</v>
      </c>
      <c r="AC11" s="17">
        <v>0.2349190997458207</v>
      </c>
      <c r="AD11" s="17">
        <v>0.34887494881479691</v>
      </c>
      <c r="AE11" s="17">
        <v>0.47603277077984413</v>
      </c>
      <c r="AG11" s="17">
        <v>0.2280055530069342</v>
      </c>
      <c r="AH11" s="17">
        <v>0.26505153027609268</v>
      </c>
      <c r="AJ11" s="17">
        <v>0.212926257711953</v>
      </c>
      <c r="AK11" s="17">
        <v>0.22097383311526889</v>
      </c>
      <c r="AL11" s="17">
        <v>0.30633807601838953</v>
      </c>
      <c r="AM11" s="17">
        <v>0.25965713504557869</v>
      </c>
      <c r="AN11" s="17">
        <v>0.34019728507589492</v>
      </c>
      <c r="AO11" s="17">
        <v>0.2757861555650562</v>
      </c>
      <c r="AP11" s="17">
        <v>0.23207106370235381</v>
      </c>
      <c r="AQ11" s="17">
        <v>0.20414222055822751</v>
      </c>
      <c r="AR11" s="17">
        <v>0.21098232756078911</v>
      </c>
      <c r="AS11" s="17">
        <v>0.2280005062017493</v>
      </c>
      <c r="AT11" s="17">
        <v>0.28413073758596691</v>
      </c>
      <c r="AU11" s="17">
        <v>0.29055918948004361</v>
      </c>
      <c r="AV11" s="17">
        <v>0.33627000114999678</v>
      </c>
      <c r="AX11" s="17">
        <v>0.24228096587526379</v>
      </c>
      <c r="AY11" s="17">
        <v>0.2280005062017493</v>
      </c>
      <c r="AZ11" s="17">
        <v>0.28413073758596691</v>
      </c>
      <c r="BA11" s="17">
        <v>0.29055918948004361</v>
      </c>
      <c r="BC11" s="17">
        <v>0.21067898163061011</v>
      </c>
      <c r="BD11" s="17">
        <v>0.17392150543028989</v>
      </c>
      <c r="BE11" s="17">
        <v>0.22070606100636619</v>
      </c>
      <c r="BF11" s="17">
        <v>0.25807199686675331</v>
      </c>
      <c r="BG11" s="17">
        <v>0.31090317159732089</v>
      </c>
      <c r="BH11" s="17">
        <v>0.14483671173273799</v>
      </c>
      <c r="BI11" s="17">
        <v>0.13613689258734729</v>
      </c>
      <c r="BJ11" s="17">
        <v>0.2617380454180695</v>
      </c>
      <c r="BK11" s="17">
        <v>0.25847381298619271</v>
      </c>
      <c r="BL11" s="17">
        <v>0.1891607616390063</v>
      </c>
      <c r="BM11" s="17">
        <v>0.23925482965666681</v>
      </c>
      <c r="BN11" s="17">
        <v>0.29573239996638051</v>
      </c>
      <c r="BP11" s="17">
        <v>0.24842377550145819</v>
      </c>
      <c r="BQ11" s="17">
        <v>0.18186332720025569</v>
      </c>
      <c r="BR11" s="17">
        <v>0.21579770786834709</v>
      </c>
      <c r="BS11" s="17">
        <v>0.31950628030388839</v>
      </c>
      <c r="BT11" s="17">
        <v>0.13571867836084611</v>
      </c>
      <c r="BU11" s="17">
        <v>0.36093238593560861</v>
      </c>
      <c r="BV11" s="17">
        <v>0.19645809751193749</v>
      </c>
      <c r="BW11" s="17">
        <v>0.22737365193953921</v>
      </c>
      <c r="BX11" s="17">
        <v>0.12389859675890499</v>
      </c>
      <c r="BY11" s="17">
        <v>0.23321702004472661</v>
      </c>
    </row>
    <row r="12" spans="2:79" ht="18.95" customHeight="1">
      <c r="B12" s="19" t="s">
        <v>314</v>
      </c>
      <c r="C12" s="17">
        <v>3.495088126592974E-2</v>
      </c>
      <c r="D12" s="17">
        <v>3.7684588810829679E-2</v>
      </c>
      <c r="E12" s="17">
        <v>2.6051028212418531E-2</v>
      </c>
      <c r="F12" s="17">
        <v>3.9520339279835372E-2</v>
      </c>
      <c r="H12" s="17">
        <v>6.131479303980629E-2</v>
      </c>
      <c r="I12" s="17">
        <v>6.3480663396229126E-2</v>
      </c>
      <c r="J12" s="17">
        <v>4.894462109708423E-2</v>
      </c>
      <c r="K12" s="17">
        <v>3.8528061568821791E-2</v>
      </c>
      <c r="L12" s="17">
        <v>5.1321982874452568E-2</v>
      </c>
      <c r="M12" s="17">
        <v>1.5660505942258499E-2</v>
      </c>
      <c r="N12" s="17">
        <v>1.4765528906770291E-2</v>
      </c>
      <c r="O12" s="17">
        <v>4.0581767124715659E-2</v>
      </c>
      <c r="P12" s="17">
        <v>3.835093270333078E-2</v>
      </c>
      <c r="Q12" s="17">
        <v>1.461480811942131E-2</v>
      </c>
      <c r="R12" s="17">
        <v>9.3741515574729192E-3</v>
      </c>
      <c r="S12" s="17">
        <v>2.6108578425064699E-2</v>
      </c>
      <c r="U12" s="17">
        <v>5.4621345217560381E-2</v>
      </c>
      <c r="V12" s="17">
        <v>8.5910299566413925E-2</v>
      </c>
      <c r="W12" s="17">
        <v>3.9258667866737401E-2</v>
      </c>
      <c r="X12" s="17">
        <v>5.9233426039604048E-2</v>
      </c>
      <c r="Y12" s="17">
        <v>2.9483855263399979E-2</v>
      </c>
      <c r="Z12" s="17">
        <v>2.5082547596667861E-2</v>
      </c>
      <c r="AA12" s="17">
        <v>1.3223092258464939E-2</v>
      </c>
      <c r="AB12" s="17">
        <v>4.3267522115993697E-3</v>
      </c>
      <c r="AC12" s="17">
        <v>2.4683056714486291E-2</v>
      </c>
      <c r="AD12" s="17">
        <v>3.116918520447625E-2</v>
      </c>
      <c r="AE12" s="17">
        <v>0</v>
      </c>
      <c r="AG12" s="17">
        <v>2.4352361425109811E-2</v>
      </c>
      <c r="AH12" s="17">
        <v>4.3230115949470078E-2</v>
      </c>
      <c r="AJ12" s="17">
        <v>2.651011819551187E-2</v>
      </c>
      <c r="AK12" s="17">
        <v>4.6102161303346927E-2</v>
      </c>
      <c r="AL12" s="17">
        <v>3.9795347107525338E-2</v>
      </c>
      <c r="AM12" s="17">
        <v>4.2531798490969899E-2</v>
      </c>
      <c r="AN12" s="17">
        <v>3.9652331304787243E-2</v>
      </c>
      <c r="AO12" s="17">
        <v>3.6631699948310947E-2</v>
      </c>
      <c r="AP12" s="17">
        <v>1.982143327741008E-2</v>
      </c>
      <c r="AQ12" s="17">
        <v>2.9990513993253719E-2</v>
      </c>
      <c r="AR12" s="17">
        <v>3.3809926978474139E-2</v>
      </c>
      <c r="AS12" s="17">
        <v>2.5706793980021781E-2</v>
      </c>
      <c r="AT12" s="17">
        <v>2.7119567765360258E-2</v>
      </c>
      <c r="AU12" s="17">
        <v>3.0640426799409669E-2</v>
      </c>
      <c r="AV12" s="17">
        <v>1.0833243935475171E-2</v>
      </c>
      <c r="AX12" s="17">
        <v>3.5955626940281822E-2</v>
      </c>
      <c r="AY12" s="17">
        <v>2.5706793980021781E-2</v>
      </c>
      <c r="AZ12" s="17">
        <v>2.7119567765360258E-2</v>
      </c>
      <c r="BA12" s="17">
        <v>3.0640426799409669E-2</v>
      </c>
      <c r="BC12" s="17">
        <v>3.0120842789451669E-2</v>
      </c>
      <c r="BD12" s="17">
        <v>9.0382452567349253E-3</v>
      </c>
      <c r="BE12" s="17">
        <v>4.5656722605951751E-2</v>
      </c>
      <c r="BF12" s="17">
        <v>9.2849654843581743E-3</v>
      </c>
      <c r="BG12" s="17">
        <v>2.2085190304396742E-2</v>
      </c>
      <c r="BH12" s="17">
        <v>3.2288019852035783E-2</v>
      </c>
      <c r="BI12" s="17">
        <v>2.5371897965701551E-2</v>
      </c>
      <c r="BJ12" s="17">
        <v>3.0707526802204711E-2</v>
      </c>
      <c r="BK12" s="17">
        <v>5.2341646036446289E-2</v>
      </c>
      <c r="BL12" s="17">
        <v>3.2649724867496753E-2</v>
      </c>
      <c r="BM12" s="17">
        <v>3.9847892299203533E-2</v>
      </c>
      <c r="BN12" s="17">
        <v>4.2875988168340907E-2</v>
      </c>
      <c r="BP12" s="17">
        <v>2.8303023193191449E-2</v>
      </c>
      <c r="BQ12" s="17">
        <v>1.155404200238665E-2</v>
      </c>
      <c r="BR12" s="17">
        <v>3.1992254125057747E-2</v>
      </c>
      <c r="BS12" s="17">
        <v>2.9513075333659392E-2</v>
      </c>
      <c r="BT12" s="17">
        <v>2.8276612228906359E-2</v>
      </c>
      <c r="BU12" s="17">
        <v>3.6571713403282059E-2</v>
      </c>
      <c r="BV12" s="17">
        <v>4.6972116369074238E-2</v>
      </c>
      <c r="BW12" s="17">
        <v>5.0432836726642352E-2</v>
      </c>
      <c r="BX12" s="17">
        <v>5.5262410670215999E-2</v>
      </c>
      <c r="BY12" s="17">
        <v>3.8264538203213377E-2</v>
      </c>
    </row>
    <row r="13" spans="2:79" ht="18.95" customHeight="1">
      <c r="B13" s="19" t="s">
        <v>315</v>
      </c>
      <c r="C13" s="17">
        <v>1.001448597673309E-2</v>
      </c>
      <c r="D13" s="17">
        <v>9.1134875642660158E-3</v>
      </c>
      <c r="E13" s="17">
        <v>9.527153680218059E-3</v>
      </c>
      <c r="F13" s="17">
        <v>3.1465729356179979E-2</v>
      </c>
      <c r="H13" s="17">
        <v>1.60800332935005E-3</v>
      </c>
      <c r="I13" s="17">
        <v>2.4391090632113251E-2</v>
      </c>
      <c r="J13" s="17">
        <v>3.440029445007578E-2</v>
      </c>
      <c r="K13" s="17">
        <v>1.6371402419522511E-2</v>
      </c>
      <c r="L13" s="17">
        <v>1.0591432156122601E-2</v>
      </c>
      <c r="M13" s="17">
        <v>0</v>
      </c>
      <c r="N13" s="17">
        <v>2.9435294141681039E-2</v>
      </c>
      <c r="O13" s="17">
        <v>1.7113353873054599E-2</v>
      </c>
      <c r="P13" s="17">
        <v>1.8319180926256019E-3</v>
      </c>
      <c r="Q13" s="17">
        <v>2.1121627073430009E-3</v>
      </c>
      <c r="R13" s="17">
        <v>9.3741515574729192E-3</v>
      </c>
      <c r="S13" s="17">
        <v>0</v>
      </c>
      <c r="U13" s="17">
        <v>6.535734337707942E-3</v>
      </c>
      <c r="V13" s="17">
        <v>2.7249700531599721E-2</v>
      </c>
      <c r="W13" s="17">
        <v>1.101640037965671E-2</v>
      </c>
      <c r="X13" s="17">
        <v>1.692412252165703E-2</v>
      </c>
      <c r="Y13" s="17">
        <v>1.457082715143152E-2</v>
      </c>
      <c r="Z13" s="17">
        <v>0</v>
      </c>
      <c r="AA13" s="17">
        <v>6.6091580536380276E-3</v>
      </c>
      <c r="AB13" s="17">
        <v>1.32231066511048E-2</v>
      </c>
      <c r="AC13" s="17">
        <v>8.2840470049036444E-3</v>
      </c>
      <c r="AD13" s="17">
        <v>0</v>
      </c>
      <c r="AE13" s="17">
        <v>0</v>
      </c>
      <c r="AG13" s="17">
        <v>4.2764134499770996E-3</v>
      </c>
      <c r="AH13" s="17">
        <v>1.4496890104262E-2</v>
      </c>
      <c r="AJ13" s="17">
        <v>5.6868037001681334E-3</v>
      </c>
      <c r="AK13" s="17">
        <v>1.3374172925444549E-2</v>
      </c>
      <c r="AL13" s="17">
        <v>9.4269038645534379E-3</v>
      </c>
      <c r="AM13" s="17">
        <v>4.5513077647704858E-3</v>
      </c>
      <c r="AN13" s="17">
        <v>1.420410639244259E-2</v>
      </c>
      <c r="AO13" s="17">
        <v>1.2897052784780901E-2</v>
      </c>
      <c r="AP13" s="17">
        <v>8.8500843013150782E-3</v>
      </c>
      <c r="AQ13" s="17">
        <v>1.9085522279549971E-2</v>
      </c>
      <c r="AR13" s="17">
        <v>9.1330833309014436E-3</v>
      </c>
      <c r="AS13" s="17">
        <v>0</v>
      </c>
      <c r="AT13" s="17">
        <v>1.4763193184287151E-2</v>
      </c>
      <c r="AU13" s="17">
        <v>1.8595105788069759E-2</v>
      </c>
      <c r="AV13" s="17">
        <v>0</v>
      </c>
      <c r="AX13" s="17">
        <v>8.9868377617832416E-3</v>
      </c>
      <c r="AY13" s="17">
        <v>0</v>
      </c>
      <c r="AZ13" s="17">
        <v>1.4763193184287151E-2</v>
      </c>
      <c r="BA13" s="17">
        <v>1.8595105788069759E-2</v>
      </c>
      <c r="BC13" s="17">
        <v>6.4813228385843724E-3</v>
      </c>
      <c r="BD13" s="17">
        <v>1.8325967484670601E-2</v>
      </c>
      <c r="BE13" s="17">
        <v>6.0615765327624131E-3</v>
      </c>
      <c r="BF13" s="17">
        <v>1.4491272547493999E-2</v>
      </c>
      <c r="BG13" s="17">
        <v>0</v>
      </c>
      <c r="BH13" s="17">
        <v>9.0099477486123864E-3</v>
      </c>
      <c r="BI13" s="17">
        <v>1.783728557612937E-3</v>
      </c>
      <c r="BJ13" s="17">
        <v>5.0715792909459944E-3</v>
      </c>
      <c r="BK13" s="17">
        <v>2.6326377480169371E-2</v>
      </c>
      <c r="BL13" s="17">
        <v>4.9525391912015847E-2</v>
      </c>
      <c r="BM13" s="17">
        <v>0</v>
      </c>
      <c r="BN13" s="17">
        <v>9.5307025369548836E-3</v>
      </c>
      <c r="BP13" s="17">
        <v>2.280426856857168E-3</v>
      </c>
      <c r="BQ13" s="17">
        <v>5.7770210011933261E-3</v>
      </c>
      <c r="BR13" s="17">
        <v>4.5099664291511276E-3</v>
      </c>
      <c r="BS13" s="17">
        <v>7.8365359031481122E-3</v>
      </c>
      <c r="BT13" s="17">
        <v>3.50067904467167E-3</v>
      </c>
      <c r="BU13" s="17">
        <v>0</v>
      </c>
      <c r="BV13" s="17">
        <v>2.2117660054157589E-2</v>
      </c>
      <c r="BW13" s="17">
        <v>1.7361746769265121E-2</v>
      </c>
      <c r="BX13" s="17">
        <v>1.0053353787819351E-2</v>
      </c>
      <c r="BY13" s="17">
        <v>1.639273851185807E-2</v>
      </c>
    </row>
    <row r="14" spans="2:79" ht="18.95" customHeight="1">
      <c r="B14" s="19" t="s">
        <v>131</v>
      </c>
      <c r="C14" s="17">
        <v>8.370123340745602E-3</v>
      </c>
      <c r="D14" s="17">
        <v>8.0995976804441629E-3</v>
      </c>
      <c r="E14" s="17">
        <v>1.088914285604968E-2</v>
      </c>
      <c r="F14" s="17">
        <v>0</v>
      </c>
      <c r="H14" s="17">
        <v>1.937062225879075E-2</v>
      </c>
      <c r="I14" s="17">
        <v>0</v>
      </c>
      <c r="J14" s="17">
        <v>7.1522949980979706E-3</v>
      </c>
      <c r="K14" s="17">
        <v>9.4692778215659974E-3</v>
      </c>
      <c r="L14" s="17">
        <v>1.132632725858102E-2</v>
      </c>
      <c r="M14" s="17">
        <v>0</v>
      </c>
      <c r="N14" s="17">
        <v>0</v>
      </c>
      <c r="O14" s="17">
        <v>0</v>
      </c>
      <c r="P14" s="17">
        <v>1.5962577254819581E-2</v>
      </c>
      <c r="Q14" s="17">
        <v>6.6730705186949209E-3</v>
      </c>
      <c r="R14" s="17">
        <v>5.895012072270246E-3</v>
      </c>
      <c r="S14" s="17">
        <v>1.0758330186145351E-2</v>
      </c>
      <c r="U14" s="17">
        <v>2.1069431891788781E-2</v>
      </c>
      <c r="V14" s="17">
        <v>1.7786048237414621E-2</v>
      </c>
      <c r="W14" s="17">
        <v>0</v>
      </c>
      <c r="X14" s="17">
        <v>0</v>
      </c>
      <c r="Y14" s="17">
        <v>4.3757609122844314E-3</v>
      </c>
      <c r="Z14" s="17">
        <v>0</v>
      </c>
      <c r="AA14" s="17">
        <v>1.4417282302314281E-3</v>
      </c>
      <c r="AB14" s="17">
        <v>3.260774119255073E-3</v>
      </c>
      <c r="AC14" s="17">
        <v>2.0123638253393961E-2</v>
      </c>
      <c r="AD14" s="17">
        <v>8.9482162534156705E-3</v>
      </c>
      <c r="AE14" s="17">
        <v>0.31239296852087889</v>
      </c>
      <c r="AG14" s="17">
        <v>8.8209305019542657E-3</v>
      </c>
      <c r="AH14" s="17">
        <v>8.0179667810822298E-3</v>
      </c>
      <c r="AJ14" s="17">
        <v>7.1727692494621886E-3</v>
      </c>
      <c r="AK14" s="17">
        <v>0</v>
      </c>
      <c r="AL14" s="17">
        <v>0</v>
      </c>
      <c r="AM14" s="17">
        <v>2.3795634593002648E-3</v>
      </c>
      <c r="AN14" s="17">
        <v>7.2739546168847317E-3</v>
      </c>
      <c r="AO14" s="17">
        <v>1.3662346327082461E-2</v>
      </c>
      <c r="AP14" s="17">
        <v>8.5692122923299117E-3</v>
      </c>
      <c r="AQ14" s="17">
        <v>1.521173983223183E-3</v>
      </c>
      <c r="AR14" s="17">
        <v>8.5570476565511415E-3</v>
      </c>
      <c r="AS14" s="17">
        <v>0</v>
      </c>
      <c r="AT14" s="17">
        <v>2.902815859974183E-3</v>
      </c>
      <c r="AU14" s="17">
        <v>0</v>
      </c>
      <c r="AV14" s="17">
        <v>4.6731689200723266E-3</v>
      </c>
      <c r="AX14" s="17">
        <v>9.075057327126981E-3</v>
      </c>
      <c r="AY14" s="17">
        <v>0</v>
      </c>
      <c r="AZ14" s="17">
        <v>2.902815859974183E-3</v>
      </c>
      <c r="BA14" s="17">
        <v>0</v>
      </c>
      <c r="BC14" s="17">
        <v>7.8951649694269203E-3</v>
      </c>
      <c r="BD14" s="17">
        <v>1.8266539815408239E-2</v>
      </c>
      <c r="BE14" s="17">
        <v>0</v>
      </c>
      <c r="BF14" s="17">
        <v>0</v>
      </c>
      <c r="BG14" s="17">
        <v>6.7552011264830356E-3</v>
      </c>
      <c r="BH14" s="17">
        <v>5.4787810711584414E-3</v>
      </c>
      <c r="BI14" s="17">
        <v>1.040901607435203E-2</v>
      </c>
      <c r="BJ14" s="17">
        <v>1.334835741153215E-2</v>
      </c>
      <c r="BK14" s="17">
        <v>0</v>
      </c>
      <c r="BL14" s="17">
        <v>3.5598352587024669E-3</v>
      </c>
      <c r="BM14" s="17">
        <v>8.6952134949205631E-3</v>
      </c>
      <c r="BN14" s="17">
        <v>1.5006045607891771E-2</v>
      </c>
      <c r="BP14" s="17">
        <v>1.3724382665961789E-2</v>
      </c>
      <c r="BQ14" s="17">
        <v>1.7331063003579981E-2</v>
      </c>
      <c r="BR14" s="17">
        <v>1.486101526486398E-2</v>
      </c>
      <c r="BS14" s="17">
        <v>3.9182679515740561E-3</v>
      </c>
      <c r="BT14" s="17">
        <v>0</v>
      </c>
      <c r="BU14" s="17">
        <v>0</v>
      </c>
      <c r="BV14" s="17">
        <v>0</v>
      </c>
      <c r="BW14" s="17">
        <v>1.214609271324598E-2</v>
      </c>
      <c r="BX14" s="17">
        <v>0</v>
      </c>
      <c r="BY14" s="17">
        <v>1.056376033019385E-2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A19"/>
  <sheetViews>
    <sheetView showGridLines="0" workbookViewId="0">
      <pane xSplit="2" topLeftCell="J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352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0.40974682019234032</v>
      </c>
      <c r="D9" s="17">
        <v>0.42698403705123122</v>
      </c>
      <c r="E9" s="17">
        <v>0.36353373352010521</v>
      </c>
      <c r="F9" s="17">
        <v>0.36995597625948118</v>
      </c>
      <c r="H9" s="17">
        <v>0.3677867104428762</v>
      </c>
      <c r="I9" s="17">
        <v>0.35443039041400021</v>
      </c>
      <c r="J9" s="17">
        <v>0.48973932635013723</v>
      </c>
      <c r="K9" s="17">
        <v>0.41663411949961549</v>
      </c>
      <c r="L9" s="17">
        <v>0.29854561062717561</v>
      </c>
      <c r="M9" s="17">
        <v>0.41573140524755392</v>
      </c>
      <c r="N9" s="17">
        <v>0.38678121161976359</v>
      </c>
      <c r="O9" s="17">
        <v>0.32881072063043848</v>
      </c>
      <c r="P9" s="17">
        <v>0.3976595433900017</v>
      </c>
      <c r="Q9" s="17">
        <v>0.45228611808998032</v>
      </c>
      <c r="R9" s="17">
        <v>0.51520443363359791</v>
      </c>
      <c r="S9" s="17">
        <v>0.44166363719769619</v>
      </c>
      <c r="U9" s="17">
        <v>0.41453134083149251</v>
      </c>
      <c r="V9" s="17">
        <v>0.31211687730307441</v>
      </c>
      <c r="W9" s="17">
        <v>0.346158759845136</v>
      </c>
      <c r="X9" s="17">
        <v>0.34712855917718638</v>
      </c>
      <c r="Y9" s="17">
        <v>0.47289316350234289</v>
      </c>
      <c r="Z9" s="17">
        <v>0.40937532058358539</v>
      </c>
      <c r="AA9" s="17">
        <v>0.49678917090024771</v>
      </c>
      <c r="AB9" s="17">
        <v>0.48549922459009232</v>
      </c>
      <c r="AC9" s="17">
        <v>0.4352333683334359</v>
      </c>
      <c r="AD9" s="17">
        <v>0.33013233233422962</v>
      </c>
      <c r="AE9" s="17">
        <v>0</v>
      </c>
      <c r="AG9" s="17">
        <v>0.43849844972079971</v>
      </c>
      <c r="AH9" s="17">
        <v>0.38728693975851652</v>
      </c>
      <c r="AJ9" s="17">
        <v>0.45982705874490931</v>
      </c>
      <c r="AK9" s="17">
        <v>0.3982553654562021</v>
      </c>
      <c r="AL9" s="17">
        <v>0.42512973446246799</v>
      </c>
      <c r="AM9" s="17">
        <v>0.43483817270647118</v>
      </c>
      <c r="AN9" s="17">
        <v>0.34694784917242</v>
      </c>
      <c r="AO9" s="17">
        <v>0.38425327563960487</v>
      </c>
      <c r="AP9" s="17">
        <v>0.40658939449361597</v>
      </c>
      <c r="AQ9" s="17">
        <v>0.36937354738294498</v>
      </c>
      <c r="AR9" s="17">
        <v>0.41535926576276672</v>
      </c>
      <c r="AS9" s="17">
        <v>0.43062900724680248</v>
      </c>
      <c r="AT9" s="17">
        <v>0.46972258408824302</v>
      </c>
      <c r="AU9" s="17">
        <v>0.40700012275234221</v>
      </c>
      <c r="AV9" s="17">
        <v>0.48764676535861939</v>
      </c>
      <c r="AX9" s="17">
        <v>0.4138351706005105</v>
      </c>
      <c r="AY9" s="17">
        <v>0.43062900724680248</v>
      </c>
      <c r="AZ9" s="17">
        <v>0.46972258408824302</v>
      </c>
      <c r="BA9" s="17">
        <v>0.40700012275234221</v>
      </c>
      <c r="BC9" s="17">
        <v>0.51319980261895948</v>
      </c>
      <c r="BD9" s="17">
        <v>0.33980700801941971</v>
      </c>
      <c r="BE9" s="17">
        <v>0.44336112998248839</v>
      </c>
      <c r="BF9" s="17">
        <v>0.49449595745494851</v>
      </c>
      <c r="BG9" s="17">
        <v>0.54943509726869821</v>
      </c>
      <c r="BH9" s="17">
        <v>0.51145014373938336</v>
      </c>
      <c r="BI9" s="17">
        <v>0.50509799604231154</v>
      </c>
      <c r="BJ9" s="17">
        <v>0.41464729561429031</v>
      </c>
      <c r="BK9" s="17">
        <v>0.3928424737830315</v>
      </c>
      <c r="BL9" s="17">
        <v>0.41529323697277443</v>
      </c>
      <c r="BM9" s="17">
        <v>0.42458888601815331</v>
      </c>
      <c r="BN9" s="17">
        <v>0.34853773992435122</v>
      </c>
      <c r="BP9" s="17">
        <v>0.44564589142396038</v>
      </c>
      <c r="BQ9" s="17">
        <v>0.45715870247761459</v>
      </c>
      <c r="BR9" s="17">
        <v>0.27380721078586368</v>
      </c>
      <c r="BS9" s="17">
        <v>0.42642707090390769</v>
      </c>
      <c r="BT9" s="17">
        <v>0.56825601236474965</v>
      </c>
      <c r="BU9" s="17">
        <v>0.3667031391737966</v>
      </c>
      <c r="BV9" s="17">
        <v>0.4206873671885854</v>
      </c>
      <c r="BW9" s="17">
        <v>0.34273359505623358</v>
      </c>
      <c r="BX9" s="17">
        <v>0.37662859647485092</v>
      </c>
      <c r="BY9" s="17">
        <v>0.41764639699830802</v>
      </c>
    </row>
    <row r="10" spans="2:79" ht="18.95" customHeight="1">
      <c r="B10" s="19" t="s">
        <v>312</v>
      </c>
      <c r="C10" s="17">
        <v>0.34461929463416041</v>
      </c>
      <c r="D10" s="17">
        <v>0.34196224076578208</v>
      </c>
      <c r="E10" s="17">
        <v>0.35533391626418181</v>
      </c>
      <c r="F10" s="17">
        <v>0.32640365401546612</v>
      </c>
      <c r="H10" s="17">
        <v>0.32336362035165878</v>
      </c>
      <c r="I10" s="17">
        <v>0.41561464459366582</v>
      </c>
      <c r="J10" s="17">
        <v>0.27844980690412152</v>
      </c>
      <c r="K10" s="17">
        <v>0.37469325495067152</v>
      </c>
      <c r="L10" s="17">
        <v>0.38625514108022141</v>
      </c>
      <c r="M10" s="17">
        <v>0.34588316170108602</v>
      </c>
      <c r="N10" s="17">
        <v>0.33488438644100982</v>
      </c>
      <c r="O10" s="17">
        <v>0.40279375963830211</v>
      </c>
      <c r="P10" s="17">
        <v>0.38464158540910171</v>
      </c>
      <c r="Q10" s="17">
        <v>0.34472836748882879</v>
      </c>
      <c r="R10" s="17">
        <v>0.3179873866978159</v>
      </c>
      <c r="S10" s="17">
        <v>0.30352551840902392</v>
      </c>
      <c r="U10" s="17">
        <v>0.34800894101711399</v>
      </c>
      <c r="V10" s="17">
        <v>0.40694613691089992</v>
      </c>
      <c r="W10" s="17">
        <v>0.39177802105402021</v>
      </c>
      <c r="X10" s="17">
        <v>0.35552532363874367</v>
      </c>
      <c r="Y10" s="17">
        <v>0.31450298558501572</v>
      </c>
      <c r="Z10" s="17">
        <v>0.33122750311008797</v>
      </c>
      <c r="AA10" s="17">
        <v>0.32741687624943627</v>
      </c>
      <c r="AB10" s="17">
        <v>0.26226380744579142</v>
      </c>
      <c r="AC10" s="17">
        <v>0.36394152008849412</v>
      </c>
      <c r="AD10" s="17">
        <v>0.3642796468587377</v>
      </c>
      <c r="AE10" s="17">
        <v>0.38522429947649101</v>
      </c>
      <c r="AG10" s="17">
        <v>0.33786312251479261</v>
      </c>
      <c r="AH10" s="17">
        <v>0.3498970065579709</v>
      </c>
      <c r="AJ10" s="17">
        <v>0.34511633076005649</v>
      </c>
      <c r="AK10" s="17">
        <v>0.36609902770127029</v>
      </c>
      <c r="AL10" s="17">
        <v>0.30285718603807688</v>
      </c>
      <c r="AM10" s="17">
        <v>0.33636576835444071</v>
      </c>
      <c r="AN10" s="17">
        <v>0.36239472756387342</v>
      </c>
      <c r="AO10" s="17">
        <v>0.32904454989337328</v>
      </c>
      <c r="AP10" s="17">
        <v>0.36521837901390319</v>
      </c>
      <c r="AQ10" s="17">
        <v>0.34066953878919098</v>
      </c>
      <c r="AR10" s="17">
        <v>0.32796437546982699</v>
      </c>
      <c r="AS10" s="17">
        <v>0.34625051916058919</v>
      </c>
      <c r="AT10" s="17">
        <v>0.30950194243028162</v>
      </c>
      <c r="AU10" s="17">
        <v>0.30936411695922678</v>
      </c>
      <c r="AV10" s="17">
        <v>0.3165181032477643</v>
      </c>
      <c r="AX10" s="17">
        <v>0.34301194565580118</v>
      </c>
      <c r="AY10" s="17">
        <v>0.34625051916058919</v>
      </c>
      <c r="AZ10" s="17">
        <v>0.30950194243028162</v>
      </c>
      <c r="BA10" s="17">
        <v>0.30936411695922678</v>
      </c>
      <c r="BC10" s="17">
        <v>0.32716401545831841</v>
      </c>
      <c r="BD10" s="17">
        <v>0.37353448892481061</v>
      </c>
      <c r="BE10" s="17">
        <v>0.31393410582598957</v>
      </c>
      <c r="BF10" s="17">
        <v>0.35969017164506262</v>
      </c>
      <c r="BG10" s="17">
        <v>0.19547241262978679</v>
      </c>
      <c r="BH10" s="17">
        <v>0.31385342305244479</v>
      </c>
      <c r="BI10" s="17">
        <v>0.31253962251876261</v>
      </c>
      <c r="BJ10" s="17">
        <v>0.32216857938093341</v>
      </c>
      <c r="BK10" s="17">
        <v>0.35564585766297618</v>
      </c>
      <c r="BL10" s="17">
        <v>0.36635570205812751</v>
      </c>
      <c r="BM10" s="17">
        <v>0.36785883020902482</v>
      </c>
      <c r="BN10" s="17">
        <v>0.33152231396682552</v>
      </c>
      <c r="BP10" s="17">
        <v>0.33046269508515658</v>
      </c>
      <c r="BQ10" s="17">
        <v>0.34428382721786382</v>
      </c>
      <c r="BR10" s="17">
        <v>0.4375649571721909</v>
      </c>
      <c r="BS10" s="17">
        <v>0.34229206824419472</v>
      </c>
      <c r="BT10" s="17">
        <v>0.31402749283761289</v>
      </c>
      <c r="BU10" s="17">
        <v>0.36535520593895737</v>
      </c>
      <c r="BV10" s="17">
        <v>0.26289167600630281</v>
      </c>
      <c r="BW10" s="17">
        <v>0.40740029039411307</v>
      </c>
      <c r="BX10" s="17">
        <v>0.38018067055508209</v>
      </c>
      <c r="BY10" s="17">
        <v>0.32309721535671138</v>
      </c>
    </row>
    <row r="11" spans="2:79" ht="18.95" customHeight="1">
      <c r="B11" s="19" t="s">
        <v>313</v>
      </c>
      <c r="C11" s="17">
        <v>0.18779752694542801</v>
      </c>
      <c r="D11" s="17">
        <v>0.1799544307443218</v>
      </c>
      <c r="E11" s="17">
        <v>0.20248135330903311</v>
      </c>
      <c r="F11" s="17">
        <v>0.25106586768484379</v>
      </c>
      <c r="H11" s="17">
        <v>0.1885617673071612</v>
      </c>
      <c r="I11" s="17">
        <v>0.17839128904450011</v>
      </c>
      <c r="J11" s="17">
        <v>0.16967223012985061</v>
      </c>
      <c r="K11" s="17">
        <v>0.13740760607928099</v>
      </c>
      <c r="L11" s="17">
        <v>0.2323612692793964</v>
      </c>
      <c r="M11" s="17">
        <v>0.1760697717195352</v>
      </c>
      <c r="N11" s="17">
        <v>0.20447226624246101</v>
      </c>
      <c r="O11" s="17">
        <v>0.17764581633360851</v>
      </c>
      <c r="P11" s="17">
        <v>0.1855908002494232</v>
      </c>
      <c r="Q11" s="17">
        <v>0.1773432218809588</v>
      </c>
      <c r="R11" s="17">
        <v>0.1533442548524947</v>
      </c>
      <c r="S11" s="17">
        <v>0.22761164100356679</v>
      </c>
      <c r="U11" s="17">
        <v>0.1462866797395925</v>
      </c>
      <c r="V11" s="17">
        <v>0.18374199814216591</v>
      </c>
      <c r="W11" s="17">
        <v>0.1829194999290818</v>
      </c>
      <c r="X11" s="17">
        <v>0.24812586494330291</v>
      </c>
      <c r="Y11" s="17">
        <v>0.14003771711086799</v>
      </c>
      <c r="Z11" s="17">
        <v>0.20965251328023171</v>
      </c>
      <c r="AA11" s="17">
        <v>0.13458659463159811</v>
      </c>
      <c r="AB11" s="17">
        <v>0.22290762915415649</v>
      </c>
      <c r="AC11" s="17">
        <v>0.14914417601525051</v>
      </c>
      <c r="AD11" s="17">
        <v>0.28546946005252721</v>
      </c>
      <c r="AE11" s="17">
        <v>0.30238273200263022</v>
      </c>
      <c r="AG11" s="17">
        <v>0.19188153570832969</v>
      </c>
      <c r="AH11" s="17">
        <v>0.18460722608214411</v>
      </c>
      <c r="AJ11" s="17">
        <v>0.15499591250367509</v>
      </c>
      <c r="AK11" s="17">
        <v>0.20702386988163679</v>
      </c>
      <c r="AL11" s="17">
        <v>0.21975908146347389</v>
      </c>
      <c r="AM11" s="17">
        <v>0.18146465480945609</v>
      </c>
      <c r="AN11" s="17">
        <v>0.2407467731318719</v>
      </c>
      <c r="AO11" s="17">
        <v>0.21524787354610089</v>
      </c>
      <c r="AP11" s="17">
        <v>0.19003538411933321</v>
      </c>
      <c r="AQ11" s="17">
        <v>0.23120658904916261</v>
      </c>
      <c r="AR11" s="17">
        <v>0.2147675167418229</v>
      </c>
      <c r="AS11" s="17">
        <v>0.19956799433532091</v>
      </c>
      <c r="AT11" s="17">
        <v>0.1972708601168657</v>
      </c>
      <c r="AU11" s="17">
        <v>0.25980972965083138</v>
      </c>
      <c r="AV11" s="17">
        <v>0.1864887935534717</v>
      </c>
      <c r="AX11" s="17">
        <v>0.1857946043218392</v>
      </c>
      <c r="AY11" s="17">
        <v>0.19956799433532091</v>
      </c>
      <c r="AZ11" s="17">
        <v>0.1972708601168657</v>
      </c>
      <c r="BA11" s="17">
        <v>0.25980972965083138</v>
      </c>
      <c r="BC11" s="17">
        <v>0.1135072502744858</v>
      </c>
      <c r="BD11" s="17">
        <v>0.19592603502707109</v>
      </c>
      <c r="BE11" s="17">
        <v>0.17496715667048651</v>
      </c>
      <c r="BF11" s="17">
        <v>9.1124223628542736E-2</v>
      </c>
      <c r="BG11" s="17">
        <v>0.1978551692062788</v>
      </c>
      <c r="BH11" s="17">
        <v>0.13490402305033611</v>
      </c>
      <c r="BI11" s="17">
        <v>0.13837586275293021</v>
      </c>
      <c r="BJ11" s="17">
        <v>0.19526075941539731</v>
      </c>
      <c r="BK11" s="17">
        <v>0.19882390398659469</v>
      </c>
      <c r="BL11" s="17">
        <v>0.1439395114312795</v>
      </c>
      <c r="BM11" s="17">
        <v>0.1621255953780478</v>
      </c>
      <c r="BN11" s="17">
        <v>0.249004792336743</v>
      </c>
      <c r="BP11" s="17">
        <v>0.1744837088955053</v>
      </c>
      <c r="BQ11" s="17">
        <v>0.1535613062282131</v>
      </c>
      <c r="BR11" s="17">
        <v>0.24866419018289679</v>
      </c>
      <c r="BS11" s="17">
        <v>0.17806902720700921</v>
      </c>
      <c r="BT11" s="17">
        <v>0.1017663313038593</v>
      </c>
      <c r="BU11" s="17">
        <v>0.2070548281809397</v>
      </c>
      <c r="BV11" s="17">
        <v>0.25710221061047178</v>
      </c>
      <c r="BW11" s="17">
        <v>0.18094851688781599</v>
      </c>
      <c r="BX11" s="17">
        <v>0.18057759748897609</v>
      </c>
      <c r="BY11" s="17">
        <v>0.18354967607757719</v>
      </c>
    </row>
    <row r="12" spans="2:79" ht="18.95" customHeight="1">
      <c r="B12" s="19" t="s">
        <v>314</v>
      </c>
      <c r="C12" s="17">
        <v>3.6285670949073742E-2</v>
      </c>
      <c r="D12" s="17">
        <v>2.879373917878782E-2</v>
      </c>
      <c r="E12" s="17">
        <v>5.8110840295358873E-2</v>
      </c>
      <c r="F12" s="17">
        <v>3.6553668398441361E-2</v>
      </c>
      <c r="H12" s="17">
        <v>6.1341872585444747E-2</v>
      </c>
      <c r="I12" s="17">
        <v>2.9779285544679152E-2</v>
      </c>
      <c r="J12" s="17">
        <v>2.1117344718583592E-2</v>
      </c>
      <c r="K12" s="17">
        <v>3.5594981303717618E-2</v>
      </c>
      <c r="L12" s="17">
        <v>6.2736628555715698E-2</v>
      </c>
      <c r="M12" s="17">
        <v>4.2384087512746943E-2</v>
      </c>
      <c r="N12" s="17">
        <v>3.9862956369896563E-2</v>
      </c>
      <c r="O12" s="17">
        <v>9.0749703397650872E-2</v>
      </c>
      <c r="P12" s="17">
        <v>2.371020791348712E-2</v>
      </c>
      <c r="Q12" s="17">
        <v>1.896922202153704E-2</v>
      </c>
      <c r="R12" s="17">
        <v>1.141903818678227E-2</v>
      </c>
      <c r="S12" s="17">
        <v>2.0137262924162371E-2</v>
      </c>
      <c r="U12" s="17">
        <v>4.3227287772025683E-2</v>
      </c>
      <c r="V12" s="17">
        <v>6.9323157166397739E-2</v>
      </c>
      <c r="W12" s="17">
        <v>5.5401094286549067E-2</v>
      </c>
      <c r="X12" s="17">
        <v>1.9149515309786751E-2</v>
      </c>
      <c r="Y12" s="17">
        <v>3.2887212299226337E-2</v>
      </c>
      <c r="Z12" s="17">
        <v>3.5386820670918452E-2</v>
      </c>
      <c r="AA12" s="17">
        <v>3.1333831226810563E-2</v>
      </c>
      <c r="AB12" s="17">
        <v>2.271778548440739E-2</v>
      </c>
      <c r="AC12" s="17">
        <v>3.6597738798964857E-2</v>
      </c>
      <c r="AD12" s="17">
        <v>2.0118560754505431E-2</v>
      </c>
      <c r="AE12" s="17">
        <v>9.080847130335315E-2</v>
      </c>
      <c r="AG12" s="17">
        <v>2.623952704401902E-2</v>
      </c>
      <c r="AH12" s="17">
        <v>4.4133406699326583E-2</v>
      </c>
      <c r="AJ12" s="17">
        <v>2.4916458317112949E-2</v>
      </c>
      <c r="AK12" s="17">
        <v>1.8643517330638772E-2</v>
      </c>
      <c r="AL12" s="17">
        <v>3.3371483059343378E-2</v>
      </c>
      <c r="AM12" s="17">
        <v>3.920569798066454E-2</v>
      </c>
      <c r="AN12" s="17">
        <v>2.5547599649994961E-2</v>
      </c>
      <c r="AO12" s="17">
        <v>4.1761630752061032E-2</v>
      </c>
      <c r="AP12" s="17">
        <v>1.8277155916349579E-2</v>
      </c>
      <c r="AQ12" s="17">
        <v>3.3404629247799238E-2</v>
      </c>
      <c r="AR12" s="17">
        <v>2.384683746784827E-2</v>
      </c>
      <c r="AS12" s="17">
        <v>3.3441989131524912E-3</v>
      </c>
      <c r="AT12" s="17">
        <v>1.8277835432737661E-2</v>
      </c>
      <c r="AU12" s="17">
        <v>1.4304547394597539E-2</v>
      </c>
      <c r="AV12" s="17">
        <v>4.6731689200723266E-3</v>
      </c>
      <c r="AX12" s="17">
        <v>3.6309128573592787E-2</v>
      </c>
      <c r="AY12" s="17">
        <v>3.3441989131524912E-3</v>
      </c>
      <c r="AZ12" s="17">
        <v>1.8277835432737661E-2</v>
      </c>
      <c r="BA12" s="17">
        <v>1.4304547394597539E-2</v>
      </c>
      <c r="BC12" s="17">
        <v>2.601256572996365E-2</v>
      </c>
      <c r="BD12" s="17">
        <v>3.9790416421823169E-2</v>
      </c>
      <c r="BE12" s="17">
        <v>5.5614454455510699E-2</v>
      </c>
      <c r="BF12" s="17">
        <v>4.2786515436304712E-2</v>
      </c>
      <c r="BG12" s="17">
        <v>2.2169367046054839E-2</v>
      </c>
      <c r="BH12" s="17">
        <v>1.251569931840351E-2</v>
      </c>
      <c r="BI12" s="17">
        <v>2.0851896447627891E-2</v>
      </c>
      <c r="BJ12" s="17">
        <v>3.7021108886353342E-2</v>
      </c>
      <c r="BK12" s="17">
        <v>3.4841011721430407E-2</v>
      </c>
      <c r="BL12" s="17">
        <v>7.4411549537818353E-2</v>
      </c>
      <c r="BM12" s="17">
        <v>3.6723322321015543E-2</v>
      </c>
      <c r="BN12" s="17">
        <v>4.4339099693253468E-2</v>
      </c>
      <c r="BP12" s="17">
        <v>2.691051148101006E-2</v>
      </c>
      <c r="BQ12" s="17">
        <v>3.921914307511512E-2</v>
      </c>
      <c r="BR12" s="17">
        <v>2.5073376646692281E-2</v>
      </c>
      <c r="BS12" s="17">
        <v>4.3124714130585252E-2</v>
      </c>
      <c r="BT12" s="17">
        <v>1.320907224730462E-2</v>
      </c>
      <c r="BU12" s="17">
        <v>4.8709461365045052E-2</v>
      </c>
      <c r="BV12" s="17">
        <v>3.7201086140482571E-2</v>
      </c>
      <c r="BW12" s="17">
        <v>5.9151134589094122E-2</v>
      </c>
      <c r="BX12" s="17">
        <v>2.0106707575638691E-2</v>
      </c>
      <c r="BY12" s="17">
        <v>3.4235755584374222E-2</v>
      </c>
    </row>
    <row r="13" spans="2:79" ht="18.95" customHeight="1">
      <c r="B13" s="19" t="s">
        <v>315</v>
      </c>
      <c r="C13" s="17">
        <v>1.251095540300254E-2</v>
      </c>
      <c r="D13" s="17">
        <v>1.3104906870390679E-2</v>
      </c>
      <c r="E13" s="17">
        <v>1.3008051469043861E-2</v>
      </c>
      <c r="F13" s="17">
        <v>0</v>
      </c>
      <c r="H13" s="17">
        <v>3.0596008803260341E-2</v>
      </c>
      <c r="I13" s="17">
        <v>1.7863570492400709E-2</v>
      </c>
      <c r="J13" s="17">
        <v>2.3457325952675499E-2</v>
      </c>
      <c r="K13" s="17">
        <v>1.8790277054186878E-2</v>
      </c>
      <c r="L13" s="17">
        <v>1.6125701760779241E-2</v>
      </c>
      <c r="M13" s="17">
        <v>8.1078446046788065E-3</v>
      </c>
      <c r="N13" s="17">
        <v>2.2437518997709491E-2</v>
      </c>
      <c r="O13" s="17">
        <v>0</v>
      </c>
      <c r="P13" s="17">
        <v>8.3978630379861422E-3</v>
      </c>
      <c r="Q13" s="17">
        <v>0</v>
      </c>
      <c r="R13" s="17">
        <v>0</v>
      </c>
      <c r="S13" s="17">
        <v>5.0794263322555674E-3</v>
      </c>
      <c r="U13" s="17">
        <v>1.6703008908255771E-2</v>
      </c>
      <c r="V13" s="17">
        <v>2.0748340371630959E-2</v>
      </c>
      <c r="W13" s="17">
        <v>7.3777454174744914E-3</v>
      </c>
      <c r="X13" s="17">
        <v>2.589881204223533E-2</v>
      </c>
      <c r="Y13" s="17">
        <v>3.9678921502547072E-2</v>
      </c>
      <c r="Z13" s="17">
        <v>7.1789211775883741E-3</v>
      </c>
      <c r="AA13" s="17">
        <v>4.7013210173119909E-3</v>
      </c>
      <c r="AB13" s="17">
        <v>6.6115533255524011E-3</v>
      </c>
      <c r="AC13" s="17">
        <v>6.7991497589512759E-3</v>
      </c>
      <c r="AD13" s="17">
        <v>0</v>
      </c>
      <c r="AE13" s="17">
        <v>0</v>
      </c>
      <c r="AG13" s="17">
        <v>3.195190022805021E-3</v>
      </c>
      <c r="AH13" s="17">
        <v>1.978814212320865E-2</v>
      </c>
      <c r="AJ13" s="17">
        <v>8.0116315822789663E-3</v>
      </c>
      <c r="AK13" s="17">
        <v>9.9782196302522323E-3</v>
      </c>
      <c r="AL13" s="17">
        <v>1.8882514976637659E-2</v>
      </c>
      <c r="AM13" s="17">
        <v>8.1257061489675864E-3</v>
      </c>
      <c r="AN13" s="17">
        <v>1.986766339582887E-2</v>
      </c>
      <c r="AO13" s="17">
        <v>1.6195042587025879E-2</v>
      </c>
      <c r="AP13" s="17">
        <v>1.226497116645508E-2</v>
      </c>
      <c r="AQ13" s="17">
        <v>1.7448897487226771E-2</v>
      </c>
      <c r="AR13" s="17">
        <v>1.251832478940006E-2</v>
      </c>
      <c r="AS13" s="17">
        <v>0</v>
      </c>
      <c r="AT13" s="17">
        <v>5.2267779318722427E-3</v>
      </c>
      <c r="AU13" s="17">
        <v>3.4780826552584022E-3</v>
      </c>
      <c r="AV13" s="17">
        <v>0</v>
      </c>
      <c r="AX13" s="17">
        <v>1.2808607247797209E-2</v>
      </c>
      <c r="AY13" s="17">
        <v>0</v>
      </c>
      <c r="AZ13" s="17">
        <v>5.2267779318722427E-3</v>
      </c>
      <c r="BA13" s="17">
        <v>3.4780826552584022E-3</v>
      </c>
      <c r="BC13" s="17">
        <v>1.36350430796885E-2</v>
      </c>
      <c r="BD13" s="17">
        <v>3.2675511791466931E-2</v>
      </c>
      <c r="BE13" s="17">
        <v>1.212315306552483E-2</v>
      </c>
      <c r="BF13" s="17">
        <v>0</v>
      </c>
      <c r="BG13" s="17">
        <v>2.8312752722698391E-2</v>
      </c>
      <c r="BH13" s="17">
        <v>1.8278145338263659E-2</v>
      </c>
      <c r="BI13" s="17">
        <v>1.04475859809767E-2</v>
      </c>
      <c r="BJ13" s="17">
        <v>2.4183647249591531E-2</v>
      </c>
      <c r="BK13" s="17">
        <v>1.784675284596722E-2</v>
      </c>
      <c r="BL13" s="17">
        <v>0</v>
      </c>
      <c r="BM13" s="17">
        <v>2.5140460084952789E-3</v>
      </c>
      <c r="BN13" s="17">
        <v>7.1633888882471604E-3</v>
      </c>
      <c r="BP13" s="17">
        <v>1.4844067489350609E-2</v>
      </c>
      <c r="BQ13" s="17">
        <v>0</v>
      </c>
      <c r="BR13" s="17">
        <v>9.0053078845561078E-3</v>
      </c>
      <c r="BS13" s="17">
        <v>1.0087119514302989E-2</v>
      </c>
      <c r="BT13" s="17">
        <v>2.741091246473544E-3</v>
      </c>
      <c r="BU13" s="17">
        <v>1.217736534126126E-2</v>
      </c>
      <c r="BV13" s="17">
        <v>2.2117660054157589E-2</v>
      </c>
      <c r="BW13" s="17">
        <v>0</v>
      </c>
      <c r="BX13" s="17">
        <v>1.279761805095163E-2</v>
      </c>
      <c r="BY13" s="17">
        <v>1.8966761741037539E-2</v>
      </c>
    </row>
    <row r="14" spans="2:79" ht="18.95" customHeight="1">
      <c r="B14" s="19" t="s">
        <v>131</v>
      </c>
      <c r="C14" s="17">
        <v>9.039731875995145E-3</v>
      </c>
      <c r="D14" s="17">
        <v>9.2006453894862804E-3</v>
      </c>
      <c r="E14" s="17">
        <v>7.5321051422773374E-3</v>
      </c>
      <c r="F14" s="17">
        <v>1.602083364176754E-2</v>
      </c>
      <c r="H14" s="17">
        <v>2.8350020509598801E-2</v>
      </c>
      <c r="I14" s="17">
        <v>3.9208199107539912E-3</v>
      </c>
      <c r="J14" s="17">
        <v>1.7563965944631561E-2</v>
      </c>
      <c r="K14" s="17">
        <v>1.6879761112527491E-2</v>
      </c>
      <c r="L14" s="17">
        <v>3.9756486967114802E-3</v>
      </c>
      <c r="M14" s="17">
        <v>1.182372921439926E-2</v>
      </c>
      <c r="N14" s="17">
        <v>1.156166032915946E-2</v>
      </c>
      <c r="O14" s="17">
        <v>0</v>
      </c>
      <c r="P14" s="17">
        <v>0</v>
      </c>
      <c r="Q14" s="17">
        <v>6.6730705186949209E-3</v>
      </c>
      <c r="R14" s="17">
        <v>2.04488662930935E-3</v>
      </c>
      <c r="S14" s="17">
        <v>1.982514133295029E-3</v>
      </c>
      <c r="U14" s="17">
        <v>3.1242741731519742E-2</v>
      </c>
      <c r="V14" s="17">
        <v>7.1234901058311014E-3</v>
      </c>
      <c r="W14" s="17">
        <v>1.6364879467738389E-2</v>
      </c>
      <c r="X14" s="17">
        <v>4.1719248887449774E-3</v>
      </c>
      <c r="Y14" s="17">
        <v>0</v>
      </c>
      <c r="Z14" s="17">
        <v>7.1789211775883741E-3</v>
      </c>
      <c r="AA14" s="17">
        <v>5.1722059745954842E-3</v>
      </c>
      <c r="AB14" s="17">
        <v>0</v>
      </c>
      <c r="AC14" s="17">
        <v>8.2840470049036444E-3</v>
      </c>
      <c r="AD14" s="17">
        <v>0</v>
      </c>
      <c r="AE14" s="17">
        <v>0.22158449721752571</v>
      </c>
      <c r="AG14" s="17">
        <v>2.3221749892539871E-3</v>
      </c>
      <c r="AH14" s="17">
        <v>1.428727877883324E-2</v>
      </c>
      <c r="AJ14" s="17">
        <v>7.1326080919672788E-3</v>
      </c>
      <c r="AK14" s="17">
        <v>0</v>
      </c>
      <c r="AL14" s="17">
        <v>0</v>
      </c>
      <c r="AM14" s="17">
        <v>0</v>
      </c>
      <c r="AN14" s="17">
        <v>4.4953870860108261E-3</v>
      </c>
      <c r="AO14" s="17">
        <v>1.349762758183388E-2</v>
      </c>
      <c r="AP14" s="17">
        <v>7.6147152903430528E-3</v>
      </c>
      <c r="AQ14" s="17">
        <v>7.8967980436755458E-3</v>
      </c>
      <c r="AR14" s="17">
        <v>5.5436797683353356E-3</v>
      </c>
      <c r="AS14" s="17">
        <v>2.0208280344134751E-2</v>
      </c>
      <c r="AT14" s="17">
        <v>0</v>
      </c>
      <c r="AU14" s="17">
        <v>6.0434005877436211E-3</v>
      </c>
      <c r="AV14" s="17">
        <v>4.6731689200723266E-3</v>
      </c>
      <c r="AX14" s="17">
        <v>8.240543600459161E-3</v>
      </c>
      <c r="AY14" s="17">
        <v>2.0208280344134751E-2</v>
      </c>
      <c r="AZ14" s="17">
        <v>0</v>
      </c>
      <c r="BA14" s="17">
        <v>6.0434005877436211E-3</v>
      </c>
      <c r="BC14" s="17">
        <v>6.4813228385843724E-3</v>
      </c>
      <c r="BD14" s="17">
        <v>1.8266539815408239E-2</v>
      </c>
      <c r="BE14" s="17">
        <v>0</v>
      </c>
      <c r="BF14" s="17">
        <v>1.1903131835141471E-2</v>
      </c>
      <c r="BG14" s="17">
        <v>6.7552011264830356E-3</v>
      </c>
      <c r="BH14" s="17">
        <v>8.9985655011686327E-3</v>
      </c>
      <c r="BI14" s="17">
        <v>1.2687036257390941E-2</v>
      </c>
      <c r="BJ14" s="17">
        <v>6.7186094534341153E-3</v>
      </c>
      <c r="BK14" s="17">
        <v>0</v>
      </c>
      <c r="BL14" s="17">
        <v>0</v>
      </c>
      <c r="BM14" s="17">
        <v>6.1893200652633866E-3</v>
      </c>
      <c r="BN14" s="17">
        <v>1.9432665190579661E-2</v>
      </c>
      <c r="BP14" s="17">
        <v>7.6531256250168588E-3</v>
      </c>
      <c r="BQ14" s="17">
        <v>5.7770210011933261E-3</v>
      </c>
      <c r="BR14" s="17">
        <v>5.8849573278001704E-3</v>
      </c>
      <c r="BS14" s="17">
        <v>0</v>
      </c>
      <c r="BT14" s="17">
        <v>0</v>
      </c>
      <c r="BU14" s="17">
        <v>0</v>
      </c>
      <c r="BV14" s="17">
        <v>0</v>
      </c>
      <c r="BW14" s="17">
        <v>9.7664630727431912E-3</v>
      </c>
      <c r="BX14" s="17">
        <v>2.9708809854500761E-2</v>
      </c>
      <c r="BY14" s="17">
        <v>2.2504194241991762E-2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A19"/>
  <sheetViews>
    <sheetView showGridLines="0" workbookViewId="0">
      <pane xSplit="2" topLeftCell="R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353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0.30706694266603879</v>
      </c>
      <c r="D9" s="17">
        <v>0.31258054213505482</v>
      </c>
      <c r="E9" s="17">
        <v>0.28478895516091102</v>
      </c>
      <c r="F9" s="17">
        <v>0.33135518557886201</v>
      </c>
      <c r="H9" s="17">
        <v>0.23212338606738381</v>
      </c>
      <c r="I9" s="17">
        <v>0.36414119215443608</v>
      </c>
      <c r="J9" s="17">
        <v>0.28737729224242919</v>
      </c>
      <c r="K9" s="17">
        <v>0.27361219631301059</v>
      </c>
      <c r="L9" s="17">
        <v>0.28753621317633749</v>
      </c>
      <c r="M9" s="17">
        <v>0.30357533484063098</v>
      </c>
      <c r="N9" s="17">
        <v>0.19813399532937589</v>
      </c>
      <c r="O9" s="17">
        <v>0.24594095922581999</v>
      </c>
      <c r="P9" s="17">
        <v>0.30966042199768451</v>
      </c>
      <c r="Q9" s="17">
        <v>0.39871414938183708</v>
      </c>
      <c r="R9" s="17">
        <v>0.44434804160860097</v>
      </c>
      <c r="S9" s="17">
        <v>0.31156460422458321</v>
      </c>
      <c r="U9" s="17">
        <v>0.24839787414539019</v>
      </c>
      <c r="V9" s="17">
        <v>0.24793549858883129</v>
      </c>
      <c r="W9" s="17">
        <v>0.25826359373611701</v>
      </c>
      <c r="X9" s="17">
        <v>0.22238288517783281</v>
      </c>
      <c r="Y9" s="17">
        <v>0.34354700121352022</v>
      </c>
      <c r="Z9" s="17">
        <v>0.31638927049019999</v>
      </c>
      <c r="AA9" s="17">
        <v>0.4033651509328493</v>
      </c>
      <c r="AB9" s="17">
        <v>0.39351723575383118</v>
      </c>
      <c r="AC9" s="17">
        <v>0.34752649927924451</v>
      </c>
      <c r="AD9" s="17">
        <v>0.25410843983755449</v>
      </c>
      <c r="AE9" s="17">
        <v>0</v>
      </c>
      <c r="AG9" s="17">
        <v>0.34584161926714058</v>
      </c>
      <c r="AH9" s="17">
        <v>0.27677736901043393</v>
      </c>
      <c r="AJ9" s="17">
        <v>0.3861497793318866</v>
      </c>
      <c r="AK9" s="17">
        <v>0.38272163003311338</v>
      </c>
      <c r="AL9" s="17">
        <v>0.3792515677554788</v>
      </c>
      <c r="AM9" s="17">
        <v>0.3163617919814023</v>
      </c>
      <c r="AN9" s="17">
        <v>0.23871446360426429</v>
      </c>
      <c r="AO9" s="17">
        <v>0.3428872089413873</v>
      </c>
      <c r="AP9" s="17">
        <v>0.33434008325234937</v>
      </c>
      <c r="AQ9" s="17">
        <v>0.30093499971485882</v>
      </c>
      <c r="AR9" s="17">
        <v>0.33965555093199662</v>
      </c>
      <c r="AS9" s="17">
        <v>0.35745650449348132</v>
      </c>
      <c r="AT9" s="17">
        <v>0.3706511856788835</v>
      </c>
      <c r="AU9" s="17">
        <v>0.34944064662221258</v>
      </c>
      <c r="AV9" s="17">
        <v>0.38983360678726042</v>
      </c>
      <c r="AX9" s="17">
        <v>0.310493551737822</v>
      </c>
      <c r="AY9" s="17">
        <v>0.35745650449348132</v>
      </c>
      <c r="AZ9" s="17">
        <v>0.3706511856788835</v>
      </c>
      <c r="BA9" s="17">
        <v>0.34944064662221258</v>
      </c>
      <c r="BC9" s="17">
        <v>0.3459989747333545</v>
      </c>
      <c r="BD9" s="17">
        <v>0.33956648543868512</v>
      </c>
      <c r="BE9" s="17">
        <v>0.34901444376515811</v>
      </c>
      <c r="BF9" s="17">
        <v>0.37296865524684197</v>
      </c>
      <c r="BG9" s="17">
        <v>0.25691429912312752</v>
      </c>
      <c r="BH9" s="17">
        <v>0.48348959705400091</v>
      </c>
      <c r="BI9" s="17">
        <v>0.45155147758769182</v>
      </c>
      <c r="BJ9" s="17">
        <v>0.32309793732672792</v>
      </c>
      <c r="BK9" s="17">
        <v>0.28163835599969311</v>
      </c>
      <c r="BL9" s="17">
        <v>0.31923073339493879</v>
      </c>
      <c r="BM9" s="17">
        <v>0.3132924113548422</v>
      </c>
      <c r="BN9" s="17">
        <v>0.23527559026367331</v>
      </c>
      <c r="BP9" s="17">
        <v>0.3293996316399298</v>
      </c>
      <c r="BQ9" s="17">
        <v>0.40648203946648231</v>
      </c>
      <c r="BR9" s="17">
        <v>0.18225503133561161</v>
      </c>
      <c r="BS9" s="17">
        <v>0.26804930124399978</v>
      </c>
      <c r="BT9" s="17">
        <v>0.45384664427665039</v>
      </c>
      <c r="BU9" s="17">
        <v>0.23014086038761969</v>
      </c>
      <c r="BV9" s="17">
        <v>0.34777722259637772</v>
      </c>
      <c r="BW9" s="17">
        <v>0.32981873433376718</v>
      </c>
      <c r="BX9" s="17">
        <v>0.36250330422062199</v>
      </c>
      <c r="BY9" s="17">
        <v>0.32566655111211218</v>
      </c>
    </row>
    <row r="10" spans="2:79" ht="18.95" customHeight="1">
      <c r="B10" s="19" t="s">
        <v>312</v>
      </c>
      <c r="C10" s="17">
        <v>0.37110690753862802</v>
      </c>
      <c r="D10" s="17">
        <v>0.37510190225215462</v>
      </c>
      <c r="E10" s="17">
        <v>0.37207309959749352</v>
      </c>
      <c r="F10" s="17">
        <v>0.29232318879757319</v>
      </c>
      <c r="H10" s="17">
        <v>0.40733443838477468</v>
      </c>
      <c r="I10" s="17">
        <v>0.30840064129700828</v>
      </c>
      <c r="J10" s="17">
        <v>0.33026442729331817</v>
      </c>
      <c r="K10" s="17">
        <v>0.41213085795377158</v>
      </c>
      <c r="L10" s="17">
        <v>0.41743781071307329</v>
      </c>
      <c r="M10" s="17">
        <v>0.34752563103186318</v>
      </c>
      <c r="N10" s="17">
        <v>0.48757757073897301</v>
      </c>
      <c r="O10" s="17">
        <v>0.41832910713395632</v>
      </c>
      <c r="P10" s="17">
        <v>0.36953232101180977</v>
      </c>
      <c r="Q10" s="17">
        <v>0.282728913460078</v>
      </c>
      <c r="R10" s="17">
        <v>0.33015121563242072</v>
      </c>
      <c r="S10" s="17">
        <v>0.36655973975065148</v>
      </c>
      <c r="U10" s="17">
        <v>0.39921092564597438</v>
      </c>
      <c r="V10" s="17">
        <v>0.4290423135466826</v>
      </c>
      <c r="W10" s="17">
        <v>0.3852074289970201</v>
      </c>
      <c r="X10" s="17">
        <v>0.41217584611163782</v>
      </c>
      <c r="Y10" s="17">
        <v>0.38337171221951172</v>
      </c>
      <c r="Z10" s="17">
        <v>0.32080275784443762</v>
      </c>
      <c r="AA10" s="17">
        <v>0.32589869471727478</v>
      </c>
      <c r="AB10" s="17">
        <v>0.36792494141286142</v>
      </c>
      <c r="AC10" s="17">
        <v>0.34922324776317087</v>
      </c>
      <c r="AD10" s="17">
        <v>0.35186362095955892</v>
      </c>
      <c r="AE10" s="17">
        <v>0.47603277077984413</v>
      </c>
      <c r="AG10" s="17">
        <v>0.35002556465310952</v>
      </c>
      <c r="AH10" s="17">
        <v>0.38757499816022262</v>
      </c>
      <c r="AJ10" s="17">
        <v>0.3530807518548435</v>
      </c>
      <c r="AK10" s="17">
        <v>0.29243907332105151</v>
      </c>
      <c r="AL10" s="17">
        <v>0.3021246615609719</v>
      </c>
      <c r="AM10" s="17">
        <v>0.31215589860544818</v>
      </c>
      <c r="AN10" s="17">
        <v>0.38108747087530731</v>
      </c>
      <c r="AO10" s="17">
        <v>0.3028099229976704</v>
      </c>
      <c r="AP10" s="17">
        <v>0.36670487871657759</v>
      </c>
      <c r="AQ10" s="17">
        <v>0.33460735167699351</v>
      </c>
      <c r="AR10" s="17">
        <v>0.31407485222107417</v>
      </c>
      <c r="AS10" s="17">
        <v>0.3530056265028606</v>
      </c>
      <c r="AT10" s="17">
        <v>0.30213872577351308</v>
      </c>
      <c r="AU10" s="17">
        <v>0.24376873114086811</v>
      </c>
      <c r="AV10" s="17">
        <v>0.24487320331556051</v>
      </c>
      <c r="AX10" s="17">
        <v>0.37019982966491172</v>
      </c>
      <c r="AY10" s="17">
        <v>0.3530056265028606</v>
      </c>
      <c r="AZ10" s="17">
        <v>0.30213872577351308</v>
      </c>
      <c r="BA10" s="17">
        <v>0.24376873114086811</v>
      </c>
      <c r="BC10" s="17">
        <v>0.36938724516534432</v>
      </c>
      <c r="BD10" s="17">
        <v>0.4542897709137676</v>
      </c>
      <c r="BE10" s="17">
        <v>0.35050071647533249</v>
      </c>
      <c r="BF10" s="17">
        <v>0.34606767005019651</v>
      </c>
      <c r="BG10" s="17">
        <v>0.37512707127799871</v>
      </c>
      <c r="BH10" s="17">
        <v>0.33828438802625199</v>
      </c>
      <c r="BI10" s="17">
        <v>0.34671338509239119</v>
      </c>
      <c r="BJ10" s="17">
        <v>0.35375331539993649</v>
      </c>
      <c r="BK10" s="17">
        <v>0.37720987331661188</v>
      </c>
      <c r="BL10" s="17">
        <v>0.39402367950346218</v>
      </c>
      <c r="BM10" s="17">
        <v>0.38391714129096949</v>
      </c>
      <c r="BN10" s="17">
        <v>0.39509473460964017</v>
      </c>
      <c r="BP10" s="17">
        <v>0.34937322826937162</v>
      </c>
      <c r="BQ10" s="17">
        <v>0.31037089690620467</v>
      </c>
      <c r="BR10" s="17">
        <v>0.40160420851359713</v>
      </c>
      <c r="BS10" s="17">
        <v>0.3907581655396245</v>
      </c>
      <c r="BT10" s="17">
        <v>0.41765383108740328</v>
      </c>
      <c r="BU10" s="17">
        <v>0.38141252978836432</v>
      </c>
      <c r="BV10" s="17">
        <v>0.32217012303499681</v>
      </c>
      <c r="BW10" s="17">
        <v>0.35218056375116752</v>
      </c>
      <c r="BX10" s="17">
        <v>0.33850903005776162</v>
      </c>
      <c r="BY10" s="17">
        <v>0.37278374042085449</v>
      </c>
    </row>
    <row r="11" spans="2:79" ht="18.95" customHeight="1">
      <c r="B11" s="19" t="s">
        <v>313</v>
      </c>
      <c r="C11" s="17">
        <v>0.26724913639417369</v>
      </c>
      <c r="D11" s="17">
        <v>0.26001509447288518</v>
      </c>
      <c r="E11" s="17">
        <v>0.27977512433883822</v>
      </c>
      <c r="F11" s="17">
        <v>0.32197864268726029</v>
      </c>
      <c r="H11" s="17">
        <v>0.2560348273406029</v>
      </c>
      <c r="I11" s="17">
        <v>0.22609961607634391</v>
      </c>
      <c r="J11" s="17">
        <v>0.31469841873938759</v>
      </c>
      <c r="K11" s="17">
        <v>0.26314080990161393</v>
      </c>
      <c r="L11" s="17">
        <v>0.25496238594047838</v>
      </c>
      <c r="M11" s="17">
        <v>0.28717379367386958</v>
      </c>
      <c r="N11" s="17">
        <v>0.26100772234875391</v>
      </c>
      <c r="O11" s="17">
        <v>0.25457505668110769</v>
      </c>
      <c r="P11" s="17">
        <v>0.26083511355442413</v>
      </c>
      <c r="Q11" s="17">
        <v>0.28978378409244532</v>
      </c>
      <c r="R11" s="17">
        <v>0.21146858672543381</v>
      </c>
      <c r="S11" s="17">
        <v>0.2931671883454065</v>
      </c>
      <c r="U11" s="17">
        <v>0.27852826375407252</v>
      </c>
      <c r="V11" s="17">
        <v>0.26020039085805702</v>
      </c>
      <c r="W11" s="17">
        <v>0.32143307370479252</v>
      </c>
      <c r="X11" s="17">
        <v>0.31034290442995971</v>
      </c>
      <c r="Y11" s="17">
        <v>0.2166575873209439</v>
      </c>
      <c r="Z11" s="17">
        <v>0.26789497899623238</v>
      </c>
      <c r="AA11" s="17">
        <v>0.23633860833093129</v>
      </c>
      <c r="AB11" s="17">
        <v>0.17920867198901649</v>
      </c>
      <c r="AC11" s="17">
        <v>0.26144440367177552</v>
      </c>
      <c r="AD11" s="17">
        <v>0.35837620217584759</v>
      </c>
      <c r="AE11" s="17">
        <v>0.21157426069927701</v>
      </c>
      <c r="AG11" s="17">
        <v>0.26749573154327289</v>
      </c>
      <c r="AH11" s="17">
        <v>0.26705650391889618</v>
      </c>
      <c r="AJ11" s="17">
        <v>0.22246057641445921</v>
      </c>
      <c r="AK11" s="17">
        <v>0.3020811469760572</v>
      </c>
      <c r="AL11" s="17">
        <v>0.29302400026199249</v>
      </c>
      <c r="AM11" s="17">
        <v>0.30479464007921009</v>
      </c>
      <c r="AN11" s="17">
        <v>0.33469283146259821</v>
      </c>
      <c r="AO11" s="17">
        <v>0.28772194877604218</v>
      </c>
      <c r="AP11" s="17">
        <v>0.25183080447372952</v>
      </c>
      <c r="AQ11" s="17">
        <v>0.3253249336824881</v>
      </c>
      <c r="AR11" s="17">
        <v>0.30630589567525029</v>
      </c>
      <c r="AS11" s="17">
        <v>0.27415061540000779</v>
      </c>
      <c r="AT11" s="17">
        <v>0.29361605763402487</v>
      </c>
      <c r="AU11" s="17">
        <v>0.35815863509294121</v>
      </c>
      <c r="AV11" s="17">
        <v>0.36062002097710688</v>
      </c>
      <c r="AX11" s="17">
        <v>0.26457351310655403</v>
      </c>
      <c r="AY11" s="17">
        <v>0.27415061540000779</v>
      </c>
      <c r="AZ11" s="17">
        <v>0.29361605763402487</v>
      </c>
      <c r="BA11" s="17">
        <v>0.35815863509294121</v>
      </c>
      <c r="BC11" s="17">
        <v>0.25722954442131601</v>
      </c>
      <c r="BD11" s="17">
        <v>0.16961066401673061</v>
      </c>
      <c r="BE11" s="17">
        <v>0.23685699852940059</v>
      </c>
      <c r="BF11" s="17">
        <v>0.24803180781003589</v>
      </c>
      <c r="BG11" s="17">
        <v>0.33287791789913002</v>
      </c>
      <c r="BH11" s="17">
        <v>0.13146751416968591</v>
      </c>
      <c r="BI11" s="17">
        <v>0.14105751752798321</v>
      </c>
      <c r="BJ11" s="17">
        <v>0.27327116714626359</v>
      </c>
      <c r="BK11" s="17">
        <v>0.26101823671395658</v>
      </c>
      <c r="BL11" s="17">
        <v>0.24960729205192669</v>
      </c>
      <c r="BM11" s="17">
        <v>0.24018089642692089</v>
      </c>
      <c r="BN11" s="17">
        <v>0.30809321577630522</v>
      </c>
      <c r="BP11" s="17">
        <v>0.27336557145097251</v>
      </c>
      <c r="BQ11" s="17">
        <v>0.2265968575486178</v>
      </c>
      <c r="BR11" s="17">
        <v>0.36223935485703568</v>
      </c>
      <c r="BS11" s="17">
        <v>0.29795515375190912</v>
      </c>
      <c r="BT11" s="17">
        <v>0.11253800909777351</v>
      </c>
      <c r="BU11" s="17">
        <v>0.34230879111177581</v>
      </c>
      <c r="BV11" s="17">
        <v>0.27608660319766509</v>
      </c>
      <c r="BW11" s="17">
        <v>0.25195058135908338</v>
      </c>
      <c r="BX11" s="17">
        <v>0.26329744054570592</v>
      </c>
      <c r="BY11" s="17">
        <v>0.22843605402093861</v>
      </c>
    </row>
    <row r="12" spans="2:79" ht="18.95" customHeight="1">
      <c r="B12" s="19" t="s">
        <v>314</v>
      </c>
      <c r="C12" s="17">
        <v>3.6910682306349737E-2</v>
      </c>
      <c r="D12" s="17">
        <v>3.3764102151899227E-2</v>
      </c>
      <c r="E12" s="17">
        <v>4.5103658570583981E-2</v>
      </c>
      <c r="F12" s="17">
        <v>5.4342982936304247E-2</v>
      </c>
      <c r="H12" s="17">
        <v>6.0603828754056357E-2</v>
      </c>
      <c r="I12" s="17">
        <v>7.5112421253661604E-2</v>
      </c>
      <c r="J12" s="17">
        <v>4.9334505326856973E-2</v>
      </c>
      <c r="K12" s="17">
        <v>1.418348633013816E-2</v>
      </c>
      <c r="L12" s="17">
        <v>3.1297535190097557E-2</v>
      </c>
      <c r="M12" s="17">
        <v>6.1725240453636331E-2</v>
      </c>
      <c r="N12" s="17">
        <v>2.2437518997709491E-2</v>
      </c>
      <c r="O12" s="17">
        <v>6.4729097190127607E-2</v>
      </c>
      <c r="P12" s="17">
        <v>5.9972143436081572E-2</v>
      </c>
      <c r="Q12" s="17">
        <v>7.6062733289338691E-3</v>
      </c>
      <c r="R12" s="17">
        <v>1.4032156033544499E-2</v>
      </c>
      <c r="S12" s="17">
        <v>1.545305308596872E-2</v>
      </c>
      <c r="U12" s="17">
        <v>4.4442000108646303E-2</v>
      </c>
      <c r="V12" s="17">
        <v>3.4949966528966911E-2</v>
      </c>
      <c r="W12" s="17">
        <v>3.1238591704732789E-2</v>
      </c>
      <c r="X12" s="17">
        <v>3.1778684531949701E-2</v>
      </c>
      <c r="Y12" s="17">
        <v>2.511414252718238E-2</v>
      </c>
      <c r="Z12" s="17">
        <v>7.8575383167839116E-2</v>
      </c>
      <c r="AA12" s="17">
        <v>3.2955817788713232E-2</v>
      </c>
      <c r="AB12" s="17">
        <v>4.4577849558546698E-2</v>
      </c>
      <c r="AC12" s="17">
        <v>2.8684326887595889E-2</v>
      </c>
      <c r="AD12" s="17">
        <v>1.5522844612856881E-2</v>
      </c>
      <c r="AE12" s="17">
        <v>0</v>
      </c>
      <c r="AG12" s="17">
        <v>2.633757769314447E-2</v>
      </c>
      <c r="AH12" s="17">
        <v>4.5170063403057431E-2</v>
      </c>
      <c r="AJ12" s="17">
        <v>2.643444317923492E-2</v>
      </c>
      <c r="AK12" s="17">
        <v>2.2758149669777902E-2</v>
      </c>
      <c r="AL12" s="17">
        <v>2.35433763521605E-2</v>
      </c>
      <c r="AM12" s="17">
        <v>6.1904015909265857E-2</v>
      </c>
      <c r="AN12" s="17">
        <v>2.1829955256227111E-2</v>
      </c>
      <c r="AO12" s="17">
        <v>4.4226389211106908E-2</v>
      </c>
      <c r="AP12" s="17">
        <v>2.2271962191867011E-2</v>
      </c>
      <c r="AQ12" s="17">
        <v>3.1505619220424143E-2</v>
      </c>
      <c r="AR12" s="17">
        <v>2.8549534805109949E-2</v>
      </c>
      <c r="AS12" s="17">
        <v>1.538725360365018E-2</v>
      </c>
      <c r="AT12" s="17">
        <v>2.9235085167992399E-2</v>
      </c>
      <c r="AU12" s="17">
        <v>3.4939997308249197E-2</v>
      </c>
      <c r="AV12" s="17">
        <v>0</v>
      </c>
      <c r="AX12" s="17">
        <v>3.6773716546237407E-2</v>
      </c>
      <c r="AY12" s="17">
        <v>1.538725360365018E-2</v>
      </c>
      <c r="AZ12" s="17">
        <v>2.9235085167992399E-2</v>
      </c>
      <c r="BA12" s="17">
        <v>3.4939997308249197E-2</v>
      </c>
      <c r="BC12" s="17">
        <v>1.9489070710558359E-2</v>
      </c>
      <c r="BD12" s="17">
        <v>1.8266539815408239E-2</v>
      </c>
      <c r="BE12" s="17">
        <v>4.3788482917048059E-2</v>
      </c>
      <c r="BF12" s="17">
        <v>2.4492217816489959E-2</v>
      </c>
      <c r="BG12" s="17">
        <v>2.832551057326084E-2</v>
      </c>
      <c r="BH12" s="17">
        <v>2.9418679166604879E-2</v>
      </c>
      <c r="BI12" s="17">
        <v>3.7557263677849471E-2</v>
      </c>
      <c r="BJ12" s="17">
        <v>2.7002132694452841E-2</v>
      </c>
      <c r="BK12" s="17">
        <v>4.9619005334318199E-2</v>
      </c>
      <c r="BL12" s="17">
        <v>1.6318965930147152E-2</v>
      </c>
      <c r="BM12" s="17">
        <v>3.7529163539505937E-2</v>
      </c>
      <c r="BN12" s="17">
        <v>4.3141869525301572E-2</v>
      </c>
      <c r="BP12" s="17">
        <v>2.1573545341271028E-2</v>
      </c>
      <c r="BQ12" s="17">
        <v>2.1869285330065189E-2</v>
      </c>
      <c r="BR12" s="17">
        <v>3.5494384616355477E-2</v>
      </c>
      <c r="BS12" s="17">
        <v>3.9319111512892593E-2</v>
      </c>
      <c r="BT12" s="17">
        <v>9.7310972914222398E-3</v>
      </c>
      <c r="BU12" s="17">
        <v>4.613781871224034E-2</v>
      </c>
      <c r="BV12" s="17">
        <v>2.2117660054157589E-2</v>
      </c>
      <c r="BW12" s="17">
        <v>5.0408505179905798E-2</v>
      </c>
      <c r="BX12" s="17">
        <v>3.5690225175910632E-2</v>
      </c>
      <c r="BY12" s="17">
        <v>4.7413100115121842E-2</v>
      </c>
    </row>
    <row r="13" spans="2:79" ht="18.95" customHeight="1">
      <c r="B13" s="19" t="s">
        <v>315</v>
      </c>
      <c r="C13" s="17">
        <v>1.0934855984971299E-2</v>
      </c>
      <c r="D13" s="17">
        <v>1.223587607136393E-2</v>
      </c>
      <c r="E13" s="17">
        <v>8.8096820647379347E-3</v>
      </c>
      <c r="F13" s="17">
        <v>0</v>
      </c>
      <c r="H13" s="17">
        <v>2.4532897194391438E-2</v>
      </c>
      <c r="I13" s="17">
        <v>2.6246129218550181E-2</v>
      </c>
      <c r="J13" s="17">
        <v>0</v>
      </c>
      <c r="K13" s="17">
        <v>2.7463371679899599E-2</v>
      </c>
      <c r="L13" s="17">
        <v>1.752739733517888E-3</v>
      </c>
      <c r="M13" s="17">
        <v>0</v>
      </c>
      <c r="N13" s="17">
        <v>3.084319258518789E-2</v>
      </c>
      <c r="O13" s="17">
        <v>1.6425779768988569E-2</v>
      </c>
      <c r="P13" s="17">
        <v>0</v>
      </c>
      <c r="Q13" s="17">
        <v>4.7753731817338748E-3</v>
      </c>
      <c r="R13" s="17">
        <v>0</v>
      </c>
      <c r="S13" s="17">
        <v>1.016463876385152E-2</v>
      </c>
      <c r="U13" s="17">
        <v>8.3515044541278873E-3</v>
      </c>
      <c r="V13" s="17">
        <v>1.362485026579986E-2</v>
      </c>
      <c r="W13" s="17">
        <v>3.8573118573376939E-3</v>
      </c>
      <c r="X13" s="17">
        <v>1.9147754859874931E-2</v>
      </c>
      <c r="Y13" s="17">
        <v>2.2940191935136699E-2</v>
      </c>
      <c r="Z13" s="17">
        <v>1.279701333161604E-2</v>
      </c>
      <c r="AA13" s="17">
        <v>0</v>
      </c>
      <c r="AB13" s="17">
        <v>1.477130128574424E-2</v>
      </c>
      <c r="AC13" s="17">
        <v>4.83747539330981E-3</v>
      </c>
      <c r="AD13" s="17">
        <v>1.8149980196389252E-2</v>
      </c>
      <c r="AE13" s="17">
        <v>0</v>
      </c>
      <c r="AG13" s="17">
        <v>6.1810352148623177E-3</v>
      </c>
      <c r="AH13" s="17">
        <v>1.4648393194915879E-2</v>
      </c>
      <c r="AJ13" s="17">
        <v>9.1194090791691333E-3</v>
      </c>
      <c r="AK13" s="17">
        <v>0</v>
      </c>
      <c r="AL13" s="17">
        <v>2.0563940693963611E-3</v>
      </c>
      <c r="AM13" s="17">
        <v>4.7836534246736223E-3</v>
      </c>
      <c r="AN13" s="17">
        <v>1.6814429880957001E-2</v>
      </c>
      <c r="AO13" s="17">
        <v>1.012262248482629E-2</v>
      </c>
      <c r="AP13" s="17">
        <v>1.4902845421739379E-2</v>
      </c>
      <c r="AQ13" s="17">
        <v>4.7196468805632543E-3</v>
      </c>
      <c r="AR13" s="17">
        <v>5.8704865982338091E-3</v>
      </c>
      <c r="AS13" s="17">
        <v>0</v>
      </c>
      <c r="AT13" s="17">
        <v>2.9075378155990492E-3</v>
      </c>
      <c r="AU13" s="17">
        <v>9.5018856303985318E-3</v>
      </c>
      <c r="AV13" s="17">
        <v>4.6731689200723266E-3</v>
      </c>
      <c r="AX13" s="17">
        <v>1.112795501805172E-2</v>
      </c>
      <c r="AY13" s="17">
        <v>0</v>
      </c>
      <c r="AZ13" s="17">
        <v>2.9075378155990492E-3</v>
      </c>
      <c r="BA13" s="17">
        <v>9.5018856303985318E-3</v>
      </c>
      <c r="BC13" s="17">
        <v>0</v>
      </c>
      <c r="BD13" s="17">
        <v>0</v>
      </c>
      <c r="BE13" s="17">
        <v>1.98393583130606E-2</v>
      </c>
      <c r="BF13" s="17">
        <v>5.8515083640830676E-3</v>
      </c>
      <c r="BG13" s="17">
        <v>0</v>
      </c>
      <c r="BH13" s="17">
        <v>1.087991706091195E-2</v>
      </c>
      <c r="BI13" s="17">
        <v>1.0440707048126739E-2</v>
      </c>
      <c r="BJ13" s="17">
        <v>1.1546465017231999E-2</v>
      </c>
      <c r="BK13" s="17">
        <v>3.051452863542034E-2</v>
      </c>
      <c r="BL13" s="17">
        <v>2.0819329119524849E-2</v>
      </c>
      <c r="BM13" s="17">
        <v>1.6922526528217841E-2</v>
      </c>
      <c r="BN13" s="17">
        <v>7.1633888882471604E-3</v>
      </c>
      <c r="BP13" s="17">
        <v>1.392041971625417E-2</v>
      </c>
      <c r="BQ13" s="17">
        <v>1.7349857745049931E-2</v>
      </c>
      <c r="BR13" s="17">
        <v>8.9906829108099568E-3</v>
      </c>
      <c r="BS13" s="17">
        <v>3.9182679515740561E-3</v>
      </c>
      <c r="BT13" s="17">
        <v>6.2304182467505693E-3</v>
      </c>
      <c r="BU13" s="17">
        <v>0</v>
      </c>
      <c r="BV13" s="17">
        <v>3.1848391116803057E-2</v>
      </c>
      <c r="BW13" s="17">
        <v>1.3354045094345851E-2</v>
      </c>
      <c r="BX13" s="17">
        <v>0</v>
      </c>
      <c r="BY13" s="17">
        <v>1.2854699460583281E-2</v>
      </c>
    </row>
    <row r="14" spans="2:79" ht="18.95" customHeight="1">
      <c r="B14" s="19" t="s">
        <v>131</v>
      </c>
      <c r="C14" s="17">
        <v>6.7314751098385712E-3</v>
      </c>
      <c r="D14" s="17">
        <v>6.3024829166423591E-3</v>
      </c>
      <c r="E14" s="17">
        <v>9.449480267435275E-3</v>
      </c>
      <c r="F14" s="17">
        <v>0</v>
      </c>
      <c r="H14" s="17">
        <v>1.937062225879075E-2</v>
      </c>
      <c r="I14" s="17">
        <v>0</v>
      </c>
      <c r="J14" s="17">
        <v>1.8325356398007961E-2</v>
      </c>
      <c r="K14" s="17">
        <v>9.4692778215659974E-3</v>
      </c>
      <c r="L14" s="17">
        <v>7.0133152464953189E-3</v>
      </c>
      <c r="M14" s="17">
        <v>0</v>
      </c>
      <c r="N14" s="17">
        <v>0</v>
      </c>
      <c r="O14" s="17">
        <v>0</v>
      </c>
      <c r="P14" s="17">
        <v>0</v>
      </c>
      <c r="Q14" s="17">
        <v>1.6391506554971791E-2</v>
      </c>
      <c r="R14" s="17">
        <v>0</v>
      </c>
      <c r="S14" s="17">
        <v>3.0907758295384358E-3</v>
      </c>
      <c r="U14" s="17">
        <v>2.1069431891788781E-2</v>
      </c>
      <c r="V14" s="17">
        <v>1.4246980211662199E-2</v>
      </c>
      <c r="W14" s="17">
        <v>0</v>
      </c>
      <c r="X14" s="17">
        <v>4.1719248887449774E-3</v>
      </c>
      <c r="Y14" s="17">
        <v>8.369364783705183E-3</v>
      </c>
      <c r="Z14" s="17">
        <v>3.5405961696749191E-3</v>
      </c>
      <c r="AA14" s="17">
        <v>1.4417282302314281E-3</v>
      </c>
      <c r="AB14" s="17">
        <v>0</v>
      </c>
      <c r="AC14" s="17">
        <v>8.2840470049036444E-3</v>
      </c>
      <c r="AD14" s="17">
        <v>1.9789122177926539E-3</v>
      </c>
      <c r="AE14" s="17">
        <v>0.31239296852087889</v>
      </c>
      <c r="AG14" s="17">
        <v>4.1184716284702067E-3</v>
      </c>
      <c r="AH14" s="17">
        <v>8.7726723124738996E-3</v>
      </c>
      <c r="AJ14" s="17">
        <v>2.755040140406592E-3</v>
      </c>
      <c r="AK14" s="17">
        <v>0</v>
      </c>
      <c r="AL14" s="17">
        <v>0</v>
      </c>
      <c r="AM14" s="17">
        <v>0</v>
      </c>
      <c r="AN14" s="17">
        <v>6.8608489206460873E-3</v>
      </c>
      <c r="AO14" s="17">
        <v>1.223190758896695E-2</v>
      </c>
      <c r="AP14" s="17">
        <v>9.9494259437371158E-3</v>
      </c>
      <c r="AQ14" s="17">
        <v>2.9074488246725091E-3</v>
      </c>
      <c r="AR14" s="17">
        <v>5.5436797683353356E-3</v>
      </c>
      <c r="AS14" s="17">
        <v>0</v>
      </c>
      <c r="AT14" s="17">
        <v>1.4514079299870919E-3</v>
      </c>
      <c r="AU14" s="17">
        <v>4.190104205330474E-3</v>
      </c>
      <c r="AV14" s="17">
        <v>0</v>
      </c>
      <c r="AX14" s="17">
        <v>6.8314339264233309E-3</v>
      </c>
      <c r="AY14" s="17">
        <v>0</v>
      </c>
      <c r="AZ14" s="17">
        <v>1.4514079299870919E-3</v>
      </c>
      <c r="BA14" s="17">
        <v>4.190104205330474E-3</v>
      </c>
      <c r="BC14" s="17">
        <v>7.8951649694269203E-3</v>
      </c>
      <c r="BD14" s="17">
        <v>1.8266539815408239E-2</v>
      </c>
      <c r="BE14" s="17">
        <v>0</v>
      </c>
      <c r="BF14" s="17">
        <v>2.5881407123525368E-3</v>
      </c>
      <c r="BG14" s="17">
        <v>6.7552011264830356E-3</v>
      </c>
      <c r="BH14" s="17">
        <v>6.4599045225445023E-3</v>
      </c>
      <c r="BI14" s="17">
        <v>1.2679649065957581E-2</v>
      </c>
      <c r="BJ14" s="17">
        <v>1.1328982415386929E-2</v>
      </c>
      <c r="BK14" s="17">
        <v>0</v>
      </c>
      <c r="BL14" s="17">
        <v>0</v>
      </c>
      <c r="BM14" s="17">
        <v>8.1578608595436301E-3</v>
      </c>
      <c r="BN14" s="17">
        <v>1.123120093683249E-2</v>
      </c>
      <c r="BP14" s="17">
        <v>1.236760358220106E-2</v>
      </c>
      <c r="BQ14" s="17">
        <v>1.7331063003579981E-2</v>
      </c>
      <c r="BR14" s="17">
        <v>9.4163377665902031E-3</v>
      </c>
      <c r="BS14" s="17">
        <v>0</v>
      </c>
      <c r="BT14" s="17">
        <v>0</v>
      </c>
      <c r="BU14" s="17">
        <v>0</v>
      </c>
      <c r="BV14" s="17">
        <v>0</v>
      </c>
      <c r="BW14" s="17">
        <v>2.2875702817302989E-3</v>
      </c>
      <c r="BX14" s="17">
        <v>0</v>
      </c>
      <c r="BY14" s="17">
        <v>1.2845854870389511E-2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A19"/>
  <sheetViews>
    <sheetView showGridLines="0" workbookViewId="0">
      <pane xSplit="2" topLeftCell="P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354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0.21460314444530321</v>
      </c>
      <c r="D9" s="17">
        <v>0.2228948759939248</v>
      </c>
      <c r="E9" s="17">
        <v>0.1857070548335028</v>
      </c>
      <c r="F9" s="17">
        <v>0.2546536496493717</v>
      </c>
      <c r="H9" s="17">
        <v>0.18345980636255421</v>
      </c>
      <c r="I9" s="17">
        <v>0.2387737894309975</v>
      </c>
      <c r="J9" s="17">
        <v>0.1799472022214815</v>
      </c>
      <c r="K9" s="17">
        <v>0.24952725080378849</v>
      </c>
      <c r="L9" s="17">
        <v>0.16413107951676451</v>
      </c>
      <c r="M9" s="17">
        <v>0.14555608540888171</v>
      </c>
      <c r="N9" s="17">
        <v>0.17037722685962431</v>
      </c>
      <c r="O9" s="17">
        <v>0.21523607953909221</v>
      </c>
      <c r="P9" s="17">
        <v>0.25749347115436488</v>
      </c>
      <c r="Q9" s="17">
        <v>0.29960542734126572</v>
      </c>
      <c r="R9" s="17">
        <v>0.22643259218895551</v>
      </c>
      <c r="S9" s="17">
        <v>0.2400647738069463</v>
      </c>
      <c r="U9" s="17">
        <v>0.17039373472120589</v>
      </c>
      <c r="V9" s="17">
        <v>0.15645945148585291</v>
      </c>
      <c r="W9" s="17">
        <v>0.1561979869199244</v>
      </c>
      <c r="X9" s="17">
        <v>0.19948196618394851</v>
      </c>
      <c r="Y9" s="17">
        <v>0.27363403864633401</v>
      </c>
      <c r="Z9" s="17">
        <v>0.27203706474603617</v>
      </c>
      <c r="AA9" s="17">
        <v>0.2433614899816561</v>
      </c>
      <c r="AB9" s="17">
        <v>0.28276130232859509</v>
      </c>
      <c r="AC9" s="17">
        <v>0.2285703051961587</v>
      </c>
      <c r="AD9" s="17">
        <v>0.16117386564855429</v>
      </c>
      <c r="AE9" s="17">
        <v>3.7888075136727109E-2</v>
      </c>
      <c r="AG9" s="17">
        <v>0.24878856776391789</v>
      </c>
      <c r="AH9" s="17">
        <v>0.18789855298707861</v>
      </c>
      <c r="AJ9" s="17">
        <v>0.26754736468613521</v>
      </c>
      <c r="AK9" s="17">
        <v>0.1908844822005426</v>
      </c>
      <c r="AL9" s="17">
        <v>0.18496100466139859</v>
      </c>
      <c r="AM9" s="17">
        <v>0.2088826410592223</v>
      </c>
      <c r="AN9" s="17">
        <v>0.15882296622848671</v>
      </c>
      <c r="AO9" s="17">
        <v>0.2343909091982046</v>
      </c>
      <c r="AP9" s="17">
        <v>0.2372954736876132</v>
      </c>
      <c r="AQ9" s="17">
        <v>0.25830490860106309</v>
      </c>
      <c r="AR9" s="17">
        <v>0.20421435358136519</v>
      </c>
      <c r="AS9" s="17">
        <v>0.20067530434637371</v>
      </c>
      <c r="AT9" s="17">
        <v>0.23098338982032851</v>
      </c>
      <c r="AU9" s="17">
        <v>0.16487383936828681</v>
      </c>
      <c r="AV9" s="17">
        <v>0.20509744289804141</v>
      </c>
      <c r="AX9" s="17">
        <v>0.21712322148677349</v>
      </c>
      <c r="AY9" s="17">
        <v>0.20067530434637371</v>
      </c>
      <c r="AZ9" s="17">
        <v>0.23098338982032851</v>
      </c>
      <c r="BA9" s="17">
        <v>0.16487383936828681</v>
      </c>
      <c r="BC9" s="17">
        <v>0.25438572028092832</v>
      </c>
      <c r="BD9" s="17">
        <v>0.22450956289462121</v>
      </c>
      <c r="BE9" s="17">
        <v>0.2496406831720977</v>
      </c>
      <c r="BF9" s="17">
        <v>0.2424719861744534</v>
      </c>
      <c r="BG9" s="17">
        <v>0.27548146492935549</v>
      </c>
      <c r="BH9" s="17">
        <v>0.30806730642233082</v>
      </c>
      <c r="BI9" s="17">
        <v>0.29626699174562232</v>
      </c>
      <c r="BJ9" s="17">
        <v>0.1985846593677274</v>
      </c>
      <c r="BK9" s="17">
        <v>0.25500371472874828</v>
      </c>
      <c r="BL9" s="17">
        <v>0.20138583612461661</v>
      </c>
      <c r="BM9" s="17">
        <v>0.2475628191885709</v>
      </c>
      <c r="BN9" s="17">
        <v>0.1680293436933592</v>
      </c>
      <c r="BP9" s="17">
        <v>0.195207116027766</v>
      </c>
      <c r="BQ9" s="17">
        <v>0.25932138007732619</v>
      </c>
      <c r="BR9" s="17">
        <v>0.1462776747186256</v>
      </c>
      <c r="BS9" s="17">
        <v>0.18929192196959779</v>
      </c>
      <c r="BT9" s="17">
        <v>0.33087317109959608</v>
      </c>
      <c r="BU9" s="17">
        <v>0.15581334154258819</v>
      </c>
      <c r="BV9" s="17">
        <v>0.25005292085519948</v>
      </c>
      <c r="BW9" s="17">
        <v>0.24303433203417821</v>
      </c>
      <c r="BX9" s="17">
        <v>0.27679275231038319</v>
      </c>
      <c r="BY9" s="17">
        <v>0.2332585712406845</v>
      </c>
    </row>
    <row r="10" spans="2:79" ht="18.95" customHeight="1">
      <c r="B10" s="19" t="s">
        <v>312</v>
      </c>
      <c r="C10" s="17">
        <v>0.33906776063516691</v>
      </c>
      <c r="D10" s="17">
        <v>0.34830009245370841</v>
      </c>
      <c r="E10" s="17">
        <v>0.34101066141203218</v>
      </c>
      <c r="F10" s="17">
        <v>0.15445232749321819</v>
      </c>
      <c r="H10" s="17">
        <v>0.32136443875428428</v>
      </c>
      <c r="I10" s="17">
        <v>0.28745682439950748</v>
      </c>
      <c r="J10" s="17">
        <v>0.34153752388213843</v>
      </c>
      <c r="K10" s="17">
        <v>0.35324311450836893</v>
      </c>
      <c r="L10" s="17">
        <v>0.37718248355955197</v>
      </c>
      <c r="M10" s="17">
        <v>0.38825964344395247</v>
      </c>
      <c r="N10" s="17">
        <v>0.33323960796319108</v>
      </c>
      <c r="O10" s="17">
        <v>0.3486782231610222</v>
      </c>
      <c r="P10" s="17">
        <v>0.36225503601771158</v>
      </c>
      <c r="Q10" s="17">
        <v>0.27627676937333978</v>
      </c>
      <c r="R10" s="17">
        <v>0.34847250655664508</v>
      </c>
      <c r="S10" s="17">
        <v>0.32575086226514832</v>
      </c>
      <c r="U10" s="17">
        <v>0.36954159804081899</v>
      </c>
      <c r="V10" s="17">
        <v>0.29747924645324181</v>
      </c>
      <c r="W10" s="17">
        <v>0.34374089155141369</v>
      </c>
      <c r="X10" s="17">
        <v>0.33260401208856372</v>
      </c>
      <c r="Y10" s="17">
        <v>0.3493117962196029</v>
      </c>
      <c r="Z10" s="17">
        <v>0.31010154785965099</v>
      </c>
      <c r="AA10" s="17">
        <v>0.36062755173102679</v>
      </c>
      <c r="AB10" s="17">
        <v>0.39295736361452083</v>
      </c>
      <c r="AC10" s="17">
        <v>0.31408143888686602</v>
      </c>
      <c r="AD10" s="17">
        <v>0.27991853758129243</v>
      </c>
      <c r="AE10" s="17">
        <v>0.5289531669464701</v>
      </c>
      <c r="AG10" s="17">
        <v>0.32945316109781342</v>
      </c>
      <c r="AH10" s="17">
        <v>0.34657838732205809</v>
      </c>
      <c r="AJ10" s="17">
        <v>0.36200652047690168</v>
      </c>
      <c r="AK10" s="17">
        <v>0.31892303720996862</v>
      </c>
      <c r="AL10" s="17">
        <v>0.2889311887320164</v>
      </c>
      <c r="AM10" s="17">
        <v>0.34139542175763882</v>
      </c>
      <c r="AN10" s="17">
        <v>0.26510149128741262</v>
      </c>
      <c r="AO10" s="17">
        <v>0.29144495230463252</v>
      </c>
      <c r="AP10" s="17">
        <v>0.33351977641491881</v>
      </c>
      <c r="AQ10" s="17">
        <v>0.29550693193820771</v>
      </c>
      <c r="AR10" s="17">
        <v>0.36515547878440979</v>
      </c>
      <c r="AS10" s="17">
        <v>0.31194687709244479</v>
      </c>
      <c r="AT10" s="17">
        <v>0.32958528230954087</v>
      </c>
      <c r="AU10" s="17">
        <v>0.31634882440950579</v>
      </c>
      <c r="AV10" s="17">
        <v>0.28793999325449521</v>
      </c>
      <c r="AX10" s="17">
        <v>0.33774670507758497</v>
      </c>
      <c r="AY10" s="17">
        <v>0.31194687709244479</v>
      </c>
      <c r="AZ10" s="17">
        <v>0.32958528230954087</v>
      </c>
      <c r="BA10" s="17">
        <v>0.31634882440950579</v>
      </c>
      <c r="BC10" s="17">
        <v>0.33951113858811072</v>
      </c>
      <c r="BD10" s="17">
        <v>0.31127157990913362</v>
      </c>
      <c r="BE10" s="17">
        <v>0.33474466739039838</v>
      </c>
      <c r="BF10" s="17">
        <v>0.38599756416809328</v>
      </c>
      <c r="BG10" s="17">
        <v>0.23582166491633491</v>
      </c>
      <c r="BH10" s="17">
        <v>0.39929363881202179</v>
      </c>
      <c r="BI10" s="17">
        <v>0.39234045765067033</v>
      </c>
      <c r="BJ10" s="17">
        <v>0.32218045567124382</v>
      </c>
      <c r="BK10" s="17">
        <v>0.3734658635636065</v>
      </c>
      <c r="BL10" s="17">
        <v>0.33717378058256442</v>
      </c>
      <c r="BM10" s="17">
        <v>0.3606915626423064</v>
      </c>
      <c r="BN10" s="17">
        <v>0.30134403979690261</v>
      </c>
      <c r="BP10" s="17">
        <v>0.31168507042740567</v>
      </c>
      <c r="BQ10" s="17">
        <v>0.40124398394461208</v>
      </c>
      <c r="BR10" s="17">
        <v>0.35689468583673811</v>
      </c>
      <c r="BS10" s="17">
        <v>0.31273902185055341</v>
      </c>
      <c r="BT10" s="17">
        <v>0.42730459892490968</v>
      </c>
      <c r="BU10" s="17">
        <v>0.31673035101128771</v>
      </c>
      <c r="BV10" s="17">
        <v>0.31017966524968987</v>
      </c>
      <c r="BW10" s="17">
        <v>0.29380717263032508</v>
      </c>
      <c r="BX10" s="17">
        <v>0.38175478934873602</v>
      </c>
      <c r="BY10" s="17">
        <v>0.36813517601052459</v>
      </c>
    </row>
    <row r="11" spans="2:79" ht="18.95" customHeight="1">
      <c r="B11" s="19" t="s">
        <v>313</v>
      </c>
      <c r="C11" s="17">
        <v>0.3319328732559737</v>
      </c>
      <c r="D11" s="17">
        <v>0.31164259282996659</v>
      </c>
      <c r="E11" s="17">
        <v>0.38282048923443812</v>
      </c>
      <c r="F11" s="17">
        <v>0.40074416548162672</v>
      </c>
      <c r="H11" s="17">
        <v>0.34331307935871208</v>
      </c>
      <c r="I11" s="17">
        <v>0.36870387018476108</v>
      </c>
      <c r="J11" s="17">
        <v>0.31247484432183043</v>
      </c>
      <c r="K11" s="17">
        <v>0.29210054036080851</v>
      </c>
      <c r="L11" s="17">
        <v>0.32163070841329822</v>
      </c>
      <c r="M11" s="17">
        <v>0.35277908313362061</v>
      </c>
      <c r="N11" s="17">
        <v>0.38761050729014429</v>
      </c>
      <c r="O11" s="17">
        <v>0.32743653513697057</v>
      </c>
      <c r="P11" s="17">
        <v>0.27242607032781968</v>
      </c>
      <c r="Q11" s="17">
        <v>0.32150295986605371</v>
      </c>
      <c r="R11" s="17">
        <v>0.32284063093289622</v>
      </c>
      <c r="S11" s="17">
        <v>0.35676225778169501</v>
      </c>
      <c r="U11" s="17">
        <v>0.3211595591840764</v>
      </c>
      <c r="V11" s="17">
        <v>0.32644348472897228</v>
      </c>
      <c r="W11" s="17">
        <v>0.40217038353498169</v>
      </c>
      <c r="X11" s="17">
        <v>0.35349782657618739</v>
      </c>
      <c r="Y11" s="17">
        <v>0.2702402099396749</v>
      </c>
      <c r="Z11" s="17">
        <v>0.34126058347836019</v>
      </c>
      <c r="AA11" s="17">
        <v>0.2711396327128453</v>
      </c>
      <c r="AB11" s="17">
        <v>0.21717657338596499</v>
      </c>
      <c r="AC11" s="17">
        <v>0.37142764715256948</v>
      </c>
      <c r="AD11" s="17">
        <v>0.47574004325525993</v>
      </c>
      <c r="AE11" s="17">
        <v>0.21157426069927701</v>
      </c>
      <c r="AG11" s="17">
        <v>0.32658336790547099</v>
      </c>
      <c r="AH11" s="17">
        <v>0.33611174076793382</v>
      </c>
      <c r="AJ11" s="17">
        <v>0.28600043193382729</v>
      </c>
      <c r="AK11" s="17">
        <v>0.35279910726052971</v>
      </c>
      <c r="AL11" s="17">
        <v>0.39511497592606748</v>
      </c>
      <c r="AM11" s="17">
        <v>0.33446500590664802</v>
      </c>
      <c r="AN11" s="17">
        <v>0.43009262734435938</v>
      </c>
      <c r="AO11" s="17">
        <v>0.3486845843774517</v>
      </c>
      <c r="AP11" s="17">
        <v>0.30979524568827621</v>
      </c>
      <c r="AQ11" s="17">
        <v>0.32550344967101441</v>
      </c>
      <c r="AR11" s="17">
        <v>0.320091543021229</v>
      </c>
      <c r="AS11" s="17">
        <v>0.42084777804402501</v>
      </c>
      <c r="AT11" s="17">
        <v>0.31235398038141771</v>
      </c>
      <c r="AU11" s="17">
        <v>0.3692596511360926</v>
      </c>
      <c r="AV11" s="17">
        <v>0.38217537115763972</v>
      </c>
      <c r="AX11" s="17">
        <v>0.32805181049673648</v>
      </c>
      <c r="AY11" s="17">
        <v>0.42084777804402501</v>
      </c>
      <c r="AZ11" s="17">
        <v>0.31235398038141771</v>
      </c>
      <c r="BA11" s="17">
        <v>0.3692596511360926</v>
      </c>
      <c r="BC11" s="17">
        <v>0.24283125269724029</v>
      </c>
      <c r="BD11" s="17">
        <v>0.20951920562432991</v>
      </c>
      <c r="BE11" s="17">
        <v>0.26445886288572001</v>
      </c>
      <c r="BF11" s="17">
        <v>0.27943551054032417</v>
      </c>
      <c r="BG11" s="17">
        <v>0.37490546270477221</v>
      </c>
      <c r="BH11" s="17">
        <v>0.20773511127743199</v>
      </c>
      <c r="BI11" s="17">
        <v>0.21439681563705629</v>
      </c>
      <c r="BJ11" s="17">
        <v>0.36977699513122619</v>
      </c>
      <c r="BK11" s="17">
        <v>0.26121843259955507</v>
      </c>
      <c r="BL11" s="17">
        <v>0.26997540822849658</v>
      </c>
      <c r="BM11" s="17">
        <v>0.32242514258271798</v>
      </c>
      <c r="BN11" s="17">
        <v>0.39325417214691538</v>
      </c>
      <c r="BP11" s="17">
        <v>0.40033962083712871</v>
      </c>
      <c r="BQ11" s="17">
        <v>0.25521932882663811</v>
      </c>
      <c r="BR11" s="17">
        <v>0.37632733399849633</v>
      </c>
      <c r="BS11" s="17">
        <v>0.34247748800646372</v>
      </c>
      <c r="BT11" s="17">
        <v>0.1790272352265363</v>
      </c>
      <c r="BU11" s="17">
        <v>0.46269489391005098</v>
      </c>
      <c r="BV11" s="17">
        <v>0.29949479511084909</v>
      </c>
      <c r="BW11" s="17">
        <v>0.32605764721477448</v>
      </c>
      <c r="BX11" s="17">
        <v>0.1892143612169403</v>
      </c>
      <c r="BY11" s="17">
        <v>0.29563153448261759</v>
      </c>
    </row>
    <row r="12" spans="2:79" ht="18.95" customHeight="1">
      <c r="B12" s="19" t="s">
        <v>314</v>
      </c>
      <c r="C12" s="17">
        <v>7.474673526857141E-2</v>
      </c>
      <c r="D12" s="17">
        <v>7.1872448361796265E-2</v>
      </c>
      <c r="E12" s="17">
        <v>6.780291089522944E-2</v>
      </c>
      <c r="F12" s="17">
        <v>0.15359545718941109</v>
      </c>
      <c r="H12" s="17">
        <v>0.1055466727705146</v>
      </c>
      <c r="I12" s="17">
        <v>6.9491233898266822E-2</v>
      </c>
      <c r="J12" s="17">
        <v>7.6045945624938577E-2</v>
      </c>
      <c r="K12" s="17">
        <v>5.7415290540785167E-2</v>
      </c>
      <c r="L12" s="17">
        <v>6.8415277885090914E-2</v>
      </c>
      <c r="M12" s="17">
        <v>8.1751445611762702E-2</v>
      </c>
      <c r="N12" s="17">
        <v>8.2493350487040262E-2</v>
      </c>
      <c r="O12" s="17">
        <v>0.10018151087082459</v>
      </c>
      <c r="P12" s="17">
        <v>8.0336575851329736E-2</v>
      </c>
      <c r="Q12" s="17">
        <v>4.7589038522365061E-2</v>
      </c>
      <c r="R12" s="17">
        <v>8.8790345505411636E-2</v>
      </c>
      <c r="S12" s="17">
        <v>5.7863705751528327E-2</v>
      </c>
      <c r="U12" s="17">
        <v>7.823539470727911E-2</v>
      </c>
      <c r="V12" s="17">
        <v>0.12896954390236809</v>
      </c>
      <c r="W12" s="17">
        <v>5.5630414333428628E-2</v>
      </c>
      <c r="X12" s="17">
        <v>6.9889665491524311E-2</v>
      </c>
      <c r="Y12" s="17">
        <v>7.694794289012466E-2</v>
      </c>
      <c r="Z12" s="17">
        <v>5.5064040383187601E-2</v>
      </c>
      <c r="AA12" s="17">
        <v>9.4974446426703718E-2</v>
      </c>
      <c r="AB12" s="17">
        <v>7.4603276862097168E-2</v>
      </c>
      <c r="AC12" s="17">
        <v>5.395737926252174E-2</v>
      </c>
      <c r="AD12" s="17">
        <v>6.9992651226827907E-2</v>
      </c>
      <c r="AE12" s="17">
        <v>0</v>
      </c>
      <c r="AG12" s="17">
        <v>7.0056641623337093E-2</v>
      </c>
      <c r="AH12" s="17">
        <v>7.8410490826882673E-2</v>
      </c>
      <c r="AJ12" s="17">
        <v>6.2727613538540408E-2</v>
      </c>
      <c r="AK12" s="17">
        <v>8.2443082259166606E-2</v>
      </c>
      <c r="AL12" s="17">
        <v>0.119478863614335</v>
      </c>
      <c r="AM12" s="17">
        <v>8.77441989957677E-2</v>
      </c>
      <c r="AN12" s="17">
        <v>0.1041118709515952</v>
      </c>
      <c r="AO12" s="17">
        <v>8.7067354891057186E-2</v>
      </c>
      <c r="AP12" s="17">
        <v>7.8724438653194048E-2</v>
      </c>
      <c r="AQ12" s="17">
        <v>7.2703983350754869E-2</v>
      </c>
      <c r="AR12" s="17">
        <v>8.2161161825997489E-2</v>
      </c>
      <c r="AS12" s="17">
        <v>4.7805518441432313E-2</v>
      </c>
      <c r="AT12" s="17">
        <v>9.2314886710655991E-2</v>
      </c>
      <c r="AU12" s="17">
        <v>0.1092230057501189</v>
      </c>
      <c r="AV12" s="17">
        <v>9.8676119810561555E-2</v>
      </c>
      <c r="AX12" s="17">
        <v>7.5888311523110263E-2</v>
      </c>
      <c r="AY12" s="17">
        <v>4.7805518441432313E-2</v>
      </c>
      <c r="AZ12" s="17">
        <v>9.2314886710655991E-2</v>
      </c>
      <c r="BA12" s="17">
        <v>0.1092230057501189</v>
      </c>
      <c r="BC12" s="17">
        <v>0.1135267073514076</v>
      </c>
      <c r="BD12" s="17">
        <v>0.1815740646410198</v>
      </c>
      <c r="BE12" s="17">
        <v>9.1395409903011704E-2</v>
      </c>
      <c r="BF12" s="17">
        <v>5.9879052008841319E-2</v>
      </c>
      <c r="BG12" s="17">
        <v>2.8312752722698391E-2</v>
      </c>
      <c r="BH12" s="17">
        <v>6.161700955168558E-2</v>
      </c>
      <c r="BI12" s="17">
        <v>4.8491610869256123E-2</v>
      </c>
      <c r="BJ12" s="17">
        <v>7.012079829421243E-2</v>
      </c>
      <c r="BK12" s="17">
        <v>5.4077770543843343E-2</v>
      </c>
      <c r="BL12" s="17">
        <v>0.1502398607071774</v>
      </c>
      <c r="BM12" s="17">
        <v>4.2826833922170932E-2</v>
      </c>
      <c r="BN12" s="17">
        <v>8.6044863482194173E-2</v>
      </c>
      <c r="BP12" s="17">
        <v>5.4098485721969798E-2</v>
      </c>
      <c r="BQ12" s="17">
        <v>4.9534386402793659E-2</v>
      </c>
      <c r="BR12" s="17">
        <v>9.2124015867568756E-2</v>
      </c>
      <c r="BS12" s="17">
        <v>0.1078767059391101</v>
      </c>
      <c r="BT12" s="17">
        <v>5.4706108767910239E-2</v>
      </c>
      <c r="BU12" s="17">
        <v>6.476141353607312E-2</v>
      </c>
      <c r="BV12" s="17">
        <v>5.4006350336906858E-2</v>
      </c>
      <c r="BW12" s="17">
        <v>7.053854855265132E-2</v>
      </c>
      <c r="BX12" s="17">
        <v>8.4094797830396834E-2</v>
      </c>
      <c r="BY12" s="17">
        <v>6.9916214834501972E-2</v>
      </c>
    </row>
    <row r="13" spans="2:79" ht="18.95" customHeight="1">
      <c r="B13" s="19" t="s">
        <v>315</v>
      </c>
      <c r="C13" s="17">
        <v>2.917308576457486E-2</v>
      </c>
      <c r="D13" s="17">
        <v>3.328892218268683E-2</v>
      </c>
      <c r="E13" s="17">
        <v>1.5129267754455439E-2</v>
      </c>
      <c r="F13" s="17">
        <v>3.6554400186372342E-2</v>
      </c>
      <c r="H13" s="17">
        <v>2.6945380495144E-2</v>
      </c>
      <c r="I13" s="17">
        <v>1.7600493444023351E-2</v>
      </c>
      <c r="J13" s="17">
        <v>7.213651517946304E-2</v>
      </c>
      <c r="K13" s="17">
        <v>3.3574341133946729E-2</v>
      </c>
      <c r="L13" s="17">
        <v>5.2316895625877713E-2</v>
      </c>
      <c r="M13" s="17">
        <v>3.1653742401782571E-2</v>
      </c>
      <c r="N13" s="17">
        <v>2.6279307399999979E-2</v>
      </c>
      <c r="O13" s="17">
        <v>8.467651292090381E-3</v>
      </c>
      <c r="P13" s="17">
        <v>1.9090983610787871E-2</v>
      </c>
      <c r="Q13" s="17">
        <v>3.1028025013069969E-2</v>
      </c>
      <c r="R13" s="17">
        <v>1.346392481609162E-2</v>
      </c>
      <c r="S13" s="17">
        <v>1.5070225516509481E-2</v>
      </c>
      <c r="U13" s="17">
        <v>2.4713042662994931E-2</v>
      </c>
      <c r="V13" s="17">
        <v>7.286222519215016E-2</v>
      </c>
      <c r="W13" s="17">
        <v>4.2260323660251543E-2</v>
      </c>
      <c r="X13" s="17">
        <v>4.4526529659776097E-2</v>
      </c>
      <c r="Y13" s="17">
        <v>1.3127282736853291E-2</v>
      </c>
      <c r="Z13" s="17">
        <v>1.435784235517675E-2</v>
      </c>
      <c r="AA13" s="17">
        <v>2.3287721094129989E-2</v>
      </c>
      <c r="AB13" s="17">
        <v>2.9240709689566921E-2</v>
      </c>
      <c r="AC13" s="17">
        <v>2.5162664440013801E-2</v>
      </c>
      <c r="AD13" s="17">
        <v>6.7218819435648624E-3</v>
      </c>
      <c r="AE13" s="17">
        <v>0</v>
      </c>
      <c r="AG13" s="17">
        <v>1.7695743698207859E-2</v>
      </c>
      <c r="AH13" s="17">
        <v>3.8138829088915437E-2</v>
      </c>
      <c r="AJ13" s="17">
        <v>1.7275988419749869E-2</v>
      </c>
      <c r="AK13" s="17">
        <v>4.446107887197151E-2</v>
      </c>
      <c r="AL13" s="17">
        <v>1.15139670661824E-2</v>
      </c>
      <c r="AM13" s="17">
        <v>2.751273228072338E-2</v>
      </c>
      <c r="AN13" s="17">
        <v>2.8373712078895871E-2</v>
      </c>
      <c r="AO13" s="17">
        <v>2.018230455342232E-2</v>
      </c>
      <c r="AP13" s="17">
        <v>2.9175094898998489E-2</v>
      </c>
      <c r="AQ13" s="17">
        <v>4.5073277614287761E-2</v>
      </c>
      <c r="AR13" s="17">
        <v>2.4166605195020029E-2</v>
      </c>
      <c r="AS13" s="17">
        <v>1.872452207572433E-2</v>
      </c>
      <c r="AT13" s="17">
        <v>2.8108929128719429E-2</v>
      </c>
      <c r="AU13" s="17">
        <v>3.1826364621881938E-2</v>
      </c>
      <c r="AV13" s="17">
        <v>2.6111072879262381E-2</v>
      </c>
      <c r="AX13" s="17">
        <v>2.9594021227219078E-2</v>
      </c>
      <c r="AY13" s="17">
        <v>1.872452207572433E-2</v>
      </c>
      <c r="AZ13" s="17">
        <v>2.8108929128719429E-2</v>
      </c>
      <c r="BA13" s="17">
        <v>3.1826364621881938E-2</v>
      </c>
      <c r="BC13" s="17">
        <v>2.659954178087133E-2</v>
      </c>
      <c r="BD13" s="17">
        <v>3.6592507300078847E-2</v>
      </c>
      <c r="BE13" s="17">
        <v>4.9589033825082743E-2</v>
      </c>
      <c r="BF13" s="17">
        <v>2.962774639593525E-2</v>
      </c>
      <c r="BG13" s="17">
        <v>7.8723453600355972E-2</v>
      </c>
      <c r="BH13" s="17">
        <v>1.7808152865371591E-2</v>
      </c>
      <c r="BI13" s="17">
        <v>3.5824475031437472E-2</v>
      </c>
      <c r="BJ13" s="17">
        <v>2.632397553008917E-2</v>
      </c>
      <c r="BK13" s="17">
        <v>5.6234218564246923E-2</v>
      </c>
      <c r="BL13" s="17">
        <v>2.4390745811521241E-2</v>
      </c>
      <c r="BM13" s="17">
        <v>2.1412686212429932E-2</v>
      </c>
      <c r="BN13" s="17">
        <v>3.6995624127697031E-2</v>
      </c>
      <c r="BP13" s="17">
        <v>3.1016581360712898E-2</v>
      </c>
      <c r="BQ13" s="17">
        <v>2.8903899747436589E-2</v>
      </c>
      <c r="BR13" s="17">
        <v>1.8010615769112219E-2</v>
      </c>
      <c r="BS13" s="17">
        <v>3.7540490264622417E-2</v>
      </c>
      <c r="BT13" s="17">
        <v>8.0888859810476915E-3</v>
      </c>
      <c r="BU13" s="17">
        <v>0</v>
      </c>
      <c r="BV13" s="17">
        <v>6.9938073789028235E-2</v>
      </c>
      <c r="BW13" s="17">
        <v>4.4557684423309381E-2</v>
      </c>
      <c r="BX13" s="17">
        <v>6.8143299293543666E-2</v>
      </c>
      <c r="BY13" s="17">
        <v>2.0212648561281771E-2</v>
      </c>
    </row>
    <row r="14" spans="2:79" ht="18.95" customHeight="1">
      <c r="B14" s="19" t="s">
        <v>131</v>
      </c>
      <c r="C14" s="17">
        <v>1.0476400630409969E-2</v>
      </c>
      <c r="D14" s="17">
        <v>1.200106817791719E-2</v>
      </c>
      <c r="E14" s="17">
        <v>7.5296158703420778E-3</v>
      </c>
      <c r="F14" s="17">
        <v>0</v>
      </c>
      <c r="H14" s="17">
        <v>1.937062225879075E-2</v>
      </c>
      <c r="I14" s="17">
        <v>1.797378864244371E-2</v>
      </c>
      <c r="J14" s="17">
        <v>1.7857968770147972E-2</v>
      </c>
      <c r="K14" s="17">
        <v>1.4139462652302219E-2</v>
      </c>
      <c r="L14" s="17">
        <v>1.632355499941646E-2</v>
      </c>
      <c r="M14" s="17">
        <v>0</v>
      </c>
      <c r="N14" s="17">
        <v>0</v>
      </c>
      <c r="O14" s="17">
        <v>0</v>
      </c>
      <c r="P14" s="17">
        <v>8.3978630379861422E-3</v>
      </c>
      <c r="Q14" s="17">
        <v>2.3997779883905661E-2</v>
      </c>
      <c r="R14" s="17">
        <v>0</v>
      </c>
      <c r="S14" s="17">
        <v>4.4881748781725843E-3</v>
      </c>
      <c r="U14" s="17">
        <v>3.5956670683624618E-2</v>
      </c>
      <c r="V14" s="17">
        <v>1.7786048237414621E-2</v>
      </c>
      <c r="W14" s="17">
        <v>0</v>
      </c>
      <c r="X14" s="17">
        <v>0</v>
      </c>
      <c r="Y14" s="17">
        <v>1.6738729567410369E-2</v>
      </c>
      <c r="Z14" s="17">
        <v>7.1789211775883741E-3</v>
      </c>
      <c r="AA14" s="17">
        <v>6.6091580536380276E-3</v>
      </c>
      <c r="AB14" s="17">
        <v>3.260774119255073E-3</v>
      </c>
      <c r="AC14" s="17">
        <v>6.8005650618704824E-3</v>
      </c>
      <c r="AD14" s="17">
        <v>6.4530203445004892E-3</v>
      </c>
      <c r="AE14" s="17">
        <v>0.22158449721752571</v>
      </c>
      <c r="AG14" s="17">
        <v>7.4225179112528553E-3</v>
      </c>
      <c r="AH14" s="17">
        <v>1.2861999007131419E-2</v>
      </c>
      <c r="AJ14" s="17">
        <v>4.442080944845524E-3</v>
      </c>
      <c r="AK14" s="17">
        <v>1.0489212197821099E-2</v>
      </c>
      <c r="AL14" s="17">
        <v>0</v>
      </c>
      <c r="AM14" s="17">
        <v>0</v>
      </c>
      <c r="AN14" s="17">
        <v>1.3497332109250221E-2</v>
      </c>
      <c r="AO14" s="17">
        <v>1.822989467523169E-2</v>
      </c>
      <c r="AP14" s="17">
        <v>1.148997065699944E-2</v>
      </c>
      <c r="AQ14" s="17">
        <v>2.9074488246725091E-3</v>
      </c>
      <c r="AR14" s="17">
        <v>4.2108575919785523E-3</v>
      </c>
      <c r="AS14" s="17">
        <v>0</v>
      </c>
      <c r="AT14" s="17">
        <v>6.6535316493375957E-3</v>
      </c>
      <c r="AU14" s="17">
        <v>8.4683147141139097E-3</v>
      </c>
      <c r="AV14" s="17">
        <v>0</v>
      </c>
      <c r="AX14" s="17">
        <v>1.159593018857567E-2</v>
      </c>
      <c r="AY14" s="17">
        <v>0</v>
      </c>
      <c r="AZ14" s="17">
        <v>6.6535316493375957E-3</v>
      </c>
      <c r="BA14" s="17">
        <v>8.4683147141139097E-3</v>
      </c>
      <c r="BC14" s="17">
        <v>2.314563930144194E-2</v>
      </c>
      <c r="BD14" s="17">
        <v>3.6533079630816492E-2</v>
      </c>
      <c r="BE14" s="17">
        <v>1.017134282368928E-2</v>
      </c>
      <c r="BF14" s="17">
        <v>2.5881407123525368E-3</v>
      </c>
      <c r="BG14" s="17">
        <v>6.7552011264830356E-3</v>
      </c>
      <c r="BH14" s="17">
        <v>5.4787810711584414E-3</v>
      </c>
      <c r="BI14" s="17">
        <v>1.2679649065957581E-2</v>
      </c>
      <c r="BJ14" s="17">
        <v>1.3013116005500879E-2</v>
      </c>
      <c r="BK14" s="17">
        <v>0</v>
      </c>
      <c r="BL14" s="17">
        <v>1.6834368545623469E-2</v>
      </c>
      <c r="BM14" s="17">
        <v>5.0809554518038017E-3</v>
      </c>
      <c r="BN14" s="17">
        <v>1.433195675293154E-2</v>
      </c>
      <c r="BP14" s="17">
        <v>7.6531256250168588E-3</v>
      </c>
      <c r="BQ14" s="17">
        <v>5.7770210011933261E-3</v>
      </c>
      <c r="BR14" s="17">
        <v>1.0365673809459E-2</v>
      </c>
      <c r="BS14" s="17">
        <v>1.007437196965247E-2</v>
      </c>
      <c r="BT14" s="17">
        <v>0</v>
      </c>
      <c r="BU14" s="17">
        <v>0</v>
      </c>
      <c r="BV14" s="17">
        <v>1.632819465832664E-2</v>
      </c>
      <c r="BW14" s="17">
        <v>2.200461514476167E-2</v>
      </c>
      <c r="BX14" s="17">
        <v>0</v>
      </c>
      <c r="BY14" s="17">
        <v>1.2845854870389511E-2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A19"/>
  <sheetViews>
    <sheetView showGridLines="0" workbookViewId="0">
      <pane xSplit="2" topLeftCell="R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355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0.28651469872416191</v>
      </c>
      <c r="D9" s="17">
        <v>0.2993103214376242</v>
      </c>
      <c r="E9" s="17">
        <v>0.25877507950501588</v>
      </c>
      <c r="F9" s="17">
        <v>0.2437554010550286</v>
      </c>
      <c r="H9" s="17">
        <v>0.25624632027668132</v>
      </c>
      <c r="I9" s="17">
        <v>0.33342612870243182</v>
      </c>
      <c r="J9" s="17">
        <v>0.3091733004202788</v>
      </c>
      <c r="K9" s="17">
        <v>0.26752738974240708</v>
      </c>
      <c r="L9" s="17">
        <v>0.2474096867604188</v>
      </c>
      <c r="M9" s="17">
        <v>0.2268361108662878</v>
      </c>
      <c r="N9" s="17">
        <v>0.1899177585657511</v>
      </c>
      <c r="O9" s="17">
        <v>0.2713603711563401</v>
      </c>
      <c r="P9" s="17">
        <v>0.3016880076579152</v>
      </c>
      <c r="Q9" s="17">
        <v>0.27379664137906717</v>
      </c>
      <c r="R9" s="17">
        <v>0.33631788934473011</v>
      </c>
      <c r="S9" s="17">
        <v>0.35790221023769048</v>
      </c>
      <c r="U9" s="17">
        <v>0.27536988512814958</v>
      </c>
      <c r="V9" s="17">
        <v>0.1734350550028925</v>
      </c>
      <c r="W9" s="17">
        <v>0.2347710515959312</v>
      </c>
      <c r="X9" s="17">
        <v>0.2741662296610054</v>
      </c>
      <c r="Y9" s="17">
        <v>0.30215747968654122</v>
      </c>
      <c r="Z9" s="17">
        <v>0.34398596054007802</v>
      </c>
      <c r="AA9" s="17">
        <v>0.33106772912310728</v>
      </c>
      <c r="AB9" s="17">
        <v>0.33568111709845061</v>
      </c>
      <c r="AC9" s="17">
        <v>0.31919323629298052</v>
      </c>
      <c r="AD9" s="17">
        <v>0.24083657898047731</v>
      </c>
      <c r="AE9" s="17">
        <v>0</v>
      </c>
      <c r="AG9" s="17">
        <v>0.31977469028573191</v>
      </c>
      <c r="AH9" s="17">
        <v>0.26053302582581622</v>
      </c>
      <c r="AJ9" s="17">
        <v>0.36407048682637672</v>
      </c>
      <c r="AK9" s="17">
        <v>0.2617303973494049</v>
      </c>
      <c r="AL9" s="17">
        <v>0.27403838937498548</v>
      </c>
      <c r="AM9" s="17">
        <v>0.30666283241573938</v>
      </c>
      <c r="AN9" s="17">
        <v>0.24033413698054079</v>
      </c>
      <c r="AO9" s="17">
        <v>0.29206987386479433</v>
      </c>
      <c r="AP9" s="17">
        <v>0.29275431923399758</v>
      </c>
      <c r="AQ9" s="17">
        <v>0.30881019840391982</v>
      </c>
      <c r="AR9" s="17">
        <v>0.27204806969339501</v>
      </c>
      <c r="AS9" s="17">
        <v>0.31101907725098032</v>
      </c>
      <c r="AT9" s="17">
        <v>0.34968884883091228</v>
      </c>
      <c r="AU9" s="17">
        <v>0.29432784839200549</v>
      </c>
      <c r="AV9" s="17">
        <v>0.35711163730506301</v>
      </c>
      <c r="AX9" s="17">
        <v>0.28917946025428398</v>
      </c>
      <c r="AY9" s="17">
        <v>0.31101907725098032</v>
      </c>
      <c r="AZ9" s="17">
        <v>0.34968884883091228</v>
      </c>
      <c r="BA9" s="17">
        <v>0.29432784839200549</v>
      </c>
      <c r="BC9" s="17">
        <v>0.33396253977855128</v>
      </c>
      <c r="BD9" s="17">
        <v>0.28094385888474332</v>
      </c>
      <c r="BE9" s="17">
        <v>0.32019953054211941</v>
      </c>
      <c r="BF9" s="17">
        <v>0.33848653667855538</v>
      </c>
      <c r="BG9" s="17">
        <v>0.26489631838148231</v>
      </c>
      <c r="BH9" s="17">
        <v>0.37954138863877163</v>
      </c>
      <c r="BI9" s="17">
        <v>0.312459829991591</v>
      </c>
      <c r="BJ9" s="17">
        <v>0.29427539654446938</v>
      </c>
      <c r="BK9" s="17">
        <v>0.2485812241662553</v>
      </c>
      <c r="BL9" s="17">
        <v>0.25519260986427639</v>
      </c>
      <c r="BM9" s="17">
        <v>0.28147539360455021</v>
      </c>
      <c r="BN9" s="17">
        <v>0.2573533526258035</v>
      </c>
      <c r="BP9" s="17">
        <v>0.31887120392898022</v>
      </c>
      <c r="BQ9" s="17">
        <v>0.29520096165870452</v>
      </c>
      <c r="BR9" s="17">
        <v>0.22650846562108551</v>
      </c>
      <c r="BS9" s="17">
        <v>0.23868540545214281</v>
      </c>
      <c r="BT9" s="17">
        <v>0.40391989042546239</v>
      </c>
      <c r="BU9" s="17">
        <v>0.23970696569657801</v>
      </c>
      <c r="BV9" s="17">
        <v>0.2970250372242737</v>
      </c>
      <c r="BW9" s="17">
        <v>0.3234557345650817</v>
      </c>
      <c r="BX9" s="17">
        <v>0.34974732145585852</v>
      </c>
      <c r="BY9" s="17">
        <v>0.29623506860097049</v>
      </c>
    </row>
    <row r="10" spans="2:79" ht="18.95" customHeight="1">
      <c r="B10" s="19" t="s">
        <v>312</v>
      </c>
      <c r="C10" s="17">
        <v>0.38080284209074478</v>
      </c>
      <c r="D10" s="17">
        <v>0.37648503367027258</v>
      </c>
      <c r="E10" s="17">
        <v>0.39356770371533661</v>
      </c>
      <c r="F10" s="17">
        <v>0.3707382534805278</v>
      </c>
      <c r="H10" s="17">
        <v>0.34598111491406042</v>
      </c>
      <c r="I10" s="17">
        <v>0.31171303309948489</v>
      </c>
      <c r="J10" s="17">
        <v>0.30451848350798821</v>
      </c>
      <c r="K10" s="17">
        <v>0.42482349788394991</v>
      </c>
      <c r="L10" s="17">
        <v>0.38275528133190262</v>
      </c>
      <c r="M10" s="17">
        <v>0.42595802272897382</v>
      </c>
      <c r="N10" s="17">
        <v>0.49604098775325323</v>
      </c>
      <c r="O10" s="17">
        <v>0.40901960116415093</v>
      </c>
      <c r="P10" s="17">
        <v>0.40422666036108013</v>
      </c>
      <c r="Q10" s="17">
        <v>0.41754913157635709</v>
      </c>
      <c r="R10" s="17">
        <v>0.39901941180351203</v>
      </c>
      <c r="S10" s="17">
        <v>0.32909712324939278</v>
      </c>
      <c r="U10" s="17">
        <v>0.31352656975052062</v>
      </c>
      <c r="V10" s="17">
        <v>0.37870411045509778</v>
      </c>
      <c r="W10" s="17">
        <v>0.39614729110037078</v>
      </c>
      <c r="X10" s="17">
        <v>0.38763300261479788</v>
      </c>
      <c r="Y10" s="17">
        <v>0.44125231427162681</v>
      </c>
      <c r="Z10" s="17">
        <v>0.3943189201913741</v>
      </c>
      <c r="AA10" s="17">
        <v>0.41602238048909512</v>
      </c>
      <c r="AB10" s="17">
        <v>0.37636178015903299</v>
      </c>
      <c r="AC10" s="17">
        <v>0.36708238959272399</v>
      </c>
      <c r="AD10" s="17">
        <v>0.36717112912865912</v>
      </c>
      <c r="AE10" s="17">
        <v>0.17365003877721391</v>
      </c>
      <c r="AG10" s="17">
        <v>0.37973085805648282</v>
      </c>
      <c r="AH10" s="17">
        <v>0.38164024274007702</v>
      </c>
      <c r="AJ10" s="17">
        <v>0.3588562245915915</v>
      </c>
      <c r="AK10" s="17">
        <v>0.40105806633311442</v>
      </c>
      <c r="AL10" s="17">
        <v>0.32410570556860951</v>
      </c>
      <c r="AM10" s="17">
        <v>0.36109996882817907</v>
      </c>
      <c r="AN10" s="17">
        <v>0.37014403536453838</v>
      </c>
      <c r="AO10" s="17">
        <v>0.36029156953964903</v>
      </c>
      <c r="AP10" s="17">
        <v>0.39763567901545621</v>
      </c>
      <c r="AQ10" s="17">
        <v>0.33137328662436488</v>
      </c>
      <c r="AR10" s="17">
        <v>0.3903589191030864</v>
      </c>
      <c r="AS10" s="17">
        <v>0.30260862767020352</v>
      </c>
      <c r="AT10" s="17">
        <v>0.34136578320749211</v>
      </c>
      <c r="AU10" s="17">
        <v>0.33896694596651011</v>
      </c>
      <c r="AV10" s="17">
        <v>0.26398521603023412</v>
      </c>
      <c r="AX10" s="17">
        <v>0.37944588783247268</v>
      </c>
      <c r="AY10" s="17">
        <v>0.30260862767020352</v>
      </c>
      <c r="AZ10" s="17">
        <v>0.34136578320749211</v>
      </c>
      <c r="BA10" s="17">
        <v>0.33896694596651011</v>
      </c>
      <c r="BC10" s="17">
        <v>0.39968016424016051</v>
      </c>
      <c r="BD10" s="17">
        <v>0.40077420361977922</v>
      </c>
      <c r="BE10" s="17">
        <v>0.3839110858793689</v>
      </c>
      <c r="BF10" s="17">
        <v>0.38164946534545863</v>
      </c>
      <c r="BG10" s="17">
        <v>0.39913184242831501</v>
      </c>
      <c r="BH10" s="17">
        <v>0.40904631549370513</v>
      </c>
      <c r="BI10" s="17">
        <v>0.4345774084246079</v>
      </c>
      <c r="BJ10" s="17">
        <v>0.37539889146487532</v>
      </c>
      <c r="BK10" s="17">
        <v>0.4244331358265383</v>
      </c>
      <c r="BL10" s="17">
        <v>0.39112350829672532</v>
      </c>
      <c r="BM10" s="17">
        <v>0.34716515603788828</v>
      </c>
      <c r="BN10" s="17">
        <v>0.35262331447935091</v>
      </c>
      <c r="BP10" s="17">
        <v>0.36223445609681681</v>
      </c>
      <c r="BQ10" s="17">
        <v>0.40989423156707921</v>
      </c>
      <c r="BR10" s="17">
        <v>0.42502082196709651</v>
      </c>
      <c r="BS10" s="17">
        <v>0.38893757081788732</v>
      </c>
      <c r="BT10" s="17">
        <v>0.40718585008657221</v>
      </c>
      <c r="BU10" s="17">
        <v>0.34100584693481367</v>
      </c>
      <c r="BV10" s="17">
        <v>0.37999684154087948</v>
      </c>
      <c r="BW10" s="17">
        <v>0.31636550873704639</v>
      </c>
      <c r="BX10" s="17">
        <v>0.40310590055527601</v>
      </c>
      <c r="BY10" s="17">
        <v>0.39057544660814381</v>
      </c>
    </row>
    <row r="11" spans="2:79" ht="18.95" customHeight="1">
      <c r="B11" s="19" t="s">
        <v>313</v>
      </c>
      <c r="C11" s="17">
        <v>0.25310130378782758</v>
      </c>
      <c r="D11" s="17">
        <v>0.24822247971594499</v>
      </c>
      <c r="E11" s="17">
        <v>0.26349516114502769</v>
      </c>
      <c r="F11" s="17">
        <v>0.27330829359353748</v>
      </c>
      <c r="H11" s="17">
        <v>0.3156643241194626</v>
      </c>
      <c r="I11" s="17">
        <v>0.2598432459511375</v>
      </c>
      <c r="J11" s="17">
        <v>0.27123292454462983</v>
      </c>
      <c r="K11" s="17">
        <v>0.22212427648089539</v>
      </c>
      <c r="L11" s="17">
        <v>0.24838667705754969</v>
      </c>
      <c r="M11" s="17">
        <v>0.25972284688257258</v>
      </c>
      <c r="N11" s="17">
        <v>0.28136179081478452</v>
      </c>
      <c r="O11" s="17">
        <v>0.20473788506349269</v>
      </c>
      <c r="P11" s="17">
        <v>0.22515945019865349</v>
      </c>
      <c r="Q11" s="17">
        <v>0.28749157620760002</v>
      </c>
      <c r="R11" s="17">
        <v>0.20708011061613349</v>
      </c>
      <c r="S11" s="17">
        <v>0.23908257557519111</v>
      </c>
      <c r="U11" s="17">
        <v>0.3256035685948328</v>
      </c>
      <c r="V11" s="17">
        <v>0.29479456869501958</v>
      </c>
      <c r="W11" s="17">
        <v>0.29470776454286379</v>
      </c>
      <c r="X11" s="17">
        <v>0.24016855853731489</v>
      </c>
      <c r="Y11" s="17">
        <v>0.20509860663942669</v>
      </c>
      <c r="Z11" s="17">
        <v>0.21871562719171569</v>
      </c>
      <c r="AA11" s="17">
        <v>0.19331338555536409</v>
      </c>
      <c r="AB11" s="17">
        <v>0.20598357341635859</v>
      </c>
      <c r="AC11" s="17">
        <v>0.24970642980386321</v>
      </c>
      <c r="AD11" s="17">
        <v>0.3000297081065938</v>
      </c>
      <c r="AE11" s="17">
        <v>0.34737237112509978</v>
      </c>
      <c r="AG11" s="17">
        <v>0.23599789636905741</v>
      </c>
      <c r="AH11" s="17">
        <v>0.26646195471219758</v>
      </c>
      <c r="AJ11" s="17">
        <v>0.22335315853686791</v>
      </c>
      <c r="AK11" s="17">
        <v>0.25921331861452063</v>
      </c>
      <c r="AL11" s="17">
        <v>0.34082015925115039</v>
      </c>
      <c r="AM11" s="17">
        <v>0.2474624032967338</v>
      </c>
      <c r="AN11" s="17">
        <v>0.29369289008637828</v>
      </c>
      <c r="AO11" s="17">
        <v>0.26326997101046629</v>
      </c>
      <c r="AP11" s="17">
        <v>0.23039316763032019</v>
      </c>
      <c r="AQ11" s="17">
        <v>0.2837345034871217</v>
      </c>
      <c r="AR11" s="17">
        <v>0.26108310248856931</v>
      </c>
      <c r="AS11" s="17">
        <v>0.34051671564923308</v>
      </c>
      <c r="AT11" s="17">
        <v>0.25282681820322001</v>
      </c>
      <c r="AU11" s="17">
        <v>0.27585713681179108</v>
      </c>
      <c r="AV11" s="17">
        <v>0.3220382390078842</v>
      </c>
      <c r="AX11" s="17">
        <v>0.25039297626023632</v>
      </c>
      <c r="AY11" s="17">
        <v>0.34051671564923308</v>
      </c>
      <c r="AZ11" s="17">
        <v>0.25282681820322001</v>
      </c>
      <c r="BA11" s="17">
        <v>0.27585713681179108</v>
      </c>
      <c r="BC11" s="17">
        <v>0.22417885294038631</v>
      </c>
      <c r="BD11" s="17">
        <v>0.20789951234220169</v>
      </c>
      <c r="BE11" s="17">
        <v>0.24303553407939099</v>
      </c>
      <c r="BF11" s="17">
        <v>0.21734816619373781</v>
      </c>
      <c r="BG11" s="17">
        <v>0.14993302657461541</v>
      </c>
      <c r="BH11" s="17">
        <v>0.15033287382213051</v>
      </c>
      <c r="BI11" s="17">
        <v>0.17690179848128329</v>
      </c>
      <c r="BJ11" s="17">
        <v>0.23596156493096501</v>
      </c>
      <c r="BK11" s="17">
        <v>0.22909538290371381</v>
      </c>
      <c r="BL11" s="17">
        <v>0.24434130598066761</v>
      </c>
      <c r="BM11" s="17">
        <v>0.30956300781988449</v>
      </c>
      <c r="BN11" s="17">
        <v>0.29719493032844341</v>
      </c>
      <c r="BP11" s="17">
        <v>0.2195327162204937</v>
      </c>
      <c r="BQ11" s="17">
        <v>0.24356581243688219</v>
      </c>
      <c r="BR11" s="17">
        <v>0.24809781766268241</v>
      </c>
      <c r="BS11" s="17">
        <v>0.2875889533160213</v>
      </c>
      <c r="BT11" s="17">
        <v>0.15274501770193391</v>
      </c>
      <c r="BU11" s="17">
        <v>0.37057772600356342</v>
      </c>
      <c r="BV11" s="17">
        <v>0.27600600486577259</v>
      </c>
      <c r="BW11" s="17">
        <v>0.19350234128260249</v>
      </c>
      <c r="BX11" s="17">
        <v>0.22038139641748419</v>
      </c>
      <c r="BY11" s="17">
        <v>0.25230806133447198</v>
      </c>
    </row>
    <row r="12" spans="2:79" ht="18.95" customHeight="1">
      <c r="B12" s="19" t="s">
        <v>314</v>
      </c>
      <c r="C12" s="17">
        <v>5.6530819718258032E-2</v>
      </c>
      <c r="D12" s="17">
        <v>5.1813649329629348E-2</v>
      </c>
      <c r="E12" s="17">
        <v>6.3781568780278394E-2</v>
      </c>
      <c r="F12" s="17">
        <v>0.11219805187090599</v>
      </c>
      <c r="H12" s="17">
        <v>5.7673840359599222E-2</v>
      </c>
      <c r="I12" s="17">
        <v>6.0594813008802879E-2</v>
      </c>
      <c r="J12" s="17">
        <v>6.2054186026232853E-2</v>
      </c>
      <c r="K12" s="17">
        <v>3.9003418087559909E-2</v>
      </c>
      <c r="L12" s="17">
        <v>8.6635964982880967E-2</v>
      </c>
      <c r="M12" s="17">
        <v>6.7526758392858002E-2</v>
      </c>
      <c r="N12" s="17">
        <v>1.024194386850164E-2</v>
      </c>
      <c r="O12" s="17">
        <v>0.1148821426160163</v>
      </c>
      <c r="P12" s="17">
        <v>5.3705982754582098E-2</v>
      </c>
      <c r="Q12" s="17">
        <v>1.448958031828082E-2</v>
      </c>
      <c r="R12" s="17">
        <v>3.8834285120678547E-2</v>
      </c>
      <c r="S12" s="17">
        <v>6.7310985932189316E-2</v>
      </c>
      <c r="U12" s="17">
        <v>4.9161964329934277E-2</v>
      </c>
      <c r="V12" s="17">
        <v>0.1038693191063608</v>
      </c>
      <c r="W12" s="17">
        <v>6.1411225451187053E-2</v>
      </c>
      <c r="X12" s="17">
        <v>7.6556024601366568E-2</v>
      </c>
      <c r="Y12" s="17">
        <v>3.8746473706415742E-2</v>
      </c>
      <c r="Z12" s="17">
        <v>2.1535269488078101E-2</v>
      </c>
      <c r="AA12" s="17">
        <v>4.637818872515731E-2</v>
      </c>
      <c r="AB12" s="17">
        <v>6.3851448834116142E-2</v>
      </c>
      <c r="AC12" s="17">
        <v>5.0416814186691521E-2</v>
      </c>
      <c r="AD12" s="17">
        <v>5.95902501425968E-2</v>
      </c>
      <c r="AE12" s="17">
        <v>7.5776150273454218E-2</v>
      </c>
      <c r="AG12" s="17">
        <v>5.4808394831008217E-2</v>
      </c>
      <c r="AH12" s="17">
        <v>5.7876324569924982E-2</v>
      </c>
      <c r="AJ12" s="17">
        <v>3.6545845903717747E-2</v>
      </c>
      <c r="AK12" s="17">
        <v>7.3440030622926103E-2</v>
      </c>
      <c r="AL12" s="17">
        <v>5.4599536334776252E-2</v>
      </c>
      <c r="AM12" s="17">
        <v>6.8773872650311471E-2</v>
      </c>
      <c r="AN12" s="17">
        <v>8.0071534114475748E-2</v>
      </c>
      <c r="AO12" s="17">
        <v>4.4791644282786952E-2</v>
      </c>
      <c r="AP12" s="17">
        <v>5.1428861694862653E-2</v>
      </c>
      <c r="AQ12" s="17">
        <v>5.4189541401417962E-2</v>
      </c>
      <c r="AR12" s="17">
        <v>5.9350635543291612E-2</v>
      </c>
      <c r="AS12" s="17">
        <v>3.538873115554924E-2</v>
      </c>
      <c r="AT12" s="17">
        <v>4.840099648910335E-2</v>
      </c>
      <c r="AU12" s="17">
        <v>6.3093600916766676E-2</v>
      </c>
      <c r="AV12" s="17">
        <v>5.6864907656818883E-2</v>
      </c>
      <c r="AX12" s="17">
        <v>5.6853562388783432E-2</v>
      </c>
      <c r="AY12" s="17">
        <v>3.538873115554924E-2</v>
      </c>
      <c r="AZ12" s="17">
        <v>4.840099648910335E-2</v>
      </c>
      <c r="BA12" s="17">
        <v>6.3093600916766676E-2</v>
      </c>
      <c r="BC12" s="17">
        <v>2.779735549241498E-2</v>
      </c>
      <c r="BD12" s="17">
        <v>5.5582805707050847E-2</v>
      </c>
      <c r="BE12" s="17">
        <v>3.1359862471286908E-2</v>
      </c>
      <c r="BF12" s="17">
        <v>6.2515831782248218E-2</v>
      </c>
      <c r="BG12" s="17">
        <v>0.15711424444304931</v>
      </c>
      <c r="BH12" s="17">
        <v>4.2301390094864243E-2</v>
      </c>
      <c r="BI12" s="17">
        <v>5.5242930953813787E-2</v>
      </c>
      <c r="BJ12" s="17">
        <v>5.5296006170499283E-2</v>
      </c>
      <c r="BK12" s="17">
        <v>8.6707706540655155E-2</v>
      </c>
      <c r="BL12" s="17">
        <v>9.250820731270705E-2</v>
      </c>
      <c r="BM12" s="17">
        <v>5.2778405497312733E-2</v>
      </c>
      <c r="BN12" s="17">
        <v>6.7894976219284836E-2</v>
      </c>
      <c r="BP12" s="17">
        <v>5.2911455293997142E-2</v>
      </c>
      <c r="BQ12" s="17">
        <v>4.5543178594670782E-2</v>
      </c>
      <c r="BR12" s="17">
        <v>8.2915210114604204E-2</v>
      </c>
      <c r="BS12" s="17">
        <v>5.5109611141775122E-2</v>
      </c>
      <c r="BT12" s="17">
        <v>2.9918823539280909E-2</v>
      </c>
      <c r="BU12" s="17">
        <v>4.8709461365045052E-2</v>
      </c>
      <c r="BV12" s="17">
        <v>3.4585187377562117E-2</v>
      </c>
      <c r="BW12" s="17">
        <v>0.12893812553565909</v>
      </c>
      <c r="BX12" s="17">
        <v>2.6765381571381589E-2</v>
      </c>
      <c r="BY12" s="17">
        <v>4.3583263985964002E-2</v>
      </c>
    </row>
    <row r="13" spans="2:79" ht="18.95" customHeight="1">
      <c r="B13" s="19" t="s">
        <v>315</v>
      </c>
      <c r="C13" s="17">
        <v>1.417173967889827E-2</v>
      </c>
      <c r="D13" s="17">
        <v>1.5029989144983521E-2</v>
      </c>
      <c r="E13" s="17">
        <v>1.0620174101199569E-2</v>
      </c>
      <c r="F13" s="17">
        <v>0</v>
      </c>
      <c r="H13" s="17">
        <v>5.0637780714057239E-3</v>
      </c>
      <c r="I13" s="17">
        <v>2.0787466315849872E-2</v>
      </c>
      <c r="J13" s="17">
        <v>2.9737247823732351E-2</v>
      </c>
      <c r="K13" s="17">
        <v>2.2897483528753589E-2</v>
      </c>
      <c r="L13" s="17">
        <v>2.126315364547323E-2</v>
      </c>
      <c r="M13" s="17">
        <v>1.8419172039327261E-2</v>
      </c>
      <c r="N13" s="17">
        <v>2.2437518997709491E-2</v>
      </c>
      <c r="O13" s="17">
        <v>0</v>
      </c>
      <c r="P13" s="17">
        <v>1.5219899027768959E-2</v>
      </c>
      <c r="Q13" s="17">
        <v>0</v>
      </c>
      <c r="R13" s="17">
        <v>1.8748303114945838E-2</v>
      </c>
      <c r="S13" s="17">
        <v>4.6245908722410741E-3</v>
      </c>
      <c r="U13" s="17">
        <v>8.7328459670660222E-3</v>
      </c>
      <c r="V13" s="17">
        <v>3.1410898503214477E-2</v>
      </c>
      <c r="W13" s="17">
        <v>9.3240123474647926E-3</v>
      </c>
      <c r="X13" s="17">
        <v>1.7304259696770161E-2</v>
      </c>
      <c r="Y13" s="17">
        <v>1.2745125695989609E-2</v>
      </c>
      <c r="Z13" s="17">
        <v>1.987820567096588E-2</v>
      </c>
      <c r="AA13" s="17">
        <v>1.321831610727606E-2</v>
      </c>
      <c r="AB13" s="17">
        <v>1.8122080492041569E-2</v>
      </c>
      <c r="AC13" s="17">
        <v>6.8005650618704824E-3</v>
      </c>
      <c r="AD13" s="17">
        <v>9.4859394515444152E-3</v>
      </c>
      <c r="AE13" s="17">
        <v>9.080847130335315E-2</v>
      </c>
      <c r="AG13" s="17">
        <v>7.7563847835937956E-3</v>
      </c>
      <c r="AH13" s="17">
        <v>1.9183215767460848E-2</v>
      </c>
      <c r="AJ13" s="17">
        <v>9.7379285847354995E-3</v>
      </c>
      <c r="AK13" s="17">
        <v>4.5581870800339916E-3</v>
      </c>
      <c r="AL13" s="17">
        <v>6.4362094704781348E-3</v>
      </c>
      <c r="AM13" s="17">
        <v>1.6000922809036391E-2</v>
      </c>
      <c r="AN13" s="17">
        <v>9.3292693071116376E-3</v>
      </c>
      <c r="AO13" s="17">
        <v>2.0100242827414131E-2</v>
      </c>
      <c r="AP13" s="17">
        <v>1.7813715401368758E-2</v>
      </c>
      <c r="AQ13" s="17">
        <v>2.0371296099952731E-2</v>
      </c>
      <c r="AR13" s="17">
        <v>1.294841557967941E-2</v>
      </c>
      <c r="AS13" s="17">
        <v>1.046684827403385E-2</v>
      </c>
      <c r="AT13" s="17">
        <v>7.717553269272209E-3</v>
      </c>
      <c r="AU13" s="17">
        <v>2.3564363707596091E-2</v>
      </c>
      <c r="AV13" s="17">
        <v>0</v>
      </c>
      <c r="AX13" s="17">
        <v>1.47305982452051E-2</v>
      </c>
      <c r="AY13" s="17">
        <v>1.046684827403385E-2</v>
      </c>
      <c r="AZ13" s="17">
        <v>7.717553269272209E-3</v>
      </c>
      <c r="BA13" s="17">
        <v>2.3564363707596091E-2</v>
      </c>
      <c r="BC13" s="17">
        <v>7.8997647099026836E-3</v>
      </c>
      <c r="BD13" s="17">
        <v>3.6533079630816492E-2</v>
      </c>
      <c r="BE13" s="17">
        <v>1.377778178029818E-2</v>
      </c>
      <c r="BF13" s="17">
        <v>0</v>
      </c>
      <c r="BG13" s="17">
        <v>2.2169367046054839E-2</v>
      </c>
      <c r="BH13" s="17">
        <v>1.3509638626108661E-2</v>
      </c>
      <c r="BI13" s="17">
        <v>1.040901607435203E-2</v>
      </c>
      <c r="BJ13" s="17">
        <v>2.6200626239531961E-2</v>
      </c>
      <c r="BK13" s="17">
        <v>1.1182550562837521E-2</v>
      </c>
      <c r="BL13" s="17">
        <v>0</v>
      </c>
      <c r="BM13" s="17">
        <v>3.9370815885604836E-3</v>
      </c>
      <c r="BN13" s="17">
        <v>1.147271470646963E-2</v>
      </c>
      <c r="BP13" s="17">
        <v>3.5006212650607549E-2</v>
      </c>
      <c r="BQ13" s="17">
        <v>5.7958157426632826E-3</v>
      </c>
      <c r="BR13" s="17">
        <v>7.0627608775800672E-3</v>
      </c>
      <c r="BS13" s="17">
        <v>2.5760191320599219E-2</v>
      </c>
      <c r="BT13" s="17">
        <v>3.489327000277024E-3</v>
      </c>
      <c r="BU13" s="17">
        <v>0</v>
      </c>
      <c r="BV13" s="17">
        <v>0</v>
      </c>
      <c r="BW13" s="17">
        <v>1.573367473484865E-2</v>
      </c>
      <c r="BX13" s="17">
        <v>0</v>
      </c>
      <c r="BY13" s="17">
        <v>6.7343991402558142E-3</v>
      </c>
    </row>
    <row r="14" spans="2:79" ht="18.95" customHeight="1">
      <c r="B14" s="19" t="s">
        <v>131</v>
      </c>
      <c r="C14" s="17">
        <v>8.8785960001094167E-3</v>
      </c>
      <c r="D14" s="17">
        <v>9.1385267015453749E-3</v>
      </c>
      <c r="E14" s="17">
        <v>9.7603127531417973E-3</v>
      </c>
      <c r="F14" s="17">
        <v>0</v>
      </c>
      <c r="H14" s="17">
        <v>1.937062225879075E-2</v>
      </c>
      <c r="I14" s="17">
        <v>1.3635312922293041E-2</v>
      </c>
      <c r="J14" s="17">
        <v>2.328385767713792E-2</v>
      </c>
      <c r="K14" s="17">
        <v>2.3623934276434E-2</v>
      </c>
      <c r="L14" s="17">
        <v>1.354923622177462E-2</v>
      </c>
      <c r="M14" s="17">
        <v>1.5370890899806811E-3</v>
      </c>
      <c r="N14" s="17">
        <v>0</v>
      </c>
      <c r="O14" s="17">
        <v>0</v>
      </c>
      <c r="P14" s="17">
        <v>0</v>
      </c>
      <c r="Q14" s="17">
        <v>6.6730705186949209E-3</v>
      </c>
      <c r="R14" s="17">
        <v>0</v>
      </c>
      <c r="S14" s="17">
        <v>1.982514133295029E-3</v>
      </c>
      <c r="U14" s="17">
        <v>2.7605166229496721E-2</v>
      </c>
      <c r="V14" s="17">
        <v>1.7786048237414621E-2</v>
      </c>
      <c r="W14" s="17">
        <v>3.638654962182217E-3</v>
      </c>
      <c r="X14" s="17">
        <v>4.1719248887449774E-3</v>
      </c>
      <c r="Y14" s="17">
        <v>0</v>
      </c>
      <c r="Z14" s="17">
        <v>1.566016917788525E-3</v>
      </c>
      <c r="AA14" s="17">
        <v>0</v>
      </c>
      <c r="AB14" s="17">
        <v>0</v>
      </c>
      <c r="AC14" s="17">
        <v>6.8005650618704824E-3</v>
      </c>
      <c r="AD14" s="17">
        <v>2.2886394190128521E-2</v>
      </c>
      <c r="AE14" s="17">
        <v>0.31239296852087889</v>
      </c>
      <c r="AG14" s="17">
        <v>1.931775674125956E-3</v>
      </c>
      <c r="AH14" s="17">
        <v>1.430523638452332E-2</v>
      </c>
      <c r="AJ14" s="17">
        <v>7.4363555567108098E-3</v>
      </c>
      <c r="AK14" s="17">
        <v>0</v>
      </c>
      <c r="AL14" s="17">
        <v>0</v>
      </c>
      <c r="AM14" s="17">
        <v>0</v>
      </c>
      <c r="AN14" s="17">
        <v>6.4281341469551003E-3</v>
      </c>
      <c r="AO14" s="17">
        <v>1.947669847488926E-2</v>
      </c>
      <c r="AP14" s="17">
        <v>9.9742570239946225E-3</v>
      </c>
      <c r="AQ14" s="17">
        <v>1.521173983223183E-3</v>
      </c>
      <c r="AR14" s="17">
        <v>4.2108575919785523E-3</v>
      </c>
      <c r="AS14" s="17">
        <v>0</v>
      </c>
      <c r="AT14" s="17">
        <v>0</v>
      </c>
      <c r="AU14" s="17">
        <v>4.190104205330474E-3</v>
      </c>
      <c r="AV14" s="17">
        <v>0</v>
      </c>
      <c r="AX14" s="17">
        <v>9.3975150190185111E-3</v>
      </c>
      <c r="AY14" s="17">
        <v>0</v>
      </c>
      <c r="AZ14" s="17">
        <v>0</v>
      </c>
      <c r="BA14" s="17">
        <v>4.190104205330474E-3</v>
      </c>
      <c r="BC14" s="17">
        <v>6.4813228385843724E-3</v>
      </c>
      <c r="BD14" s="17">
        <v>1.8266539815408239E-2</v>
      </c>
      <c r="BE14" s="17">
        <v>7.7162052475357708E-3</v>
      </c>
      <c r="BF14" s="17">
        <v>0</v>
      </c>
      <c r="BG14" s="17">
        <v>6.7552011264830356E-3</v>
      </c>
      <c r="BH14" s="17">
        <v>5.2683933244199316E-3</v>
      </c>
      <c r="BI14" s="17">
        <v>1.040901607435203E-2</v>
      </c>
      <c r="BJ14" s="17">
        <v>1.286751464965892E-2</v>
      </c>
      <c r="BK14" s="17">
        <v>0</v>
      </c>
      <c r="BL14" s="17">
        <v>1.6834368545623469E-2</v>
      </c>
      <c r="BM14" s="17">
        <v>5.0809554518038017E-3</v>
      </c>
      <c r="BN14" s="17">
        <v>1.3460711640647809E-2</v>
      </c>
      <c r="BP14" s="17">
        <v>1.1443955809104621E-2</v>
      </c>
      <c r="BQ14" s="17">
        <v>0</v>
      </c>
      <c r="BR14" s="17">
        <v>1.0394923756951301E-2</v>
      </c>
      <c r="BS14" s="17">
        <v>3.9182679515740561E-3</v>
      </c>
      <c r="BT14" s="17">
        <v>2.741091246473544E-3</v>
      </c>
      <c r="BU14" s="17">
        <v>0</v>
      </c>
      <c r="BV14" s="17">
        <v>1.238692899151213E-2</v>
      </c>
      <c r="BW14" s="17">
        <v>2.200461514476167E-2</v>
      </c>
      <c r="BX14" s="17">
        <v>0</v>
      </c>
      <c r="BY14" s="17">
        <v>1.056376033019385E-2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A19"/>
  <sheetViews>
    <sheetView showGridLines="0" workbookViewId="0">
      <pane xSplit="2" topLeftCell="S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356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0.31478483439267002</v>
      </c>
      <c r="D9" s="17">
        <v>0.32466632907321652</v>
      </c>
      <c r="E9" s="17">
        <v>0.29073440951377211</v>
      </c>
      <c r="F9" s="17">
        <v>0.28666346638065798</v>
      </c>
      <c r="H9" s="17">
        <v>0.31414653018295108</v>
      </c>
      <c r="I9" s="17">
        <v>0.32936000318412417</v>
      </c>
      <c r="J9" s="17">
        <v>0.2772766124752527</v>
      </c>
      <c r="K9" s="17">
        <v>0.3561306070722845</v>
      </c>
      <c r="L9" s="17">
        <v>0.27775240216017699</v>
      </c>
      <c r="M9" s="17">
        <v>0.29984804214577637</v>
      </c>
      <c r="N9" s="17">
        <v>0.27364022771033458</v>
      </c>
      <c r="O9" s="17">
        <v>0.32642337857834153</v>
      </c>
      <c r="P9" s="17">
        <v>0.31323913697588818</v>
      </c>
      <c r="Q9" s="17">
        <v>0.30826504680033412</v>
      </c>
      <c r="R9" s="17">
        <v>0.36332343252166882</v>
      </c>
      <c r="S9" s="17">
        <v>0.32644761718995491</v>
      </c>
      <c r="U9" s="17">
        <v>0.34610351393510452</v>
      </c>
      <c r="V9" s="17">
        <v>0.31627296408683919</v>
      </c>
      <c r="W9" s="17">
        <v>0.30966525754647872</v>
      </c>
      <c r="X9" s="17">
        <v>0.23723104099173681</v>
      </c>
      <c r="Y9" s="17">
        <v>0.32073952257876082</v>
      </c>
      <c r="Z9" s="17">
        <v>0.3080182747272972</v>
      </c>
      <c r="AA9" s="17">
        <v>0.34123589139308808</v>
      </c>
      <c r="AB9" s="17">
        <v>0.41094253527353092</v>
      </c>
      <c r="AC9" s="17">
        <v>0.29152697306448322</v>
      </c>
      <c r="AD9" s="17">
        <v>0.2244683925371784</v>
      </c>
      <c r="AE9" s="17">
        <v>0.21157426069927701</v>
      </c>
      <c r="AG9" s="17">
        <v>0.32791321991139583</v>
      </c>
      <c r="AH9" s="17">
        <v>0.30452934717766328</v>
      </c>
      <c r="AJ9" s="17">
        <v>0.34284415922433698</v>
      </c>
      <c r="AK9" s="17">
        <v>0.28257643102866731</v>
      </c>
      <c r="AL9" s="17">
        <v>0.28391579425156821</v>
      </c>
      <c r="AM9" s="17">
        <v>0.31682170227018652</v>
      </c>
      <c r="AN9" s="17">
        <v>0.25587660580478438</v>
      </c>
      <c r="AO9" s="17">
        <v>0.350211056811494</v>
      </c>
      <c r="AP9" s="17">
        <v>0.28090144207758538</v>
      </c>
      <c r="AQ9" s="17">
        <v>0.3175782731928477</v>
      </c>
      <c r="AR9" s="17">
        <v>0.29552690109914181</v>
      </c>
      <c r="AS9" s="17">
        <v>0.2826376107076618</v>
      </c>
      <c r="AT9" s="17">
        <v>0.30984338939878742</v>
      </c>
      <c r="AU9" s="17">
        <v>0.2337581943048618</v>
      </c>
      <c r="AV9" s="17">
        <v>0.3026884233049642</v>
      </c>
      <c r="AX9" s="17">
        <v>0.31829896052323547</v>
      </c>
      <c r="AY9" s="17">
        <v>0.2826376107076618</v>
      </c>
      <c r="AZ9" s="17">
        <v>0.30984338939878742</v>
      </c>
      <c r="BA9" s="17">
        <v>0.2337581943048618</v>
      </c>
      <c r="BC9" s="17">
        <v>0.31034525190398737</v>
      </c>
      <c r="BD9" s="17">
        <v>0.36713313950880783</v>
      </c>
      <c r="BE9" s="17">
        <v>0.32066620179629862</v>
      </c>
      <c r="BF9" s="17">
        <v>0.36036721301087699</v>
      </c>
      <c r="BG9" s="17">
        <v>0.38729920959653091</v>
      </c>
      <c r="BH9" s="17">
        <v>0.38064503134488648</v>
      </c>
      <c r="BI9" s="17">
        <v>0.39498014749820032</v>
      </c>
      <c r="BJ9" s="17">
        <v>0.32095405324904069</v>
      </c>
      <c r="BK9" s="17">
        <v>0.25880783611051039</v>
      </c>
      <c r="BL9" s="17">
        <v>0.37498768002986088</v>
      </c>
      <c r="BM9" s="17">
        <v>0.33684553820519558</v>
      </c>
      <c r="BN9" s="17">
        <v>0.29760307852514611</v>
      </c>
      <c r="BP9" s="17">
        <v>0.32059597198896672</v>
      </c>
      <c r="BQ9" s="17">
        <v>0.37729671124962949</v>
      </c>
      <c r="BR9" s="17">
        <v>0.26035155094135032</v>
      </c>
      <c r="BS9" s="17">
        <v>0.27175395442327199</v>
      </c>
      <c r="BT9" s="17">
        <v>0.47641192633265872</v>
      </c>
      <c r="BU9" s="17">
        <v>0.28146158178496777</v>
      </c>
      <c r="BV9" s="17">
        <v>0.38192563960178832</v>
      </c>
      <c r="BW9" s="17">
        <v>0.30663049835464218</v>
      </c>
      <c r="BX9" s="17">
        <v>0.34493605160392687</v>
      </c>
      <c r="BY9" s="17">
        <v>0.31797339852810269</v>
      </c>
    </row>
    <row r="10" spans="2:79" ht="18.95" customHeight="1">
      <c r="B10" s="19" t="s">
        <v>312</v>
      </c>
      <c r="C10" s="17">
        <v>0.38532947865020939</v>
      </c>
      <c r="D10" s="17">
        <v>0.38122968423036518</v>
      </c>
      <c r="E10" s="17">
        <v>0.40141969172637892</v>
      </c>
      <c r="F10" s="17">
        <v>0.35528672856897531</v>
      </c>
      <c r="H10" s="17">
        <v>0.30327498149556581</v>
      </c>
      <c r="I10" s="17">
        <v>0.29162854151535911</v>
      </c>
      <c r="J10" s="17">
        <v>0.36586160256600547</v>
      </c>
      <c r="K10" s="17">
        <v>0.41903354841475371</v>
      </c>
      <c r="L10" s="17">
        <v>0.40303364133364611</v>
      </c>
      <c r="M10" s="17">
        <v>0.40701422545662058</v>
      </c>
      <c r="N10" s="17">
        <v>0.44057595577506792</v>
      </c>
      <c r="O10" s="17">
        <v>0.36940119136347582</v>
      </c>
      <c r="P10" s="17">
        <v>0.37367567184028339</v>
      </c>
      <c r="Q10" s="17">
        <v>0.4644163888380311</v>
      </c>
      <c r="R10" s="17">
        <v>0.36355350635755412</v>
      </c>
      <c r="S10" s="17">
        <v>0.40645103475099542</v>
      </c>
      <c r="U10" s="17">
        <v>0.32329589835411898</v>
      </c>
      <c r="V10" s="17">
        <v>0.24181331335583089</v>
      </c>
      <c r="W10" s="17">
        <v>0.36672198243948601</v>
      </c>
      <c r="X10" s="17">
        <v>0.4814045295767222</v>
      </c>
      <c r="Y10" s="17">
        <v>0.44152444615208319</v>
      </c>
      <c r="Z10" s="17">
        <v>0.39881753122488389</v>
      </c>
      <c r="AA10" s="17">
        <v>0.38849712737216052</v>
      </c>
      <c r="AB10" s="17">
        <v>0.40529692335732381</v>
      </c>
      <c r="AC10" s="17">
        <v>0.41177745192830789</v>
      </c>
      <c r="AD10" s="17">
        <v>0.39336408744602153</v>
      </c>
      <c r="AE10" s="17">
        <v>0.26445851008056698</v>
      </c>
      <c r="AG10" s="17">
        <v>0.39961368891550841</v>
      </c>
      <c r="AH10" s="17">
        <v>0.3741710970241296</v>
      </c>
      <c r="AJ10" s="17">
        <v>0.40380649425114817</v>
      </c>
      <c r="AK10" s="17">
        <v>0.40421391899794412</v>
      </c>
      <c r="AL10" s="17">
        <v>0.40306619713616382</v>
      </c>
      <c r="AM10" s="17">
        <v>0.36945494774676813</v>
      </c>
      <c r="AN10" s="17">
        <v>0.36566881715238342</v>
      </c>
      <c r="AO10" s="17">
        <v>0.36151101684921488</v>
      </c>
      <c r="AP10" s="17">
        <v>0.41310771672765251</v>
      </c>
      <c r="AQ10" s="17">
        <v>0.3805245140880662</v>
      </c>
      <c r="AR10" s="17">
        <v>0.37886997379022119</v>
      </c>
      <c r="AS10" s="17">
        <v>0.42416595463134488</v>
      </c>
      <c r="AT10" s="17">
        <v>0.46463757658546773</v>
      </c>
      <c r="AU10" s="17">
        <v>0.39310439652632878</v>
      </c>
      <c r="AV10" s="17">
        <v>0.39126944288502291</v>
      </c>
      <c r="AX10" s="17">
        <v>0.38250594734576798</v>
      </c>
      <c r="AY10" s="17">
        <v>0.42416595463134488</v>
      </c>
      <c r="AZ10" s="17">
        <v>0.46463757658546773</v>
      </c>
      <c r="BA10" s="17">
        <v>0.39310439652632878</v>
      </c>
      <c r="BC10" s="17">
        <v>0.4261747543936254</v>
      </c>
      <c r="BD10" s="17">
        <v>0.39424529532200459</v>
      </c>
      <c r="BE10" s="17">
        <v>0.36862584966802359</v>
      </c>
      <c r="BF10" s="17">
        <v>0.38803967654560229</v>
      </c>
      <c r="BG10" s="17">
        <v>0.31357596170657731</v>
      </c>
      <c r="BH10" s="17">
        <v>0.42512657048084501</v>
      </c>
      <c r="BI10" s="17">
        <v>0.4397466436573329</v>
      </c>
      <c r="BJ10" s="17">
        <v>0.36728995177072848</v>
      </c>
      <c r="BK10" s="17">
        <v>0.46501424577629119</v>
      </c>
      <c r="BL10" s="17">
        <v>0.3248698685549169</v>
      </c>
      <c r="BM10" s="17">
        <v>0.37370066564043669</v>
      </c>
      <c r="BN10" s="17">
        <v>0.34975586690833083</v>
      </c>
      <c r="BP10" s="17">
        <v>0.38337747522003718</v>
      </c>
      <c r="BQ10" s="17">
        <v>0.32316373758329953</v>
      </c>
      <c r="BR10" s="17">
        <v>0.4149555105572415</v>
      </c>
      <c r="BS10" s="17">
        <v>0.39032244339720629</v>
      </c>
      <c r="BT10" s="17">
        <v>0.34678130240179228</v>
      </c>
      <c r="BU10" s="17">
        <v>0.34803992697046537</v>
      </c>
      <c r="BV10" s="17">
        <v>0.32256659424120188</v>
      </c>
      <c r="BW10" s="17">
        <v>0.41915059500077922</v>
      </c>
      <c r="BX10" s="17">
        <v>0.44158202528050688</v>
      </c>
      <c r="BY10" s="17">
        <v>0.39757369963807632</v>
      </c>
    </row>
    <row r="11" spans="2:79" ht="18.95" customHeight="1">
      <c r="B11" s="19" t="s">
        <v>313</v>
      </c>
      <c r="C11" s="17">
        <v>0.2357604266374671</v>
      </c>
      <c r="D11" s="17">
        <v>0.23409164451630071</v>
      </c>
      <c r="E11" s="17">
        <v>0.24657298866854691</v>
      </c>
      <c r="F11" s="17">
        <v>0.23730414978950379</v>
      </c>
      <c r="H11" s="17">
        <v>0.25227022166918078</v>
      </c>
      <c r="I11" s="17">
        <v>0.31880243020613419</v>
      </c>
      <c r="J11" s="17">
        <v>0.22463564264427671</v>
      </c>
      <c r="K11" s="17">
        <v>0.15227820507425041</v>
      </c>
      <c r="L11" s="17">
        <v>0.24809258197701631</v>
      </c>
      <c r="M11" s="17">
        <v>0.22968872143224481</v>
      </c>
      <c r="N11" s="17">
        <v>0.25217436664405563</v>
      </c>
      <c r="O11" s="17">
        <v>0.27354287617743223</v>
      </c>
      <c r="P11" s="17">
        <v>0.2857011969201072</v>
      </c>
      <c r="Q11" s="17">
        <v>0.1939507227112906</v>
      </c>
      <c r="R11" s="17">
        <v>0.2439051133916631</v>
      </c>
      <c r="S11" s="17">
        <v>0.21618781205874341</v>
      </c>
      <c r="U11" s="17">
        <v>0.23575613825258601</v>
      </c>
      <c r="V11" s="17">
        <v>0.327740295854063</v>
      </c>
      <c r="W11" s="17">
        <v>0.28776465930608958</v>
      </c>
      <c r="X11" s="17">
        <v>0.18974176383152891</v>
      </c>
      <c r="Y11" s="17">
        <v>0.1800829255793511</v>
      </c>
      <c r="Z11" s="17">
        <v>0.23987374695782121</v>
      </c>
      <c r="AA11" s="17">
        <v>0.19974927398037409</v>
      </c>
      <c r="AB11" s="17">
        <v>0.13811033067215259</v>
      </c>
      <c r="AC11" s="17">
        <v>0.26196834771548771</v>
      </c>
      <c r="AD11" s="17">
        <v>0.33256417910736358</v>
      </c>
      <c r="AE11" s="17">
        <v>0.21157426069927701</v>
      </c>
      <c r="AG11" s="17">
        <v>0.23500464378566499</v>
      </c>
      <c r="AH11" s="17">
        <v>0.2363508207390817</v>
      </c>
      <c r="AJ11" s="17">
        <v>0.2050255206486335</v>
      </c>
      <c r="AK11" s="17">
        <v>0.22511299608538149</v>
      </c>
      <c r="AL11" s="17">
        <v>0.2350474493219343</v>
      </c>
      <c r="AM11" s="17">
        <v>0.24874796903033261</v>
      </c>
      <c r="AN11" s="17">
        <v>0.31745757276288927</v>
      </c>
      <c r="AO11" s="17">
        <v>0.24093658158684331</v>
      </c>
      <c r="AP11" s="17">
        <v>0.22530699076217819</v>
      </c>
      <c r="AQ11" s="17">
        <v>0.2249875188800578</v>
      </c>
      <c r="AR11" s="17">
        <v>0.2771714763676591</v>
      </c>
      <c r="AS11" s="17">
        <v>0.27382177814650771</v>
      </c>
      <c r="AT11" s="17">
        <v>0.18080006502636539</v>
      </c>
      <c r="AU11" s="17">
        <v>0.28429332471342139</v>
      </c>
      <c r="AV11" s="17">
        <v>0.26011258919705121</v>
      </c>
      <c r="AX11" s="17">
        <v>0.23399807556700361</v>
      </c>
      <c r="AY11" s="17">
        <v>0.27382177814650771</v>
      </c>
      <c r="AZ11" s="17">
        <v>0.18080006502636539</v>
      </c>
      <c r="BA11" s="17">
        <v>0.28429332471342139</v>
      </c>
      <c r="BC11" s="17">
        <v>0.2157744680760767</v>
      </c>
      <c r="BD11" s="17">
        <v>0.1686215297247477</v>
      </c>
      <c r="BE11" s="17">
        <v>0.21463680226790949</v>
      </c>
      <c r="BF11" s="17">
        <v>0.18129733071608489</v>
      </c>
      <c r="BG11" s="17">
        <v>0.2481150702199571</v>
      </c>
      <c r="BH11" s="17">
        <v>0.13434853835853619</v>
      </c>
      <c r="BI11" s="17">
        <v>0.12357614316224109</v>
      </c>
      <c r="BJ11" s="17">
        <v>0.23913971258876299</v>
      </c>
      <c r="BK11" s="17">
        <v>0.19747451735623489</v>
      </c>
      <c r="BL11" s="17">
        <v>0.2383044658426097</v>
      </c>
      <c r="BM11" s="17">
        <v>0.23916244247338339</v>
      </c>
      <c r="BN11" s="17">
        <v>0.2735382181720854</v>
      </c>
      <c r="BP11" s="17">
        <v>0.23318822519352661</v>
      </c>
      <c r="BQ11" s="17">
        <v>0.24996757528133751</v>
      </c>
      <c r="BR11" s="17">
        <v>0.25135059237968721</v>
      </c>
      <c r="BS11" s="17">
        <v>0.27913856378729057</v>
      </c>
      <c r="BT11" s="17">
        <v>0.12486599704453551</v>
      </c>
      <c r="BU11" s="17">
        <v>0.33396639522078297</v>
      </c>
      <c r="BV11" s="17">
        <v>0.2061485294086369</v>
      </c>
      <c r="BW11" s="17">
        <v>0.16436265927137381</v>
      </c>
      <c r="BX11" s="17">
        <v>0.17504743367652351</v>
      </c>
      <c r="BY11" s="17">
        <v>0.22678923335122669</v>
      </c>
    </row>
    <row r="12" spans="2:79" ht="18.95" customHeight="1">
      <c r="B12" s="19" t="s">
        <v>314</v>
      </c>
      <c r="C12" s="17">
        <v>4.3876244019792468E-2</v>
      </c>
      <c r="D12" s="17">
        <v>4.0128424602228423E-2</v>
      </c>
      <c r="E12" s="17">
        <v>4.3245637499430549E-2</v>
      </c>
      <c r="F12" s="17">
        <v>0.1047248216190952</v>
      </c>
      <c r="H12" s="17">
        <v>7.7417515488972868E-2</v>
      </c>
      <c r="I12" s="17">
        <v>4.6529351561113007E-2</v>
      </c>
      <c r="J12" s="17">
        <v>6.8214995565536493E-2</v>
      </c>
      <c r="K12" s="17">
        <v>3.9123439030310507E-2</v>
      </c>
      <c r="L12" s="17">
        <v>5.0874097630701942E-2</v>
      </c>
      <c r="M12" s="17">
        <v>5.6402700485210247E-2</v>
      </c>
      <c r="N12" s="17">
        <v>3.3609449870541909E-2</v>
      </c>
      <c r="O12" s="17">
        <v>1.718891145471535E-2</v>
      </c>
      <c r="P12" s="17">
        <v>2.7383994263721019E-2</v>
      </c>
      <c r="Q12" s="17">
        <v>2.6694771131649329E-2</v>
      </c>
      <c r="R12" s="17">
        <v>1.522052698156327E-2</v>
      </c>
      <c r="S12" s="17">
        <v>4.2660866559038509E-2</v>
      </c>
      <c r="U12" s="17">
        <v>4.8339162691079907E-2</v>
      </c>
      <c r="V12" s="17">
        <v>7.5639038094221192E-2</v>
      </c>
      <c r="W12" s="17">
        <v>2.5251578024892231E-2</v>
      </c>
      <c r="X12" s="17">
        <v>5.7515551342422207E-2</v>
      </c>
      <c r="Y12" s="17">
        <v>2.816925042640497E-2</v>
      </c>
      <c r="Z12" s="17">
        <v>4.0493433758381887E-2</v>
      </c>
      <c r="AA12" s="17">
        <v>5.8630437710674319E-2</v>
      </c>
      <c r="AB12" s="17">
        <v>4.565021069699287E-2</v>
      </c>
      <c r="AC12" s="17">
        <v>1.9533642592954401E-2</v>
      </c>
      <c r="AD12" s="17">
        <v>4.5129232782728498E-2</v>
      </c>
      <c r="AE12" s="17">
        <v>0</v>
      </c>
      <c r="AG12" s="17">
        <v>2.9249716119060021E-2</v>
      </c>
      <c r="AH12" s="17">
        <v>5.5302033555904392E-2</v>
      </c>
      <c r="AJ12" s="17">
        <v>3.6070687855097441E-2</v>
      </c>
      <c r="AK12" s="17">
        <v>6.9360182392363134E-2</v>
      </c>
      <c r="AL12" s="17">
        <v>7.797055929033371E-2</v>
      </c>
      <c r="AM12" s="17">
        <v>5.3591131556948113E-2</v>
      </c>
      <c r="AN12" s="17">
        <v>4.5114779811476637E-2</v>
      </c>
      <c r="AO12" s="17">
        <v>3.0629186610831749E-2</v>
      </c>
      <c r="AP12" s="17">
        <v>5.2139811444672328E-2</v>
      </c>
      <c r="AQ12" s="17">
        <v>6.570019870714254E-2</v>
      </c>
      <c r="AR12" s="17">
        <v>4.2887968974642733E-2</v>
      </c>
      <c r="AS12" s="17">
        <v>1.937465651448558E-2</v>
      </c>
      <c r="AT12" s="17">
        <v>3.9986083510091773E-2</v>
      </c>
      <c r="AU12" s="17">
        <v>5.6299807525714327E-2</v>
      </c>
      <c r="AV12" s="17">
        <v>1.769058213351548E-2</v>
      </c>
      <c r="AX12" s="17">
        <v>4.4788180326897208E-2</v>
      </c>
      <c r="AY12" s="17">
        <v>1.937465651448558E-2</v>
      </c>
      <c r="AZ12" s="17">
        <v>3.9986083510091773E-2</v>
      </c>
      <c r="BA12" s="17">
        <v>5.6299807525714327E-2</v>
      </c>
      <c r="BC12" s="17">
        <v>4.2614028814174199E-2</v>
      </c>
      <c r="BD12" s="17">
        <v>3.7324523652972688E-2</v>
      </c>
      <c r="BE12" s="17">
        <v>7.3776650378554284E-2</v>
      </c>
      <c r="BF12" s="17">
        <v>5.4656197739776757E-2</v>
      </c>
      <c r="BG12" s="17">
        <v>2.2085190304396742E-2</v>
      </c>
      <c r="BH12" s="17">
        <v>3.11556698618758E-2</v>
      </c>
      <c r="BI12" s="17">
        <v>2.083307643546347E-2</v>
      </c>
      <c r="BJ12" s="17">
        <v>4.073103318123935E-2</v>
      </c>
      <c r="BK12" s="17">
        <v>5.4192445627866612E-2</v>
      </c>
      <c r="BL12" s="17">
        <v>4.5465928136366893E-2</v>
      </c>
      <c r="BM12" s="17">
        <v>4.6665337147546733E-2</v>
      </c>
      <c r="BN12" s="17">
        <v>5.575739889133402E-2</v>
      </c>
      <c r="BP12" s="17">
        <v>2.8906622907913571E-2</v>
      </c>
      <c r="BQ12" s="17">
        <v>3.7999139141876963E-2</v>
      </c>
      <c r="BR12" s="17">
        <v>4.9461397998554861E-2</v>
      </c>
      <c r="BS12" s="17">
        <v>4.0848635430129329E-2</v>
      </c>
      <c r="BT12" s="17">
        <v>5.194077422101355E-2</v>
      </c>
      <c r="BU12" s="17">
        <v>3.6532096023783787E-2</v>
      </c>
      <c r="BV12" s="17">
        <v>7.303104209004635E-2</v>
      </c>
      <c r="BW12" s="17">
        <v>8.435610956561318E-2</v>
      </c>
      <c r="BX12" s="17">
        <v>2.5595236101903261E-2</v>
      </c>
      <c r="BY12" s="17">
        <v>3.4867545551618848E-2</v>
      </c>
    </row>
    <row r="13" spans="2:79" ht="18.95" customHeight="1">
      <c r="B13" s="19" t="s">
        <v>315</v>
      </c>
      <c r="C13" s="17">
        <v>1.539690914830274E-2</v>
      </c>
      <c r="D13" s="17">
        <v>1.510057023164567E-2</v>
      </c>
      <c r="E13" s="17">
        <v>1.662675833473316E-2</v>
      </c>
      <c r="F13" s="17">
        <v>1.602083364176754E-2</v>
      </c>
      <c r="H13" s="17">
        <v>2.383481777514343E-2</v>
      </c>
      <c r="I13" s="17">
        <v>1.3679673533269361E-2</v>
      </c>
      <c r="J13" s="17">
        <v>5.6858851750830587E-2</v>
      </c>
      <c r="K13" s="17">
        <v>3.3434200408400817E-2</v>
      </c>
      <c r="L13" s="17">
        <v>1.4986701385481169E-2</v>
      </c>
      <c r="M13" s="17">
        <v>7.0463104801480022E-3</v>
      </c>
      <c r="N13" s="17">
        <v>0</v>
      </c>
      <c r="O13" s="17">
        <v>1.344364242603509E-2</v>
      </c>
      <c r="P13" s="17">
        <v>0</v>
      </c>
      <c r="Q13" s="17">
        <v>6.6730705186949209E-3</v>
      </c>
      <c r="R13" s="17">
        <v>1.3997420747550639E-2</v>
      </c>
      <c r="S13" s="17">
        <v>3.7644945630952061E-3</v>
      </c>
      <c r="U13" s="17">
        <v>1.7084350421193911E-2</v>
      </c>
      <c r="V13" s="17">
        <v>3.8534388609045588E-2</v>
      </c>
      <c r="W13" s="17">
        <v>1.05965226830533E-2</v>
      </c>
      <c r="X13" s="17">
        <v>2.9935189368844931E-2</v>
      </c>
      <c r="Y13" s="17">
        <v>2.9483855263399979E-2</v>
      </c>
      <c r="Z13" s="17">
        <v>1.279701333161604E-2</v>
      </c>
      <c r="AA13" s="17">
        <v>1.1887269543703069E-2</v>
      </c>
      <c r="AB13" s="17">
        <v>0</v>
      </c>
      <c r="AC13" s="17">
        <v>1.5193584698766969E-2</v>
      </c>
      <c r="AD13" s="17">
        <v>0</v>
      </c>
      <c r="AE13" s="17">
        <v>0</v>
      </c>
      <c r="AG13" s="17">
        <v>6.6377144340323858E-3</v>
      </c>
      <c r="AH13" s="17">
        <v>2.2239320142238311E-2</v>
      </c>
      <c r="AJ13" s="17">
        <v>1.184031639041941E-2</v>
      </c>
      <c r="AK13" s="17">
        <v>1.8736471495644159E-2</v>
      </c>
      <c r="AL13" s="17">
        <v>0</v>
      </c>
      <c r="AM13" s="17">
        <v>1.138424939576493E-2</v>
      </c>
      <c r="AN13" s="17">
        <v>8.217506332040091E-3</v>
      </c>
      <c r="AO13" s="17">
        <v>9.0477989007982582E-3</v>
      </c>
      <c r="AP13" s="17">
        <v>2.2010531426052211E-2</v>
      </c>
      <c r="AQ13" s="17">
        <v>9.6883211486627364E-3</v>
      </c>
      <c r="AR13" s="17">
        <v>1.3328221763567829E-3</v>
      </c>
      <c r="AS13" s="17">
        <v>0</v>
      </c>
      <c r="AT13" s="17">
        <v>4.7328854792877866E-3</v>
      </c>
      <c r="AU13" s="17">
        <v>1.7191414693295309E-2</v>
      </c>
      <c r="AV13" s="17">
        <v>0</v>
      </c>
      <c r="AX13" s="17">
        <v>1.546808888476482E-2</v>
      </c>
      <c r="AY13" s="17">
        <v>0</v>
      </c>
      <c r="AZ13" s="17">
        <v>4.7328854792877866E-3</v>
      </c>
      <c r="BA13" s="17">
        <v>1.7191414693295309E-2</v>
      </c>
      <c r="BC13" s="17">
        <v>5.0914968121366019E-3</v>
      </c>
      <c r="BD13" s="17">
        <v>3.2675511791466931E-2</v>
      </c>
      <c r="BE13" s="17">
        <v>2.229449588921411E-2</v>
      </c>
      <c r="BF13" s="17">
        <v>0</v>
      </c>
      <c r="BG13" s="17">
        <v>2.2169367046054839E-2</v>
      </c>
      <c r="BH13" s="17">
        <v>2.2795470319436181E-2</v>
      </c>
      <c r="BI13" s="17">
        <v>2.0863989246762089E-2</v>
      </c>
      <c r="BJ13" s="17">
        <v>2.7064993432327131E-2</v>
      </c>
      <c r="BK13" s="17">
        <v>2.4510955129096922E-2</v>
      </c>
      <c r="BL13" s="17">
        <v>1.637205743624523E-2</v>
      </c>
      <c r="BM13" s="17">
        <v>3.6260165334376371E-3</v>
      </c>
      <c r="BN13" s="17">
        <v>1.30333197208403E-2</v>
      </c>
      <c r="BP13" s="17">
        <v>2.9217226732371541E-2</v>
      </c>
      <c r="BQ13" s="17">
        <v>1.157283674385661E-2</v>
      </c>
      <c r="BR13" s="17">
        <v>1.3500649339961091E-2</v>
      </c>
      <c r="BS13" s="17">
        <v>1.7936402962101632E-2</v>
      </c>
      <c r="BT13" s="17">
        <v>0</v>
      </c>
      <c r="BU13" s="17">
        <v>0</v>
      </c>
      <c r="BV13" s="17">
        <v>1.632819465832664E-2</v>
      </c>
      <c r="BW13" s="17">
        <v>2.3212567525861542E-2</v>
      </c>
      <c r="BX13" s="17">
        <v>1.283925333713965E-2</v>
      </c>
      <c r="BY13" s="17">
        <v>1.1308039361161461E-2</v>
      </c>
    </row>
    <row r="14" spans="2:79" ht="18.95" customHeight="1">
      <c r="B14" s="19" t="s">
        <v>131</v>
      </c>
      <c r="C14" s="17">
        <v>4.8521071515584139E-3</v>
      </c>
      <c r="D14" s="17">
        <v>4.7833473462434613E-3</v>
      </c>
      <c r="E14" s="17">
        <v>1.4005142571384471E-3</v>
      </c>
      <c r="F14" s="17">
        <v>0</v>
      </c>
      <c r="H14" s="17">
        <v>2.9055933388186121E-2</v>
      </c>
      <c r="I14" s="17">
        <v>0</v>
      </c>
      <c r="J14" s="17">
        <v>7.1522949980979706E-3</v>
      </c>
      <c r="K14" s="17">
        <v>0</v>
      </c>
      <c r="L14" s="17">
        <v>5.2605755129774296E-3</v>
      </c>
      <c r="M14" s="17">
        <v>0</v>
      </c>
      <c r="N14" s="17">
        <v>0</v>
      </c>
      <c r="O14" s="17">
        <v>0</v>
      </c>
      <c r="P14" s="17">
        <v>0</v>
      </c>
      <c r="Q14" s="17">
        <v>0</v>
      </c>
      <c r="R14" s="17">
        <v>0</v>
      </c>
      <c r="S14" s="17">
        <v>4.4881748781725843E-3</v>
      </c>
      <c r="U14" s="17">
        <v>2.9420936345916669E-2</v>
      </c>
      <c r="V14" s="17">
        <v>0</v>
      </c>
      <c r="W14" s="17">
        <v>0</v>
      </c>
      <c r="X14" s="17">
        <v>4.1719248887449774E-3</v>
      </c>
      <c r="Y14" s="17">
        <v>0</v>
      </c>
      <c r="Z14" s="17">
        <v>0</v>
      </c>
      <c r="AA14" s="17">
        <v>0</v>
      </c>
      <c r="AB14" s="17">
        <v>0</v>
      </c>
      <c r="AC14" s="17">
        <v>0</v>
      </c>
      <c r="AD14" s="17">
        <v>4.4741081267078353E-3</v>
      </c>
      <c r="AE14" s="17">
        <v>0.31239296852087889</v>
      </c>
      <c r="AG14" s="17">
        <v>1.581016834338539E-3</v>
      </c>
      <c r="AH14" s="17">
        <v>7.4073813609828012E-3</v>
      </c>
      <c r="AJ14" s="17">
        <v>4.1282163036452052E-4</v>
      </c>
      <c r="AK14" s="17">
        <v>0</v>
      </c>
      <c r="AL14" s="17">
        <v>0</v>
      </c>
      <c r="AM14" s="17">
        <v>0</v>
      </c>
      <c r="AN14" s="17">
        <v>7.664718136426182E-3</v>
      </c>
      <c r="AO14" s="17">
        <v>7.6643592408177216E-3</v>
      </c>
      <c r="AP14" s="17">
        <v>6.5335075618593568E-3</v>
      </c>
      <c r="AQ14" s="17">
        <v>1.521173983223183E-3</v>
      </c>
      <c r="AR14" s="17">
        <v>4.2108575919785523E-3</v>
      </c>
      <c r="AS14" s="17">
        <v>0</v>
      </c>
      <c r="AT14" s="17">
        <v>0</v>
      </c>
      <c r="AU14" s="17">
        <v>1.53528622363785E-2</v>
      </c>
      <c r="AV14" s="17">
        <v>2.823896247944652E-2</v>
      </c>
      <c r="AX14" s="17">
        <v>4.9407473523309948E-3</v>
      </c>
      <c r="AY14" s="17">
        <v>0</v>
      </c>
      <c r="AZ14" s="17">
        <v>0</v>
      </c>
      <c r="BA14" s="17">
        <v>1.53528622363785E-2</v>
      </c>
      <c r="BC14" s="17">
        <v>0</v>
      </c>
      <c r="BD14" s="17">
        <v>0</v>
      </c>
      <c r="BE14" s="17">
        <v>0</v>
      </c>
      <c r="BF14" s="17">
        <v>1.5639581987659051E-2</v>
      </c>
      <c r="BG14" s="17">
        <v>6.7552011264830356E-3</v>
      </c>
      <c r="BH14" s="17">
        <v>5.9287196344204179E-3</v>
      </c>
      <c r="BI14" s="17">
        <v>0</v>
      </c>
      <c r="BJ14" s="17">
        <v>4.8202557779012034E-3</v>
      </c>
      <c r="BK14" s="17">
        <v>0</v>
      </c>
      <c r="BL14" s="17">
        <v>0</v>
      </c>
      <c r="BM14" s="17">
        <v>0</v>
      </c>
      <c r="BN14" s="17">
        <v>1.0312117782263311E-2</v>
      </c>
      <c r="BP14" s="17">
        <v>4.7144779571842033E-3</v>
      </c>
      <c r="BQ14" s="17">
        <v>0</v>
      </c>
      <c r="BR14" s="17">
        <v>1.038029878320515E-2</v>
      </c>
      <c r="BS14" s="17">
        <v>0</v>
      </c>
      <c r="BT14" s="17">
        <v>0</v>
      </c>
      <c r="BU14" s="17">
        <v>0</v>
      </c>
      <c r="BV14" s="17">
        <v>0</v>
      </c>
      <c r="BW14" s="17">
        <v>2.2875702817302989E-3</v>
      </c>
      <c r="BX14" s="17">
        <v>0</v>
      </c>
      <c r="BY14" s="17">
        <v>1.1488083569814121E-2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A19"/>
  <sheetViews>
    <sheetView showGridLines="0" workbookViewId="0">
      <pane xSplit="2" topLeftCell="AR1" activePane="topRight" state="frozen"/>
      <selection pane="topRight" activeCell="AZ9" sqref="AZ9:AZ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357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0.41070517991749111</v>
      </c>
      <c r="D9" s="17">
        <v>0.4172900181671772</v>
      </c>
      <c r="E9" s="17">
        <v>0.39270272898104702</v>
      </c>
      <c r="F9" s="17">
        <v>0.35651798771411269</v>
      </c>
      <c r="H9" s="17">
        <v>0.3885643095306901</v>
      </c>
      <c r="I9" s="17">
        <v>0.42527717752144872</v>
      </c>
      <c r="J9" s="17">
        <v>0.35424349157735968</v>
      </c>
      <c r="K9" s="17">
        <v>0.31529174299607249</v>
      </c>
      <c r="L9" s="17">
        <v>0.32005119849630992</v>
      </c>
      <c r="M9" s="17">
        <v>0.40153074091495572</v>
      </c>
      <c r="N9" s="17">
        <v>0.30411970353976681</v>
      </c>
      <c r="O9" s="17">
        <v>0.46763340584526292</v>
      </c>
      <c r="P9" s="17">
        <v>0.43206868560440459</v>
      </c>
      <c r="Q9" s="17">
        <v>0.42744478528306712</v>
      </c>
      <c r="R9" s="17">
        <v>0.51792964227770233</v>
      </c>
      <c r="S9" s="17">
        <v>0.50477865300787317</v>
      </c>
      <c r="U9" s="17">
        <v>0.41634711094791238</v>
      </c>
      <c r="V9" s="17">
        <v>0.2860609714210231</v>
      </c>
      <c r="W9" s="17">
        <v>0.32528583535348621</v>
      </c>
      <c r="X9" s="17">
        <v>0.33477777725221242</v>
      </c>
      <c r="Y9" s="17">
        <v>0.41861364577762122</v>
      </c>
      <c r="Z9" s="17">
        <v>0.38847834390439417</v>
      </c>
      <c r="AA9" s="17">
        <v>0.49240010703787518</v>
      </c>
      <c r="AB9" s="17">
        <v>0.4971809404375544</v>
      </c>
      <c r="AC9" s="17">
        <v>0.47114853331064399</v>
      </c>
      <c r="AD9" s="17">
        <v>0.40956383793641282</v>
      </c>
      <c r="AE9" s="17">
        <v>0</v>
      </c>
      <c r="AG9" s="17">
        <v>0.47693843648019563</v>
      </c>
      <c r="AH9" s="17">
        <v>0.35896581600878991</v>
      </c>
      <c r="AJ9" s="17">
        <v>0.47776806270812749</v>
      </c>
      <c r="AK9" s="17">
        <v>0.4639268203832409</v>
      </c>
      <c r="AL9" s="17">
        <v>0.49074481810574722</v>
      </c>
      <c r="AM9" s="17">
        <v>0.44874581938385438</v>
      </c>
      <c r="AN9" s="17">
        <v>0.34172154157576218</v>
      </c>
      <c r="AO9" s="17">
        <v>0.4516264119875853</v>
      </c>
      <c r="AP9" s="17">
        <v>0.47969259848394258</v>
      </c>
      <c r="AQ9" s="17">
        <v>0.46380338582483382</v>
      </c>
      <c r="AR9" s="17">
        <v>0.41621527318029922</v>
      </c>
      <c r="AS9" s="17">
        <v>0.51262243056681578</v>
      </c>
      <c r="AT9" s="17">
        <v>0.49732690589226553</v>
      </c>
      <c r="AU9" s="17">
        <v>0.44733982966492092</v>
      </c>
      <c r="AV9" s="17">
        <v>0.45699007008636328</v>
      </c>
      <c r="AX9" s="17">
        <v>0.4102280324813673</v>
      </c>
      <c r="AY9" s="17">
        <v>0.51262243056681578</v>
      </c>
      <c r="AZ9" s="17">
        <v>0.49732690589226553</v>
      </c>
      <c r="BA9" s="17">
        <v>0.44733982966492092</v>
      </c>
      <c r="BC9" s="17">
        <v>0.42838237932527379</v>
      </c>
      <c r="BD9" s="17">
        <v>0.39975727318672988</v>
      </c>
      <c r="BE9" s="17">
        <v>0.43117953463849562</v>
      </c>
      <c r="BF9" s="17">
        <v>0.4905295796795856</v>
      </c>
      <c r="BG9" s="17">
        <v>0.45716341747295269</v>
      </c>
      <c r="BH9" s="17">
        <v>0.49701986941284387</v>
      </c>
      <c r="BI9" s="17">
        <v>0.4311257436522391</v>
      </c>
      <c r="BJ9" s="17">
        <v>0.42011572404155001</v>
      </c>
      <c r="BK9" s="17">
        <v>0.35985768494342812</v>
      </c>
      <c r="BL9" s="17">
        <v>0.41825395832194789</v>
      </c>
      <c r="BM9" s="17">
        <v>0.43859319640311761</v>
      </c>
      <c r="BN9" s="17">
        <v>0.34138642118381768</v>
      </c>
      <c r="BP9" s="17">
        <v>0.4406578222632444</v>
      </c>
      <c r="BQ9" s="17">
        <v>0.5140857430866973</v>
      </c>
      <c r="BR9" s="17">
        <v>0.32247060302251268</v>
      </c>
      <c r="BS9" s="17">
        <v>0.39377047741192611</v>
      </c>
      <c r="BT9" s="17">
        <v>0.59770672771136768</v>
      </c>
      <c r="BU9" s="17">
        <v>0.48590514993360451</v>
      </c>
      <c r="BV9" s="17">
        <v>0.4230276922431393</v>
      </c>
      <c r="BW9" s="17">
        <v>0.30371435815531378</v>
      </c>
      <c r="BX9" s="17">
        <v>0.43870720987460871</v>
      </c>
      <c r="BY9" s="17">
        <v>0.40071927420665088</v>
      </c>
    </row>
    <row r="10" spans="2:79" ht="18.95" customHeight="1">
      <c r="B10" s="19" t="s">
        <v>312</v>
      </c>
      <c r="C10" s="17">
        <v>0.391002247776709</v>
      </c>
      <c r="D10" s="17">
        <v>0.38519047478210627</v>
      </c>
      <c r="E10" s="17">
        <v>0.43159025589097322</v>
      </c>
      <c r="F10" s="17">
        <v>0.29157737216506818</v>
      </c>
      <c r="H10" s="17">
        <v>0.38573177714134949</v>
      </c>
      <c r="I10" s="17">
        <v>0.29473571704917079</v>
      </c>
      <c r="J10" s="17">
        <v>0.38371382065806919</v>
      </c>
      <c r="K10" s="17">
        <v>0.47563686325349691</v>
      </c>
      <c r="L10" s="17">
        <v>0.43616939905055352</v>
      </c>
      <c r="M10" s="17">
        <v>0.41227764561066121</v>
      </c>
      <c r="N10" s="17">
        <v>0.50434721861189891</v>
      </c>
      <c r="O10" s="17">
        <v>0.32048117587634101</v>
      </c>
      <c r="P10" s="17">
        <v>0.38808828146044111</v>
      </c>
      <c r="Q10" s="17">
        <v>0.39718709987991913</v>
      </c>
      <c r="R10" s="17">
        <v>0.36345858699803119</v>
      </c>
      <c r="S10" s="17">
        <v>0.34294196483877049</v>
      </c>
      <c r="U10" s="17">
        <v>0.36762391737684919</v>
      </c>
      <c r="V10" s="17">
        <v>0.43797558484166338</v>
      </c>
      <c r="W10" s="17">
        <v>0.44354046037838712</v>
      </c>
      <c r="X10" s="17">
        <v>0.45566137244209581</v>
      </c>
      <c r="Y10" s="17">
        <v>0.34014792937760902</v>
      </c>
      <c r="Z10" s="17">
        <v>0.42964681915058101</v>
      </c>
      <c r="AA10" s="17">
        <v>0.2956257545137409</v>
      </c>
      <c r="AB10" s="17">
        <v>0.35869856537812572</v>
      </c>
      <c r="AC10" s="17">
        <v>0.39018593647639288</v>
      </c>
      <c r="AD10" s="17">
        <v>0.42938301258940609</v>
      </c>
      <c r="AE10" s="17">
        <v>0.43814469564311692</v>
      </c>
      <c r="AG10" s="17">
        <v>0.36209435451154881</v>
      </c>
      <c r="AH10" s="17">
        <v>0.41358419659065587</v>
      </c>
      <c r="AJ10" s="17">
        <v>0.36933235629676919</v>
      </c>
      <c r="AK10" s="17">
        <v>0.35994012906672862</v>
      </c>
      <c r="AL10" s="17">
        <v>0.33417617357232898</v>
      </c>
      <c r="AM10" s="17">
        <v>0.38516716753923319</v>
      </c>
      <c r="AN10" s="17">
        <v>0.41808076031701719</v>
      </c>
      <c r="AO10" s="17">
        <v>0.35603486316983612</v>
      </c>
      <c r="AP10" s="17">
        <v>0.3512618216660347</v>
      </c>
      <c r="AQ10" s="17">
        <v>0.35057728551912137</v>
      </c>
      <c r="AR10" s="17">
        <v>0.42453317001209878</v>
      </c>
      <c r="AS10" s="17">
        <v>0.36291937966875443</v>
      </c>
      <c r="AT10" s="17">
        <v>0.37367929007359979</v>
      </c>
      <c r="AU10" s="17">
        <v>0.330327494193216</v>
      </c>
      <c r="AV10" s="17">
        <v>0.4510136299614233</v>
      </c>
      <c r="AX10" s="17">
        <v>0.39243724498731331</v>
      </c>
      <c r="AY10" s="17">
        <v>0.36291937966875443</v>
      </c>
      <c r="AZ10" s="17">
        <v>0.37367929007359979</v>
      </c>
      <c r="BA10" s="17">
        <v>0.330327494193216</v>
      </c>
      <c r="BC10" s="17">
        <v>0.39451122688796592</v>
      </c>
      <c r="BD10" s="17">
        <v>0.39932874358793002</v>
      </c>
      <c r="BE10" s="17">
        <v>0.38264601850518581</v>
      </c>
      <c r="BF10" s="17">
        <v>0.36743443689767702</v>
      </c>
      <c r="BG10" s="17">
        <v>0.33574159592238112</v>
      </c>
      <c r="BH10" s="17">
        <v>0.35831879398962779</v>
      </c>
      <c r="BI10" s="17">
        <v>0.40574976222517972</v>
      </c>
      <c r="BJ10" s="17">
        <v>0.38621600537582601</v>
      </c>
      <c r="BK10" s="17">
        <v>0.41020909901034042</v>
      </c>
      <c r="BL10" s="17">
        <v>0.40801349725944508</v>
      </c>
      <c r="BM10" s="17">
        <v>0.36319865633154969</v>
      </c>
      <c r="BN10" s="17">
        <v>0.42517088815524801</v>
      </c>
      <c r="BP10" s="17">
        <v>0.35725324014723808</v>
      </c>
      <c r="BQ10" s="17">
        <v>0.36275716682978237</v>
      </c>
      <c r="BR10" s="17">
        <v>0.47096744748525371</v>
      </c>
      <c r="BS10" s="17">
        <v>0.43225516638977263</v>
      </c>
      <c r="BT10" s="17">
        <v>0.29637038175308911</v>
      </c>
      <c r="BU10" s="17">
        <v>0.3923211966537829</v>
      </c>
      <c r="BV10" s="17">
        <v>0.39246436886428399</v>
      </c>
      <c r="BW10" s="17">
        <v>0.4260501053282903</v>
      </c>
      <c r="BX10" s="17">
        <v>0.3533736536975125</v>
      </c>
      <c r="BY10" s="17">
        <v>0.36342525576989321</v>
      </c>
    </row>
    <row r="11" spans="2:79" ht="18.95" customHeight="1">
      <c r="B11" s="19" t="s">
        <v>313</v>
      </c>
      <c r="C11" s="17">
        <v>0.154204425743939</v>
      </c>
      <c r="D11" s="17">
        <v>0.1506621832535219</v>
      </c>
      <c r="E11" s="17">
        <v>0.1444075972448621</v>
      </c>
      <c r="F11" s="17">
        <v>0.27995739422581872</v>
      </c>
      <c r="H11" s="17">
        <v>0.14178222612958069</v>
      </c>
      <c r="I11" s="17">
        <v>0.23219573291387699</v>
      </c>
      <c r="J11" s="17">
        <v>0.2011647662766686</v>
      </c>
      <c r="K11" s="17">
        <v>0.16829427879355541</v>
      </c>
      <c r="L11" s="17">
        <v>0.1838768469672391</v>
      </c>
      <c r="M11" s="17">
        <v>0.15892127557708849</v>
      </c>
      <c r="N11" s="17">
        <v>0.1435376723534737</v>
      </c>
      <c r="O11" s="17">
        <v>0.19097552820251359</v>
      </c>
      <c r="P11" s="17">
        <v>0.11298906225099629</v>
      </c>
      <c r="Q11" s="17">
        <v>0.15631339780765091</v>
      </c>
      <c r="R11" s="17">
        <v>9.8257077368685192E-2</v>
      </c>
      <c r="S11" s="17">
        <v>0.1233203102728051</v>
      </c>
      <c r="U11" s="17">
        <v>0.15704723874332821</v>
      </c>
      <c r="V11" s="17">
        <v>0.21668071475663681</v>
      </c>
      <c r="W11" s="17">
        <v>0.1807966651055318</v>
      </c>
      <c r="X11" s="17">
        <v>0.17335777786711021</v>
      </c>
      <c r="Y11" s="17">
        <v>0.19136443710307571</v>
      </c>
      <c r="Z11" s="17">
        <v>0.1342024820090548</v>
      </c>
      <c r="AA11" s="17">
        <v>0.17690505332602041</v>
      </c>
      <c r="AB11" s="17">
        <v>0.1017310576065822</v>
      </c>
      <c r="AC11" s="17">
        <v>0.1030702503285848</v>
      </c>
      <c r="AD11" s="17">
        <v>0.1361812873342271</v>
      </c>
      <c r="AE11" s="17">
        <v>0.34027080713935731</v>
      </c>
      <c r="AG11" s="17">
        <v>0.12997922711608331</v>
      </c>
      <c r="AH11" s="17">
        <v>0.17312839887487769</v>
      </c>
      <c r="AJ11" s="17">
        <v>0.12437825664079</v>
      </c>
      <c r="AK11" s="17">
        <v>0.14696827068537421</v>
      </c>
      <c r="AL11" s="17">
        <v>0.15618771904700091</v>
      </c>
      <c r="AM11" s="17">
        <v>0.12820521553459971</v>
      </c>
      <c r="AN11" s="17">
        <v>0.20654729920413201</v>
      </c>
      <c r="AO11" s="17">
        <v>0.13458089275403681</v>
      </c>
      <c r="AP11" s="17">
        <v>0.1443572436949512</v>
      </c>
      <c r="AQ11" s="17">
        <v>0.13605416283455599</v>
      </c>
      <c r="AR11" s="17">
        <v>0.12782275194973411</v>
      </c>
      <c r="AS11" s="17">
        <v>0.11816171095856121</v>
      </c>
      <c r="AT11" s="17">
        <v>0.1029647039635167</v>
      </c>
      <c r="AU11" s="17">
        <v>0.1930068096561558</v>
      </c>
      <c r="AV11" s="17">
        <v>8.7323131032141163E-2</v>
      </c>
      <c r="AX11" s="17">
        <v>0.15271111779909391</v>
      </c>
      <c r="AY11" s="17">
        <v>0.11816171095856121</v>
      </c>
      <c r="AZ11" s="17">
        <v>0.1029647039635167</v>
      </c>
      <c r="BA11" s="17">
        <v>0.1930068096561558</v>
      </c>
      <c r="BC11" s="17">
        <v>0.13590475897199891</v>
      </c>
      <c r="BD11" s="17">
        <v>0.14246954921436361</v>
      </c>
      <c r="BE11" s="17">
        <v>0.14213481383572879</v>
      </c>
      <c r="BF11" s="17">
        <v>0.10631844529978771</v>
      </c>
      <c r="BG11" s="17">
        <v>0.1277724754050332</v>
      </c>
      <c r="BH11" s="17">
        <v>0.1070036408236443</v>
      </c>
      <c r="BI11" s="17">
        <v>0.1305545297259004</v>
      </c>
      <c r="BJ11" s="17">
        <v>0.14307865239361639</v>
      </c>
      <c r="BK11" s="17">
        <v>0.1579156163132108</v>
      </c>
      <c r="BL11" s="17">
        <v>0.1318717311311651</v>
      </c>
      <c r="BM11" s="17">
        <v>0.16001596985063321</v>
      </c>
      <c r="BN11" s="17">
        <v>0.18663905998228469</v>
      </c>
      <c r="BP11" s="17">
        <v>0.14777276229390801</v>
      </c>
      <c r="BQ11" s="17">
        <v>0.1000302113372771</v>
      </c>
      <c r="BR11" s="17">
        <v>0.1786978818617854</v>
      </c>
      <c r="BS11" s="17">
        <v>0.1403648814299033</v>
      </c>
      <c r="BT11" s="17">
        <v>8.1883841060717596E-2</v>
      </c>
      <c r="BU11" s="17">
        <v>0.12177365341261261</v>
      </c>
      <c r="BV11" s="17">
        <v>0.16504647676728601</v>
      </c>
      <c r="BW11" s="17">
        <v>0.21829101866084641</v>
      </c>
      <c r="BX11" s="17">
        <v>0.16496145701346929</v>
      </c>
      <c r="BY11" s="17">
        <v>0.16427949947548881</v>
      </c>
    </row>
    <row r="12" spans="2:79" ht="18.95" customHeight="1">
      <c r="B12" s="19" t="s">
        <v>314</v>
      </c>
      <c r="C12" s="17">
        <v>2.7530181959609219E-2</v>
      </c>
      <c r="D12" s="17">
        <v>2.953644041195079E-2</v>
      </c>
      <c r="E12" s="17">
        <v>1.7515272386661972E-2</v>
      </c>
      <c r="F12" s="17">
        <v>5.1475473848496683E-2</v>
      </c>
      <c r="H12" s="17">
        <v>5.3325678395119501E-2</v>
      </c>
      <c r="I12" s="17">
        <v>1.629248910080975E-2</v>
      </c>
      <c r="J12" s="17">
        <v>3.7422292199967108E-2</v>
      </c>
      <c r="K12" s="17">
        <v>1.8825630153235309E-2</v>
      </c>
      <c r="L12" s="17">
        <v>4.6139272765048749E-2</v>
      </c>
      <c r="M12" s="17">
        <v>1.676350675938066E-2</v>
      </c>
      <c r="N12" s="17">
        <v>3.3277758424020011E-2</v>
      </c>
      <c r="O12" s="17">
        <v>2.09098900758827E-2</v>
      </c>
      <c r="P12" s="17">
        <v>3.6738021818758952E-2</v>
      </c>
      <c r="Q12" s="17">
        <v>4.7753731817338748E-3</v>
      </c>
      <c r="R12" s="17">
        <v>1.8748303114945838E-2</v>
      </c>
      <c r="S12" s="17">
        <v>2.0344431472389669E-2</v>
      </c>
      <c r="U12" s="17">
        <v>3.7912301040121478E-2</v>
      </c>
      <c r="V12" s="17">
        <v>2.787183047746206E-2</v>
      </c>
      <c r="W12" s="17">
        <v>4.299929374512048E-2</v>
      </c>
      <c r="X12" s="17">
        <v>2.3185892636396341E-2</v>
      </c>
      <c r="Y12" s="17">
        <v>2.4765893390578608E-2</v>
      </c>
      <c r="Z12" s="17">
        <v>3.0183972789903479E-2</v>
      </c>
      <c r="AA12" s="17">
        <v>2.040904078485602E-2</v>
      </c>
      <c r="AB12" s="17">
        <v>2.916632992663299E-2</v>
      </c>
      <c r="AC12" s="17">
        <v>2.523917057892126E-2</v>
      </c>
      <c r="AD12" s="17">
        <v>8.7007941613575154E-3</v>
      </c>
      <c r="AE12" s="17">
        <v>0</v>
      </c>
      <c r="AG12" s="17">
        <v>1.9965623308415011E-2</v>
      </c>
      <c r="AH12" s="17">
        <v>3.3439380346862273E-2</v>
      </c>
      <c r="AJ12" s="17">
        <v>2.4158908048168361E-2</v>
      </c>
      <c r="AK12" s="17">
        <v>2.9164779864656491E-2</v>
      </c>
      <c r="AL12" s="17">
        <v>9.4337162781369492E-3</v>
      </c>
      <c r="AM12" s="17">
        <v>2.723183658399882E-2</v>
      </c>
      <c r="AN12" s="17">
        <v>1.617928303208389E-2</v>
      </c>
      <c r="AO12" s="17">
        <v>3.5144974581174063E-2</v>
      </c>
      <c r="AP12" s="17">
        <v>1.341184903227961E-2</v>
      </c>
      <c r="AQ12" s="17">
        <v>2.56457724705056E-2</v>
      </c>
      <c r="AR12" s="17">
        <v>1.7880553288619101E-2</v>
      </c>
      <c r="AS12" s="17">
        <v>6.2964788058686863E-3</v>
      </c>
      <c r="AT12" s="17">
        <v>2.4888925598109669E-2</v>
      </c>
      <c r="AU12" s="17">
        <v>2.5135762280376981E-2</v>
      </c>
      <c r="AV12" s="17">
        <v>4.6731689200723266E-3</v>
      </c>
      <c r="AX12" s="17">
        <v>2.687496394428604E-2</v>
      </c>
      <c r="AY12" s="17">
        <v>6.2964788058686863E-3</v>
      </c>
      <c r="AZ12" s="17">
        <v>2.4888925598109669E-2</v>
      </c>
      <c r="BA12" s="17">
        <v>2.5135762280376981E-2</v>
      </c>
      <c r="BC12" s="17">
        <v>2.312347622106126E-2</v>
      </c>
      <c r="BD12" s="17">
        <v>7.5023824041010731E-3</v>
      </c>
      <c r="BE12" s="17">
        <v>3.1916479955064928E-2</v>
      </c>
      <c r="BF12" s="17">
        <v>3.5717538122949838E-2</v>
      </c>
      <c r="BG12" s="17">
        <v>4.4254557350451577E-2</v>
      </c>
      <c r="BH12" s="17">
        <v>2.4358444894513932E-2</v>
      </c>
      <c r="BI12" s="17">
        <v>1.220026677534467E-2</v>
      </c>
      <c r="BJ12" s="17">
        <v>3.1034506919263061E-2</v>
      </c>
      <c r="BK12" s="17">
        <v>2.1814029803621619E-2</v>
      </c>
      <c r="BL12" s="17">
        <v>2.908988960879428E-2</v>
      </c>
      <c r="BM12" s="17">
        <v>2.9134959338943601E-2</v>
      </c>
      <c r="BN12" s="17">
        <v>2.6816382777135661E-2</v>
      </c>
      <c r="BP12" s="17">
        <v>3.7935416084523853E-2</v>
      </c>
      <c r="BQ12" s="17">
        <v>1.7349857745049931E-2</v>
      </c>
      <c r="BR12" s="17">
        <v>2.197911030264825E-2</v>
      </c>
      <c r="BS12" s="17">
        <v>1.8763871359985949E-2</v>
      </c>
      <c r="BT12" s="17">
        <v>2.1297958228352312E-2</v>
      </c>
      <c r="BU12" s="17">
        <v>0</v>
      </c>
      <c r="BV12" s="17">
        <v>9.7307310626454681E-3</v>
      </c>
      <c r="BW12" s="17">
        <v>3.2319532351290911E-2</v>
      </c>
      <c r="BX12" s="17">
        <v>3.2904325626590319E-2</v>
      </c>
      <c r="BY12" s="17">
        <v>4.1621926495514952E-2</v>
      </c>
    </row>
    <row r="13" spans="2:79" ht="18.95" customHeight="1">
      <c r="B13" s="19" t="s">
        <v>315</v>
      </c>
      <c r="C13" s="17">
        <v>9.0222641465210023E-3</v>
      </c>
      <c r="D13" s="17">
        <v>9.8441738815035155E-3</v>
      </c>
      <c r="E13" s="17">
        <v>4.5847527026344152E-3</v>
      </c>
      <c r="F13" s="17">
        <v>2.0471772046503651E-2</v>
      </c>
      <c r="H13" s="17">
        <v>3.853991623011587E-3</v>
      </c>
      <c r="I13" s="17">
        <v>3.1498883414693757E-2</v>
      </c>
      <c r="J13" s="17">
        <v>1.630333428983733E-2</v>
      </c>
      <c r="K13" s="17">
        <v>1.2482206982073781E-2</v>
      </c>
      <c r="L13" s="17">
        <v>8.034894290619269E-3</v>
      </c>
      <c r="M13" s="17">
        <v>8.9697420479332261E-3</v>
      </c>
      <c r="N13" s="17">
        <v>1.471764707084052E-2</v>
      </c>
      <c r="O13" s="17">
        <v>0</v>
      </c>
      <c r="P13" s="17">
        <v>1.9425720920316161E-2</v>
      </c>
      <c r="Q13" s="17">
        <v>0</v>
      </c>
      <c r="R13" s="17">
        <v>1.6063902406354129E-3</v>
      </c>
      <c r="S13" s="17">
        <v>3.9758934080144524E-3</v>
      </c>
      <c r="U13" s="17">
        <v>0</v>
      </c>
      <c r="V13" s="17">
        <v>2.428740839738338E-2</v>
      </c>
      <c r="W13" s="17">
        <v>0</v>
      </c>
      <c r="X13" s="17">
        <v>8.8452549134403827E-3</v>
      </c>
      <c r="Y13" s="17">
        <v>1.6738729567410369E-2</v>
      </c>
      <c r="Z13" s="17">
        <v>1.5922365228278262E-2</v>
      </c>
      <c r="AA13" s="17">
        <v>1.321831610727606E-2</v>
      </c>
      <c r="AB13" s="17">
        <v>6.6115533255524011E-3</v>
      </c>
      <c r="AC13" s="17">
        <v>0</v>
      </c>
      <c r="AD13" s="17">
        <v>1.617106797859659E-2</v>
      </c>
      <c r="AE13" s="17">
        <v>0</v>
      </c>
      <c r="AG13" s="17">
        <v>4.9593285299830356E-3</v>
      </c>
      <c r="AH13" s="17">
        <v>1.219610332205159E-2</v>
      </c>
      <c r="AJ13" s="17">
        <v>2.0201977961029471E-3</v>
      </c>
      <c r="AK13" s="17">
        <v>0</v>
      </c>
      <c r="AL13" s="17">
        <v>0</v>
      </c>
      <c r="AM13" s="17">
        <v>8.270397499013659E-3</v>
      </c>
      <c r="AN13" s="17">
        <v>1.212364077949209E-2</v>
      </c>
      <c r="AO13" s="17">
        <v>1.0380949918400779E-2</v>
      </c>
      <c r="AP13" s="17">
        <v>3.8936212061749971E-3</v>
      </c>
      <c r="AQ13" s="17">
        <v>1.6043270258211541E-2</v>
      </c>
      <c r="AR13" s="17">
        <v>8.0045718009137592E-3</v>
      </c>
      <c r="AS13" s="17">
        <v>0</v>
      </c>
      <c r="AT13" s="17">
        <v>1.1401744725083221E-3</v>
      </c>
      <c r="AU13" s="17">
        <v>0</v>
      </c>
      <c r="AV13" s="17">
        <v>0</v>
      </c>
      <c r="AX13" s="17">
        <v>9.8375258725941928E-3</v>
      </c>
      <c r="AY13" s="17">
        <v>0</v>
      </c>
      <c r="AZ13" s="17">
        <v>1.1401744725083221E-3</v>
      </c>
      <c r="BA13" s="17">
        <v>0</v>
      </c>
      <c r="BC13" s="17">
        <v>1.01829936242732E-2</v>
      </c>
      <c r="BD13" s="17">
        <v>1.434954430679633E-2</v>
      </c>
      <c r="BE13" s="17">
        <v>1.212315306552483E-2</v>
      </c>
      <c r="BF13" s="17">
        <v>0</v>
      </c>
      <c r="BG13" s="17">
        <v>0</v>
      </c>
      <c r="BH13" s="17">
        <v>8.0308575549502201E-3</v>
      </c>
      <c r="BI13" s="17">
        <v>9.960681546984089E-3</v>
      </c>
      <c r="BJ13" s="17">
        <v>6.5803775509691749E-3</v>
      </c>
      <c r="BK13" s="17">
        <v>5.0203569929399262E-2</v>
      </c>
      <c r="BL13" s="17">
        <v>1.277092367864713E-2</v>
      </c>
      <c r="BM13" s="17">
        <v>3.9762626239521334E-3</v>
      </c>
      <c r="BN13" s="17">
        <v>5.6124970471025199E-3</v>
      </c>
      <c r="BP13" s="17">
        <v>5.8247185466566752E-3</v>
      </c>
      <c r="BQ13" s="17">
        <v>0</v>
      </c>
      <c r="BR13" s="17">
        <v>0</v>
      </c>
      <c r="BS13" s="17">
        <v>1.091458791218732E-2</v>
      </c>
      <c r="BT13" s="17">
        <v>0</v>
      </c>
      <c r="BU13" s="17">
        <v>0</v>
      </c>
      <c r="BV13" s="17">
        <v>9.7307310626454681E-3</v>
      </c>
      <c r="BW13" s="17">
        <v>1.7337415222528581E-2</v>
      </c>
      <c r="BX13" s="17">
        <v>1.0053353787819351E-2</v>
      </c>
      <c r="BY13" s="17">
        <v>1.420315123174511E-2</v>
      </c>
    </row>
    <row r="14" spans="2:79" ht="18.95" customHeight="1">
      <c r="B14" s="19" t="s">
        <v>131</v>
      </c>
      <c r="C14" s="17">
        <v>7.5357004557308482E-3</v>
      </c>
      <c r="D14" s="17">
        <v>7.4767095037402828E-3</v>
      </c>
      <c r="E14" s="17">
        <v>9.1993927938214051E-3</v>
      </c>
      <c r="F14" s="17">
        <v>0</v>
      </c>
      <c r="H14" s="17">
        <v>2.674201718024875E-2</v>
      </c>
      <c r="I14" s="17">
        <v>0</v>
      </c>
      <c r="J14" s="17">
        <v>7.1522949980979706E-3</v>
      </c>
      <c r="K14" s="17">
        <v>9.4692778215659974E-3</v>
      </c>
      <c r="L14" s="17">
        <v>5.7283884302293687E-3</v>
      </c>
      <c r="M14" s="17">
        <v>1.5370890899806811E-3</v>
      </c>
      <c r="N14" s="17">
        <v>0</v>
      </c>
      <c r="O14" s="17">
        <v>0</v>
      </c>
      <c r="P14" s="17">
        <v>1.069022794508288E-2</v>
      </c>
      <c r="Q14" s="17">
        <v>1.427934384762879E-2</v>
      </c>
      <c r="R14" s="17">
        <v>0</v>
      </c>
      <c r="S14" s="17">
        <v>4.6387470001468282E-3</v>
      </c>
      <c r="U14" s="17">
        <v>2.1069431891788781E-2</v>
      </c>
      <c r="V14" s="17">
        <v>7.1234901058311014E-3</v>
      </c>
      <c r="W14" s="17">
        <v>7.3777454174744914E-3</v>
      </c>
      <c r="X14" s="17">
        <v>4.1719248887449774E-3</v>
      </c>
      <c r="Y14" s="17">
        <v>8.369364783705183E-3</v>
      </c>
      <c r="Z14" s="17">
        <v>1.566016917788525E-3</v>
      </c>
      <c r="AA14" s="17">
        <v>1.4417282302314281E-3</v>
      </c>
      <c r="AB14" s="17">
        <v>6.6115533255524011E-3</v>
      </c>
      <c r="AC14" s="17">
        <v>1.035610930545716E-2</v>
      </c>
      <c r="AD14" s="17">
        <v>0</v>
      </c>
      <c r="AE14" s="17">
        <v>0.22158449721752571</v>
      </c>
      <c r="AG14" s="17">
        <v>6.0630300537742919E-3</v>
      </c>
      <c r="AH14" s="17">
        <v>8.6861048567626418E-3</v>
      </c>
      <c r="AJ14" s="17">
        <v>2.342218510042072E-3</v>
      </c>
      <c r="AK14" s="17">
        <v>0</v>
      </c>
      <c r="AL14" s="17">
        <v>9.4575729967860348E-3</v>
      </c>
      <c r="AM14" s="17">
        <v>2.3795634593002648E-3</v>
      </c>
      <c r="AN14" s="17">
        <v>5.3474750915126854E-3</v>
      </c>
      <c r="AO14" s="17">
        <v>1.223190758896695E-2</v>
      </c>
      <c r="AP14" s="17">
        <v>7.3828659166168533E-3</v>
      </c>
      <c r="AQ14" s="17">
        <v>7.8761230927719902E-3</v>
      </c>
      <c r="AR14" s="17">
        <v>5.5436797683353356E-3</v>
      </c>
      <c r="AS14" s="17">
        <v>0</v>
      </c>
      <c r="AT14" s="17">
        <v>0</v>
      </c>
      <c r="AU14" s="17">
        <v>4.190104205330474E-3</v>
      </c>
      <c r="AV14" s="17">
        <v>0</v>
      </c>
      <c r="AX14" s="17">
        <v>7.9111149153453277E-3</v>
      </c>
      <c r="AY14" s="17">
        <v>0</v>
      </c>
      <c r="AZ14" s="17">
        <v>0</v>
      </c>
      <c r="BA14" s="17">
        <v>4.190104205330474E-3</v>
      </c>
      <c r="BC14" s="17">
        <v>7.8951649694269203E-3</v>
      </c>
      <c r="BD14" s="17">
        <v>3.6592507300078847E-2</v>
      </c>
      <c r="BE14" s="17">
        <v>0</v>
      </c>
      <c r="BF14" s="17">
        <v>0</v>
      </c>
      <c r="BG14" s="17">
        <v>3.5067953849181432E-2</v>
      </c>
      <c r="BH14" s="17">
        <v>5.2683933244199316E-3</v>
      </c>
      <c r="BI14" s="17">
        <v>1.040901607435203E-2</v>
      </c>
      <c r="BJ14" s="17">
        <v>1.297473371877542E-2</v>
      </c>
      <c r="BK14" s="17">
        <v>0</v>
      </c>
      <c r="BL14" s="17">
        <v>0</v>
      </c>
      <c r="BM14" s="17">
        <v>5.0809554518038017E-3</v>
      </c>
      <c r="BN14" s="17">
        <v>1.437475085441142E-2</v>
      </c>
      <c r="BP14" s="17">
        <v>1.055604066442885E-2</v>
      </c>
      <c r="BQ14" s="17">
        <v>5.7770210011933261E-3</v>
      </c>
      <c r="BR14" s="17">
        <v>5.8849573278001704E-3</v>
      </c>
      <c r="BS14" s="17">
        <v>3.9310154962245783E-3</v>
      </c>
      <c r="BT14" s="17">
        <v>2.741091246473544E-3</v>
      </c>
      <c r="BU14" s="17">
        <v>0</v>
      </c>
      <c r="BV14" s="17">
        <v>0</v>
      </c>
      <c r="BW14" s="17">
        <v>2.2875702817302989E-3</v>
      </c>
      <c r="BX14" s="17">
        <v>0</v>
      </c>
      <c r="BY14" s="17">
        <v>1.5750892820707279E-2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A19"/>
  <sheetViews>
    <sheetView showGridLines="0" workbookViewId="0">
      <pane xSplit="2" topLeftCell="BH1" activePane="topRight" state="frozen"/>
      <selection pane="topRight" activeCell="B19" sqref="B19"/>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358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0.39089176367861311</v>
      </c>
      <c r="D9" s="17">
        <v>0.40325499123147829</v>
      </c>
      <c r="E9" s="17">
        <v>0.36032037311223802</v>
      </c>
      <c r="F9" s="17">
        <v>0.32014826019871467</v>
      </c>
      <c r="H9" s="17">
        <v>0.3416573660997313</v>
      </c>
      <c r="I9" s="17">
        <v>0.39147625237905459</v>
      </c>
      <c r="J9" s="17">
        <v>0.47529061067351391</v>
      </c>
      <c r="K9" s="17">
        <v>0.4342039971091099</v>
      </c>
      <c r="L9" s="17">
        <v>0.33093229249527201</v>
      </c>
      <c r="M9" s="17">
        <v>0.38228471987779639</v>
      </c>
      <c r="N9" s="17">
        <v>0.30580458577400121</v>
      </c>
      <c r="O9" s="17">
        <v>0.31308890819888702</v>
      </c>
      <c r="P9" s="17">
        <v>0.42054764959487428</v>
      </c>
      <c r="Q9" s="17">
        <v>0.38429754811838029</v>
      </c>
      <c r="R9" s="17">
        <v>0.41850627115694128</v>
      </c>
      <c r="S9" s="17">
        <v>0.42981917462511438</v>
      </c>
      <c r="U9" s="17">
        <v>0.37042314454679498</v>
      </c>
      <c r="V9" s="17">
        <v>0.37300138052450832</v>
      </c>
      <c r="W9" s="17">
        <v>0.39459435671670318</v>
      </c>
      <c r="X9" s="17">
        <v>0.30435647410291122</v>
      </c>
      <c r="Y9" s="17">
        <v>0.4298232714500182</v>
      </c>
      <c r="Z9" s="17">
        <v>0.44302941117633049</v>
      </c>
      <c r="AA9" s="17">
        <v>0.42520568440527873</v>
      </c>
      <c r="AB9" s="17">
        <v>0.45139179767284549</v>
      </c>
      <c r="AC9" s="17">
        <v>0.39324931807737928</v>
      </c>
      <c r="AD9" s="17">
        <v>0.31252196329979087</v>
      </c>
      <c r="AE9" s="17">
        <v>0</v>
      </c>
      <c r="AG9" s="17">
        <v>0.40548595954430039</v>
      </c>
      <c r="AH9" s="17">
        <v>0.37949123092457587</v>
      </c>
      <c r="AJ9" s="17">
        <v>0.42481960581042549</v>
      </c>
      <c r="AK9" s="17">
        <v>0.37135965897004097</v>
      </c>
      <c r="AL9" s="17">
        <v>0.36531812269996689</v>
      </c>
      <c r="AM9" s="17">
        <v>0.40413583610359471</v>
      </c>
      <c r="AN9" s="17">
        <v>0.30217441965822178</v>
      </c>
      <c r="AO9" s="17">
        <v>0.42903335724388741</v>
      </c>
      <c r="AP9" s="17">
        <v>0.38874863941240068</v>
      </c>
      <c r="AQ9" s="17">
        <v>0.39912046654476552</v>
      </c>
      <c r="AR9" s="17">
        <v>0.40162736266846988</v>
      </c>
      <c r="AS9" s="17">
        <v>0.31842837842906369</v>
      </c>
      <c r="AT9" s="17">
        <v>0.39382959626766922</v>
      </c>
      <c r="AU9" s="17">
        <v>0.38223819559653782</v>
      </c>
      <c r="AV9" s="17">
        <v>0.51323667983481192</v>
      </c>
      <c r="AX9" s="17">
        <v>0.39772786948736072</v>
      </c>
      <c r="AY9" s="17">
        <v>0.31842837842906369</v>
      </c>
      <c r="AZ9" s="17">
        <v>0.39382959626766922</v>
      </c>
      <c r="BA9" s="17">
        <v>0.38223819559653782</v>
      </c>
      <c r="BC9" s="17">
        <v>0.38700435658016008</v>
      </c>
      <c r="BD9" s="17">
        <v>0.34109588007149971</v>
      </c>
      <c r="BE9" s="17">
        <v>0.39736864404884359</v>
      </c>
      <c r="BF9" s="17">
        <v>0.44432687557357708</v>
      </c>
      <c r="BG9" s="17">
        <v>0.39042266897933642</v>
      </c>
      <c r="BH9" s="17">
        <v>0.49323926906246501</v>
      </c>
      <c r="BI9" s="17">
        <v>0.45055408363868782</v>
      </c>
      <c r="BJ9" s="17">
        <v>0.39721356939760277</v>
      </c>
      <c r="BK9" s="17">
        <v>0.40689489590143002</v>
      </c>
      <c r="BL9" s="17">
        <v>0.38480273921019381</v>
      </c>
      <c r="BM9" s="17">
        <v>0.42347480093968159</v>
      </c>
      <c r="BN9" s="17">
        <v>0.32107100772181912</v>
      </c>
      <c r="BP9" s="17">
        <v>0.42812251433249998</v>
      </c>
      <c r="BQ9" s="17">
        <v>0.5399315098098133</v>
      </c>
      <c r="BR9" s="17">
        <v>0.29207982431836899</v>
      </c>
      <c r="BS9" s="17">
        <v>0.33793634972417202</v>
      </c>
      <c r="BT9" s="17">
        <v>0.54620827917095993</v>
      </c>
      <c r="BU9" s="17">
        <v>0.3814071581099856</v>
      </c>
      <c r="BV9" s="17">
        <v>0.34319222660660231</v>
      </c>
      <c r="BW9" s="17">
        <v>0.3582035596503485</v>
      </c>
      <c r="BX9" s="17">
        <v>0.39362870413497802</v>
      </c>
      <c r="BY9" s="17">
        <v>0.42086040287975779</v>
      </c>
    </row>
    <row r="10" spans="2:79" ht="18.95" customHeight="1">
      <c r="B10" s="19" t="s">
        <v>312</v>
      </c>
      <c r="C10" s="17">
        <v>0.36116974613396241</v>
      </c>
      <c r="D10" s="17">
        <v>0.36112849383981832</v>
      </c>
      <c r="E10" s="17">
        <v>0.38391546548423422</v>
      </c>
      <c r="F10" s="17">
        <v>0.24870689692149731</v>
      </c>
      <c r="H10" s="17">
        <v>0.33395539409827218</v>
      </c>
      <c r="I10" s="17">
        <v>0.25976089070254099</v>
      </c>
      <c r="J10" s="17">
        <v>0.32603506389982911</v>
      </c>
      <c r="K10" s="17">
        <v>0.39387037888241661</v>
      </c>
      <c r="L10" s="17">
        <v>0.42438025556704873</v>
      </c>
      <c r="M10" s="17">
        <v>0.36241094157962361</v>
      </c>
      <c r="N10" s="17">
        <v>0.45595064906231419</v>
      </c>
      <c r="O10" s="17">
        <v>0.34019665931135168</v>
      </c>
      <c r="P10" s="17">
        <v>0.35730411038224957</v>
      </c>
      <c r="Q10" s="17">
        <v>0.36130338365451059</v>
      </c>
      <c r="R10" s="17">
        <v>0.37666451668532769</v>
      </c>
      <c r="S10" s="17">
        <v>0.34363394241846168</v>
      </c>
      <c r="U10" s="17">
        <v>0.35609883079863741</v>
      </c>
      <c r="V10" s="17">
        <v>0.37236871105308889</v>
      </c>
      <c r="W10" s="17">
        <v>0.37733249487870352</v>
      </c>
      <c r="X10" s="17">
        <v>0.41422965981318371</v>
      </c>
      <c r="Y10" s="17">
        <v>0.38583540656138099</v>
      </c>
      <c r="Z10" s="17">
        <v>0.31852312224469298</v>
      </c>
      <c r="AA10" s="17">
        <v>0.32332817865203167</v>
      </c>
      <c r="AB10" s="17">
        <v>0.3004847228131089</v>
      </c>
      <c r="AC10" s="17">
        <v>0.41139770016475069</v>
      </c>
      <c r="AD10" s="17">
        <v>0.36782606985251481</v>
      </c>
      <c r="AE10" s="17">
        <v>0.56684124208319719</v>
      </c>
      <c r="AG10" s="17">
        <v>0.35513496282381052</v>
      </c>
      <c r="AH10" s="17">
        <v>0.36588393151451221</v>
      </c>
      <c r="AJ10" s="17">
        <v>0.34637255600907763</v>
      </c>
      <c r="AK10" s="17">
        <v>0.33973912795927569</v>
      </c>
      <c r="AL10" s="17">
        <v>0.34627479020207591</v>
      </c>
      <c r="AM10" s="17">
        <v>0.3391647229722225</v>
      </c>
      <c r="AN10" s="17">
        <v>0.37664241833815998</v>
      </c>
      <c r="AO10" s="17">
        <v>0.28728405992309031</v>
      </c>
      <c r="AP10" s="17">
        <v>0.37692013639123279</v>
      </c>
      <c r="AQ10" s="17">
        <v>0.2966665397332342</v>
      </c>
      <c r="AR10" s="17">
        <v>0.33223517503631289</v>
      </c>
      <c r="AS10" s="17">
        <v>0.43287070982063991</v>
      </c>
      <c r="AT10" s="17">
        <v>0.35852984876154609</v>
      </c>
      <c r="AU10" s="17">
        <v>0.3046843470662679</v>
      </c>
      <c r="AV10" s="17">
        <v>0.30675010906108929</v>
      </c>
      <c r="AX10" s="17">
        <v>0.35433589454826891</v>
      </c>
      <c r="AY10" s="17">
        <v>0.43287070982063991</v>
      </c>
      <c r="AZ10" s="17">
        <v>0.35852984876154609</v>
      </c>
      <c r="BA10" s="17">
        <v>0.3046843470662679</v>
      </c>
      <c r="BC10" s="17">
        <v>0.3596632774302741</v>
      </c>
      <c r="BD10" s="17">
        <v>0.44586584020626319</v>
      </c>
      <c r="BE10" s="17">
        <v>0.42390882540198099</v>
      </c>
      <c r="BF10" s="17">
        <v>0.35300630970134378</v>
      </c>
      <c r="BG10" s="17">
        <v>0.32696665553076942</v>
      </c>
      <c r="BH10" s="17">
        <v>0.30047957366335509</v>
      </c>
      <c r="BI10" s="17">
        <v>0.36921641276794492</v>
      </c>
      <c r="BJ10" s="17">
        <v>0.36015877557537818</v>
      </c>
      <c r="BK10" s="17">
        <v>0.35148739360828313</v>
      </c>
      <c r="BL10" s="17">
        <v>0.30186624019003688</v>
      </c>
      <c r="BM10" s="17">
        <v>0.3108819522684369</v>
      </c>
      <c r="BN10" s="17">
        <v>0.38920780589751192</v>
      </c>
      <c r="BP10" s="17">
        <v>0.3473944772219556</v>
      </c>
      <c r="BQ10" s="17">
        <v>0.28979679447525752</v>
      </c>
      <c r="BR10" s="17">
        <v>0.41876549671781671</v>
      </c>
      <c r="BS10" s="17">
        <v>0.40336766130756252</v>
      </c>
      <c r="BT10" s="17">
        <v>0.33861141289834817</v>
      </c>
      <c r="BU10" s="17">
        <v>0.30194172563772342</v>
      </c>
      <c r="BV10" s="17">
        <v>0.41877055370201188</v>
      </c>
      <c r="BW10" s="17">
        <v>0.38571516962716079</v>
      </c>
      <c r="BX10" s="17">
        <v>0.3301929666959888</v>
      </c>
      <c r="BY10" s="17">
        <v>0.32535088810590801</v>
      </c>
    </row>
    <row r="11" spans="2:79" ht="18.95" customHeight="1">
      <c r="B11" s="19" t="s">
        <v>313</v>
      </c>
      <c r="C11" s="17">
        <v>0.20132296502861549</v>
      </c>
      <c r="D11" s="17">
        <v>0.19089394001846291</v>
      </c>
      <c r="E11" s="17">
        <v>0.20562314892203851</v>
      </c>
      <c r="F11" s="17">
        <v>0.36245912178302853</v>
      </c>
      <c r="H11" s="17">
        <v>0.2420489146141056</v>
      </c>
      <c r="I11" s="17">
        <v>0.23659489760079741</v>
      </c>
      <c r="J11" s="17">
        <v>0.16609222119551209</v>
      </c>
      <c r="K11" s="17">
        <v>0.11147629948534819</v>
      </c>
      <c r="L11" s="17">
        <v>0.17325480182133629</v>
      </c>
      <c r="M11" s="17">
        <v>0.22350493768057789</v>
      </c>
      <c r="N11" s="17">
        <v>0.19724781069284419</v>
      </c>
      <c r="O11" s="17">
        <v>0.25385644700289889</v>
      </c>
      <c r="P11" s="17">
        <v>0.19420604161964211</v>
      </c>
      <c r="Q11" s="17">
        <v>0.22874990405666851</v>
      </c>
      <c r="R11" s="17">
        <v>0.1934101739709487</v>
      </c>
      <c r="S11" s="17">
        <v>0.20974670809175139</v>
      </c>
      <c r="U11" s="17">
        <v>0.21026369371001821</v>
      </c>
      <c r="V11" s="17">
        <v>0.22321900991918819</v>
      </c>
      <c r="W11" s="17">
        <v>0.20004800238957729</v>
      </c>
      <c r="X11" s="17">
        <v>0.2103785505854264</v>
      </c>
      <c r="Y11" s="17">
        <v>0.14066879661463291</v>
      </c>
      <c r="Z11" s="17">
        <v>0.18453419884056479</v>
      </c>
      <c r="AA11" s="17">
        <v>0.1798118856515295</v>
      </c>
      <c r="AB11" s="17">
        <v>0.2333521782283014</v>
      </c>
      <c r="AC11" s="17">
        <v>0.15975770187349189</v>
      </c>
      <c r="AD11" s="17">
        <v>0.27030715587764592</v>
      </c>
      <c r="AE11" s="17">
        <v>0.21157426069927701</v>
      </c>
      <c r="AG11" s="17">
        <v>0.21215144134778841</v>
      </c>
      <c r="AH11" s="17">
        <v>0.1928640954828606</v>
      </c>
      <c r="AJ11" s="17">
        <v>0.19125884177666891</v>
      </c>
      <c r="AK11" s="17">
        <v>0.23637228702025351</v>
      </c>
      <c r="AL11" s="17">
        <v>0.25721916399931383</v>
      </c>
      <c r="AM11" s="17">
        <v>0.2203822617550272</v>
      </c>
      <c r="AN11" s="17">
        <v>0.28048884289202491</v>
      </c>
      <c r="AO11" s="17">
        <v>0.23915535771871119</v>
      </c>
      <c r="AP11" s="17">
        <v>0.19361083475107149</v>
      </c>
      <c r="AQ11" s="17">
        <v>0.24707252328056409</v>
      </c>
      <c r="AR11" s="17">
        <v>0.22963083080502031</v>
      </c>
      <c r="AS11" s="17">
        <v>0.23733060414630841</v>
      </c>
      <c r="AT11" s="17">
        <v>0.20245658676023531</v>
      </c>
      <c r="AU11" s="17">
        <v>0.27088333165752521</v>
      </c>
      <c r="AV11" s="17">
        <v>0.18001321110409871</v>
      </c>
      <c r="AX11" s="17">
        <v>0.20060009678722279</v>
      </c>
      <c r="AY11" s="17">
        <v>0.23733060414630841</v>
      </c>
      <c r="AZ11" s="17">
        <v>0.20245658676023531</v>
      </c>
      <c r="BA11" s="17">
        <v>0.27088333165752521</v>
      </c>
      <c r="BC11" s="17">
        <v>0.19775717338077761</v>
      </c>
      <c r="BD11" s="17">
        <v>0.1255631484845452</v>
      </c>
      <c r="BE11" s="17">
        <v>0.1467830348823502</v>
      </c>
      <c r="BF11" s="17">
        <v>0.16286803359160329</v>
      </c>
      <c r="BG11" s="17">
        <v>0.25377028405901447</v>
      </c>
      <c r="BH11" s="17">
        <v>0.14393724511071249</v>
      </c>
      <c r="BI11" s="17">
        <v>0.13629298763472761</v>
      </c>
      <c r="BJ11" s="17">
        <v>0.18624410072528849</v>
      </c>
      <c r="BK11" s="17">
        <v>0.20203513492938291</v>
      </c>
      <c r="BL11" s="17">
        <v>0.23201623484163561</v>
      </c>
      <c r="BM11" s="17">
        <v>0.22200503063170529</v>
      </c>
      <c r="BN11" s="17">
        <v>0.24078114473478371</v>
      </c>
      <c r="BP11" s="17">
        <v>0.1894505074004324</v>
      </c>
      <c r="BQ11" s="17">
        <v>0.1355907749662992</v>
      </c>
      <c r="BR11" s="17">
        <v>0.23570501273855091</v>
      </c>
      <c r="BS11" s="17">
        <v>0.21333171034514539</v>
      </c>
      <c r="BT11" s="17">
        <v>0.1054492106392696</v>
      </c>
      <c r="BU11" s="17">
        <v>0.30443413353153159</v>
      </c>
      <c r="BV11" s="17">
        <v>0.18672736644929211</v>
      </c>
      <c r="BW11" s="17">
        <v>0.1833038149815823</v>
      </c>
      <c r="BX11" s="17">
        <v>0.22357691218957371</v>
      </c>
      <c r="BY11" s="17">
        <v>0.19550101759900601</v>
      </c>
    </row>
    <row r="12" spans="2:79" ht="18.95" customHeight="1">
      <c r="B12" s="19" t="s">
        <v>314</v>
      </c>
      <c r="C12" s="17">
        <v>2.886034475462412E-2</v>
      </c>
      <c r="D12" s="17">
        <v>2.742880163438232E-2</v>
      </c>
      <c r="E12" s="17">
        <v>3.093348480105242E-2</v>
      </c>
      <c r="F12" s="17">
        <v>4.8123563635472787E-2</v>
      </c>
      <c r="H12" s="17">
        <v>4.8667067015388109E-2</v>
      </c>
      <c r="I12" s="17">
        <v>5.8606843643494409E-2</v>
      </c>
      <c r="J12" s="17">
        <v>2.542980923304701E-2</v>
      </c>
      <c r="K12" s="17">
        <v>2.9028561897919469E-2</v>
      </c>
      <c r="L12" s="17">
        <v>4.5049145101750759E-2</v>
      </c>
      <c r="M12" s="17">
        <v>3.1799400862002121E-2</v>
      </c>
      <c r="N12" s="17">
        <v>1.471764707084052E-2</v>
      </c>
      <c r="O12" s="17">
        <v>7.192380500346679E-2</v>
      </c>
      <c r="P12" s="17">
        <v>1.954433536524788E-2</v>
      </c>
      <c r="Q12" s="17">
        <v>1.180159230868112E-2</v>
      </c>
      <c r="R12" s="17">
        <v>9.3741515574729192E-3</v>
      </c>
      <c r="S12" s="17">
        <v>9.8063392416222299E-3</v>
      </c>
      <c r="U12" s="17">
        <v>3.5609164715052752E-2</v>
      </c>
      <c r="V12" s="17">
        <v>1.0662558131583519E-2</v>
      </c>
      <c r="W12" s="17">
        <v>2.802514601501602E-2</v>
      </c>
      <c r="X12" s="17">
        <v>3.5564359290584081E-2</v>
      </c>
      <c r="Y12" s="17">
        <v>2.693379580655746E-2</v>
      </c>
      <c r="Z12" s="17">
        <v>2.519239513383047E-2</v>
      </c>
      <c r="AA12" s="17">
        <v>5.8435935183884062E-2</v>
      </c>
      <c r="AB12" s="17">
        <v>1.477130128574424E-2</v>
      </c>
      <c r="AC12" s="17">
        <v>2.37556886358881E-2</v>
      </c>
      <c r="AD12" s="17">
        <v>2.027425803448378E-2</v>
      </c>
      <c r="AE12" s="17">
        <v>0</v>
      </c>
      <c r="AG12" s="17">
        <v>1.8218934681301299E-2</v>
      </c>
      <c r="AH12" s="17">
        <v>3.7173083956328942E-2</v>
      </c>
      <c r="AJ12" s="17">
        <v>3.003247449543079E-2</v>
      </c>
      <c r="AK12" s="17">
        <v>4.583097949661373E-2</v>
      </c>
      <c r="AL12" s="17">
        <v>3.118792309864327E-2</v>
      </c>
      <c r="AM12" s="17">
        <v>3.113961577861861E-2</v>
      </c>
      <c r="AN12" s="17">
        <v>2.6054946168170369E-2</v>
      </c>
      <c r="AO12" s="17">
        <v>2.6480965377537299E-2</v>
      </c>
      <c r="AP12" s="17">
        <v>2.4487439227363052E-2</v>
      </c>
      <c r="AQ12" s="17">
        <v>3.8169076407648939E-2</v>
      </c>
      <c r="AR12" s="17">
        <v>1.9774682284863659E-2</v>
      </c>
      <c r="AS12" s="17">
        <v>1.137030760398801E-2</v>
      </c>
      <c r="AT12" s="17">
        <v>3.0391398858115669E-2</v>
      </c>
      <c r="AU12" s="17">
        <v>2.953570676022467E-2</v>
      </c>
      <c r="AV12" s="17">
        <v>0</v>
      </c>
      <c r="AX12" s="17">
        <v>2.917620723384648E-2</v>
      </c>
      <c r="AY12" s="17">
        <v>1.137030760398801E-2</v>
      </c>
      <c r="AZ12" s="17">
        <v>3.0391398858115669E-2</v>
      </c>
      <c r="BA12" s="17">
        <v>2.953570676022467E-2</v>
      </c>
      <c r="BC12" s="17">
        <v>4.2612546931619623E-2</v>
      </c>
      <c r="BD12" s="17">
        <v>3.2616084122204569E-2</v>
      </c>
      <c r="BE12" s="17">
        <v>1.816171388652699E-2</v>
      </c>
      <c r="BF12" s="17">
        <v>3.7210640421123237E-2</v>
      </c>
      <c r="BG12" s="17">
        <v>2.2085190304396742E-2</v>
      </c>
      <c r="BH12" s="17">
        <v>4.6859427383242912E-2</v>
      </c>
      <c r="BI12" s="17">
        <v>2.8978846709643319E-2</v>
      </c>
      <c r="BJ12" s="17">
        <v>3.2456712865699691E-2</v>
      </c>
      <c r="BK12" s="17">
        <v>1.9916695232321431E-2</v>
      </c>
      <c r="BL12" s="17">
        <v>6.4942728321888063E-2</v>
      </c>
      <c r="BM12" s="17">
        <v>3.2342623169838873E-2</v>
      </c>
      <c r="BN12" s="17">
        <v>2.259481203981463E-2</v>
      </c>
      <c r="BP12" s="17">
        <v>1.8651741834026341E-2</v>
      </c>
      <c r="BQ12" s="17">
        <v>1.7331063003579981E-2</v>
      </c>
      <c r="BR12" s="17">
        <v>3.8574025986653368E-2</v>
      </c>
      <c r="BS12" s="17">
        <v>3.0531422759358641E-2</v>
      </c>
      <c r="BT12" s="17">
        <v>6.2304182467505693E-3</v>
      </c>
      <c r="BU12" s="17">
        <v>1.221698272075954E-2</v>
      </c>
      <c r="BV12" s="17">
        <v>1.946146212529094E-2</v>
      </c>
      <c r="BW12" s="17">
        <v>5.4756210724329582E-2</v>
      </c>
      <c r="BX12" s="17">
        <v>2.9708809854500761E-2</v>
      </c>
      <c r="BY12" s="17">
        <v>3.3501402633140741E-2</v>
      </c>
    </row>
    <row r="13" spans="2:79" ht="18.95" customHeight="1">
      <c r="B13" s="19" t="s">
        <v>315</v>
      </c>
      <c r="C13" s="17">
        <v>1.012384192734378E-2</v>
      </c>
      <c r="D13" s="17">
        <v>9.7048745265195524E-3</v>
      </c>
      <c r="E13" s="17">
        <v>9.9480162713392849E-3</v>
      </c>
      <c r="F13" s="17">
        <v>2.0562157461286631E-2</v>
      </c>
      <c r="H13" s="17">
        <v>1.430063591371203E-2</v>
      </c>
      <c r="I13" s="17">
        <v>4.5178556947963119E-2</v>
      </c>
      <c r="J13" s="17">
        <v>0</v>
      </c>
      <c r="K13" s="17">
        <v>2.195148480363978E-2</v>
      </c>
      <c r="L13" s="17">
        <v>1.4372962027261351E-2</v>
      </c>
      <c r="M13" s="17">
        <v>0</v>
      </c>
      <c r="N13" s="17">
        <v>1.471764707084052E-2</v>
      </c>
      <c r="O13" s="17">
        <v>2.0934180483395601E-2</v>
      </c>
      <c r="P13" s="17">
        <v>8.3978630379861422E-3</v>
      </c>
      <c r="Q13" s="17">
        <v>5.0623386357214221E-3</v>
      </c>
      <c r="R13" s="17">
        <v>0</v>
      </c>
      <c r="S13" s="17">
        <v>0</v>
      </c>
      <c r="U13" s="17">
        <v>6.535734337707942E-3</v>
      </c>
      <c r="V13" s="17">
        <v>1.362485026579986E-2</v>
      </c>
      <c r="W13" s="17">
        <v>0</v>
      </c>
      <c r="X13" s="17">
        <v>3.1299031319149698E-2</v>
      </c>
      <c r="Y13" s="17">
        <v>1.6738729567410369E-2</v>
      </c>
      <c r="Z13" s="17">
        <v>1.592385927296527E-2</v>
      </c>
      <c r="AA13" s="17">
        <v>6.6091580536380276E-3</v>
      </c>
      <c r="AB13" s="17">
        <v>0</v>
      </c>
      <c r="AC13" s="17">
        <v>3.5555442435866772E-3</v>
      </c>
      <c r="AD13" s="17">
        <v>1.8143424464356319E-2</v>
      </c>
      <c r="AE13" s="17">
        <v>0</v>
      </c>
      <c r="AG13" s="17">
        <v>4.530825398948916E-3</v>
      </c>
      <c r="AH13" s="17">
        <v>1.4492932812011959E-2</v>
      </c>
      <c r="AJ13" s="17">
        <v>3.146405706275072E-3</v>
      </c>
      <c r="AK13" s="17">
        <v>6.6979465538162409E-3</v>
      </c>
      <c r="AL13" s="17">
        <v>0</v>
      </c>
      <c r="AM13" s="17">
        <v>2.3795634593002648E-3</v>
      </c>
      <c r="AN13" s="17">
        <v>8.217506332040091E-3</v>
      </c>
      <c r="AO13" s="17">
        <v>1.0381900495956021E-2</v>
      </c>
      <c r="AP13" s="17">
        <v>4.7429795609324936E-3</v>
      </c>
      <c r="AQ13" s="17">
        <v>1.60639452091151E-2</v>
      </c>
      <c r="AR13" s="17">
        <v>9.5077237251391181E-3</v>
      </c>
      <c r="AS13" s="17">
        <v>0</v>
      </c>
      <c r="AT13" s="17">
        <v>8.1390377030961577E-3</v>
      </c>
      <c r="AU13" s="17">
        <v>0</v>
      </c>
      <c r="AV13" s="17">
        <v>0</v>
      </c>
      <c r="AX13" s="17">
        <v>1.014295893267176E-2</v>
      </c>
      <c r="AY13" s="17">
        <v>0</v>
      </c>
      <c r="AZ13" s="17">
        <v>8.1390377030961577E-3</v>
      </c>
      <c r="BA13" s="17">
        <v>0</v>
      </c>
      <c r="BC13" s="17">
        <v>0</v>
      </c>
      <c r="BD13" s="17">
        <v>1.8325967484670601E-2</v>
      </c>
      <c r="BE13" s="17">
        <v>1.377778178029818E-2</v>
      </c>
      <c r="BF13" s="17">
        <v>0</v>
      </c>
      <c r="BG13" s="17">
        <v>0</v>
      </c>
      <c r="BH13" s="17">
        <v>9.024580257680017E-3</v>
      </c>
      <c r="BI13" s="17">
        <v>2.2780201830389151E-3</v>
      </c>
      <c r="BJ13" s="17">
        <v>1.2839047312908599E-2</v>
      </c>
      <c r="BK13" s="17">
        <v>1.9665880328582599E-2</v>
      </c>
      <c r="BL13" s="17">
        <v>1.637205743624523E-2</v>
      </c>
      <c r="BM13" s="17">
        <v>1.9826623631145619E-3</v>
      </c>
      <c r="BN13" s="17">
        <v>1.2013272853139179E-2</v>
      </c>
      <c r="BP13" s="17">
        <v>8.7276335860686661E-3</v>
      </c>
      <c r="BQ13" s="17">
        <v>5.7958157426632826E-3</v>
      </c>
      <c r="BR13" s="17">
        <v>0</v>
      </c>
      <c r="BS13" s="17">
        <v>1.091458791218732E-2</v>
      </c>
      <c r="BT13" s="17">
        <v>3.50067904467167E-3</v>
      </c>
      <c r="BU13" s="17">
        <v>0</v>
      </c>
      <c r="BV13" s="17">
        <v>3.1848391116803057E-2</v>
      </c>
      <c r="BW13" s="17">
        <v>9.8585224315156858E-3</v>
      </c>
      <c r="BX13" s="17">
        <v>2.2892607124959E-2</v>
      </c>
      <c r="BY13" s="17">
        <v>1.194043391179791E-2</v>
      </c>
    </row>
    <row r="14" spans="2:79" ht="18.95" customHeight="1">
      <c r="B14" s="19" t="s">
        <v>131</v>
      </c>
      <c r="C14" s="17">
        <v>7.6313384768411296E-3</v>
      </c>
      <c r="D14" s="17">
        <v>7.5888987493385757E-3</v>
      </c>
      <c r="E14" s="17">
        <v>9.2595114090977988E-3</v>
      </c>
      <c r="F14" s="17">
        <v>0</v>
      </c>
      <c r="H14" s="17">
        <v>1.937062225879075E-2</v>
      </c>
      <c r="I14" s="17">
        <v>8.3825587261494687E-3</v>
      </c>
      <c r="J14" s="17">
        <v>7.1522949980979706E-3</v>
      </c>
      <c r="K14" s="17">
        <v>9.4692778215659974E-3</v>
      </c>
      <c r="L14" s="17">
        <v>1.2010542987330749E-2</v>
      </c>
      <c r="M14" s="17">
        <v>0</v>
      </c>
      <c r="N14" s="17">
        <v>1.156166032915946E-2</v>
      </c>
      <c r="O14" s="17">
        <v>0</v>
      </c>
      <c r="P14" s="17">
        <v>0</v>
      </c>
      <c r="Q14" s="17">
        <v>8.7852332260379227E-3</v>
      </c>
      <c r="R14" s="17">
        <v>2.04488662930935E-3</v>
      </c>
      <c r="S14" s="17">
        <v>6.9938356230501396E-3</v>
      </c>
      <c r="U14" s="17">
        <v>2.1069431891788781E-2</v>
      </c>
      <c r="V14" s="17">
        <v>7.1234901058311014E-3</v>
      </c>
      <c r="W14" s="17">
        <v>0</v>
      </c>
      <c r="X14" s="17">
        <v>4.1719248887449774E-3</v>
      </c>
      <c r="Y14" s="17">
        <v>0</v>
      </c>
      <c r="Z14" s="17">
        <v>1.279701333161604E-2</v>
      </c>
      <c r="AA14" s="17">
        <v>6.6091580536380276E-3</v>
      </c>
      <c r="AB14" s="17">
        <v>0</v>
      </c>
      <c r="AC14" s="17">
        <v>8.2840470049036444E-3</v>
      </c>
      <c r="AD14" s="17">
        <v>1.0927128471208331E-2</v>
      </c>
      <c r="AE14" s="17">
        <v>0.22158449721752571</v>
      </c>
      <c r="AG14" s="17">
        <v>4.4778762038506182E-3</v>
      </c>
      <c r="AH14" s="17">
        <v>1.009472530971036E-2</v>
      </c>
      <c r="AJ14" s="17">
        <v>4.3701162021222324E-3</v>
      </c>
      <c r="AK14" s="17">
        <v>0</v>
      </c>
      <c r="AL14" s="17">
        <v>0</v>
      </c>
      <c r="AM14" s="17">
        <v>2.797999931236837E-3</v>
      </c>
      <c r="AN14" s="17">
        <v>6.4218666113828723E-3</v>
      </c>
      <c r="AO14" s="17">
        <v>7.6643592408177216E-3</v>
      </c>
      <c r="AP14" s="17">
        <v>1.148997065699944E-2</v>
      </c>
      <c r="AQ14" s="17">
        <v>2.9074488246725091E-3</v>
      </c>
      <c r="AR14" s="17">
        <v>7.2242254801943582E-3</v>
      </c>
      <c r="AS14" s="17">
        <v>0</v>
      </c>
      <c r="AT14" s="17">
        <v>6.6535316493375957E-3</v>
      </c>
      <c r="AU14" s="17">
        <v>1.2658418919444379E-2</v>
      </c>
      <c r="AV14" s="17">
        <v>0</v>
      </c>
      <c r="AX14" s="17">
        <v>8.016973010629428E-3</v>
      </c>
      <c r="AY14" s="17">
        <v>0</v>
      </c>
      <c r="AZ14" s="17">
        <v>6.6535316493375957E-3</v>
      </c>
      <c r="BA14" s="17">
        <v>1.2658418919444379E-2</v>
      </c>
      <c r="BC14" s="17">
        <v>1.296264567716874E-2</v>
      </c>
      <c r="BD14" s="17">
        <v>3.6533079630816492E-2</v>
      </c>
      <c r="BE14" s="17">
        <v>0</v>
      </c>
      <c r="BF14" s="17">
        <v>2.5881407123525368E-3</v>
      </c>
      <c r="BG14" s="17">
        <v>6.7552011264830356E-3</v>
      </c>
      <c r="BH14" s="17">
        <v>6.4599045225445023E-3</v>
      </c>
      <c r="BI14" s="17">
        <v>1.2679649065957581E-2</v>
      </c>
      <c r="BJ14" s="17">
        <v>1.1087794123122189E-2</v>
      </c>
      <c r="BK14" s="17">
        <v>0</v>
      </c>
      <c r="BL14" s="17">
        <v>0</v>
      </c>
      <c r="BM14" s="17">
        <v>9.3129306272226892E-3</v>
      </c>
      <c r="BN14" s="17">
        <v>1.433195675293154E-2</v>
      </c>
      <c r="BP14" s="17">
        <v>7.6531256250168588E-3</v>
      </c>
      <c r="BQ14" s="17">
        <v>1.155404200238665E-2</v>
      </c>
      <c r="BR14" s="17">
        <v>1.4875640238610131E-2</v>
      </c>
      <c r="BS14" s="17">
        <v>3.9182679515740561E-3</v>
      </c>
      <c r="BT14" s="17">
        <v>0</v>
      </c>
      <c r="BU14" s="17">
        <v>0</v>
      </c>
      <c r="BV14" s="17">
        <v>0</v>
      </c>
      <c r="BW14" s="17">
        <v>8.1627225850632607E-3</v>
      </c>
      <c r="BX14" s="17">
        <v>0</v>
      </c>
      <c r="BY14" s="17">
        <v>1.2845854870389511E-2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A19"/>
  <sheetViews>
    <sheetView showGridLines="0" workbookViewId="0">
      <pane xSplit="2" topLeftCell="F1" activePane="topRight" state="frozen"/>
      <selection pane="topRight" activeCell="B19" sqref="B19"/>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359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311</v>
      </c>
      <c r="C9" s="17">
        <v>0.33581053541720851</v>
      </c>
      <c r="D9" s="17">
        <v>0.37461789134006102</v>
      </c>
      <c r="E9" s="17">
        <v>0.22823716197699201</v>
      </c>
      <c r="F9" s="17">
        <v>0.2257869993597546</v>
      </c>
      <c r="H9" s="17">
        <v>0.28750504704384439</v>
      </c>
      <c r="I9" s="17">
        <v>0.32638754300971778</v>
      </c>
      <c r="J9" s="17">
        <v>0.31827340849209629</v>
      </c>
      <c r="K9" s="17">
        <v>0.32449699180709268</v>
      </c>
      <c r="L9" s="17">
        <v>0.2313370221840072</v>
      </c>
      <c r="M9" s="17">
        <v>0.31864168595888109</v>
      </c>
      <c r="N9" s="17">
        <v>0.30382679011910052</v>
      </c>
      <c r="O9" s="17">
        <v>0.2178531856180958</v>
      </c>
      <c r="P9" s="17">
        <v>0.36873236925039532</v>
      </c>
      <c r="Q9" s="17">
        <v>0.36803278679436757</v>
      </c>
      <c r="R9" s="17">
        <v>0.4404939254432102</v>
      </c>
      <c r="S9" s="17">
        <v>0.41993220665285153</v>
      </c>
      <c r="U9" s="17">
        <v>0.2889582583648258</v>
      </c>
      <c r="V9" s="17">
        <v>0.26312840983236402</v>
      </c>
      <c r="W9" s="17">
        <v>0.25958531583051248</v>
      </c>
      <c r="X9" s="17">
        <v>0.29216569959063171</v>
      </c>
      <c r="Y9" s="17">
        <v>0.37628369961317931</v>
      </c>
      <c r="Z9" s="17">
        <v>0.41012421283317818</v>
      </c>
      <c r="AA9" s="17">
        <v>0.40603339567934038</v>
      </c>
      <c r="AB9" s="17">
        <v>0.39710677329635002</v>
      </c>
      <c r="AC9" s="17">
        <v>0.40838713017144529</v>
      </c>
      <c r="AD9" s="17">
        <v>0.22750288512642541</v>
      </c>
      <c r="AE9" s="17">
        <v>0</v>
      </c>
      <c r="AG9" s="17">
        <v>0.3845606986822131</v>
      </c>
      <c r="AH9" s="17">
        <v>0.29772842125468441</v>
      </c>
      <c r="AJ9" s="17">
        <v>0.42504281012551548</v>
      </c>
      <c r="AK9" s="17">
        <v>0.34629924469000911</v>
      </c>
      <c r="AL9" s="17">
        <v>0.32332149838025609</v>
      </c>
      <c r="AM9" s="17">
        <v>0.34719295505695869</v>
      </c>
      <c r="AN9" s="17">
        <v>0.25431089743575769</v>
      </c>
      <c r="AO9" s="17">
        <v>0.32530314126792559</v>
      </c>
      <c r="AP9" s="17">
        <v>0.31009223033472438</v>
      </c>
      <c r="AQ9" s="17">
        <v>0.29281158159993781</v>
      </c>
      <c r="AR9" s="17">
        <v>0.36849219209292761</v>
      </c>
      <c r="AS9" s="17">
        <v>0.29995041671596739</v>
      </c>
      <c r="AT9" s="17">
        <v>0.36085455793506949</v>
      </c>
      <c r="AU9" s="17">
        <v>0.32259308035627388</v>
      </c>
      <c r="AV9" s="17">
        <v>0.35216812406430398</v>
      </c>
      <c r="AX9" s="17">
        <v>0.34075908276350431</v>
      </c>
      <c r="AY9" s="17">
        <v>0.29995041671596739</v>
      </c>
      <c r="AZ9" s="17">
        <v>0.36085455793506949</v>
      </c>
      <c r="BA9" s="17">
        <v>0.32259308035627388</v>
      </c>
      <c r="BC9" s="17">
        <v>0.40443175153324878</v>
      </c>
      <c r="BD9" s="17">
        <v>0.38544521859429898</v>
      </c>
      <c r="BE9" s="17">
        <v>0.40166463905989702</v>
      </c>
      <c r="BF9" s="17">
        <v>0.36026203398184398</v>
      </c>
      <c r="BG9" s="17">
        <v>0.31552453748750708</v>
      </c>
      <c r="BH9" s="17">
        <v>0.46138003066641892</v>
      </c>
      <c r="BI9" s="17">
        <v>0.45769561823500471</v>
      </c>
      <c r="BJ9" s="17">
        <v>0.30729122093273359</v>
      </c>
      <c r="BK9" s="17">
        <v>0.3186953146314323</v>
      </c>
      <c r="BL9" s="17">
        <v>0.29036979126557838</v>
      </c>
      <c r="BM9" s="17">
        <v>0.41666493233424401</v>
      </c>
      <c r="BN9" s="17">
        <v>0.25802860189715621</v>
      </c>
      <c r="BP9" s="17">
        <v>0.33917215995166228</v>
      </c>
      <c r="BQ9" s="17">
        <v>0.39905179577725342</v>
      </c>
      <c r="BR9" s="17">
        <v>0.2284636546171617</v>
      </c>
      <c r="BS9" s="17">
        <v>0.31455561174532048</v>
      </c>
      <c r="BT9" s="17">
        <v>0.52743515576515854</v>
      </c>
      <c r="BU9" s="17">
        <v>0.16799070688384951</v>
      </c>
      <c r="BV9" s="17">
        <v>0.43979265727361733</v>
      </c>
      <c r="BW9" s="17">
        <v>0.34006592372826061</v>
      </c>
      <c r="BX9" s="17">
        <v>0.37812845710708198</v>
      </c>
      <c r="BY9" s="17">
        <v>0.35453631366273242</v>
      </c>
    </row>
    <row r="10" spans="2:79" ht="18.95" customHeight="1">
      <c r="B10" s="19" t="s">
        <v>312</v>
      </c>
      <c r="C10" s="17">
        <v>0.37561980644997989</v>
      </c>
      <c r="D10" s="17">
        <v>0.35673086365085682</v>
      </c>
      <c r="E10" s="17">
        <v>0.44474264699294108</v>
      </c>
      <c r="F10" s="17">
        <v>0.31439783463091159</v>
      </c>
      <c r="H10" s="17">
        <v>0.36586545659312991</v>
      </c>
      <c r="I10" s="17">
        <v>0.36192862925838137</v>
      </c>
      <c r="J10" s="17">
        <v>0.35387773728627819</v>
      </c>
      <c r="K10" s="17">
        <v>0.42818889255417569</v>
      </c>
      <c r="L10" s="17">
        <v>0.40568966793532402</v>
      </c>
      <c r="M10" s="17">
        <v>0.40985849204106017</v>
      </c>
      <c r="N10" s="17">
        <v>0.43426251403829452</v>
      </c>
      <c r="O10" s="17">
        <v>0.39170216003080538</v>
      </c>
      <c r="P10" s="17">
        <v>0.40926283146711601</v>
      </c>
      <c r="Q10" s="17">
        <v>0.36646394218175338</v>
      </c>
      <c r="R10" s="17">
        <v>0.35342579517083689</v>
      </c>
      <c r="S10" s="17">
        <v>0.30732515499619478</v>
      </c>
      <c r="U10" s="17">
        <v>0.35840650103935112</v>
      </c>
      <c r="V10" s="17">
        <v>0.38859827005673891</v>
      </c>
      <c r="W10" s="17">
        <v>0.42405877456127072</v>
      </c>
      <c r="X10" s="17">
        <v>0.42406678614811621</v>
      </c>
      <c r="Y10" s="17">
        <v>0.40439558410637871</v>
      </c>
      <c r="Z10" s="17">
        <v>0.30218476083985868</v>
      </c>
      <c r="AA10" s="17">
        <v>0.34218958569118668</v>
      </c>
      <c r="AB10" s="17">
        <v>0.39571693303014238</v>
      </c>
      <c r="AC10" s="17">
        <v>0.3294674139974732</v>
      </c>
      <c r="AD10" s="17">
        <v>0.4042696607573093</v>
      </c>
      <c r="AE10" s="17">
        <v>0.43814469564311692</v>
      </c>
      <c r="AG10" s="17">
        <v>0.35294673226039669</v>
      </c>
      <c r="AH10" s="17">
        <v>0.39333130815325529</v>
      </c>
      <c r="AJ10" s="17">
        <v>0.32398636721138913</v>
      </c>
      <c r="AK10" s="17">
        <v>0.33043526081706898</v>
      </c>
      <c r="AL10" s="17">
        <v>0.3174038395942898</v>
      </c>
      <c r="AM10" s="17">
        <v>0.33192621957830393</v>
      </c>
      <c r="AN10" s="17">
        <v>0.41463968493779818</v>
      </c>
      <c r="AO10" s="17">
        <v>0.30021908793658653</v>
      </c>
      <c r="AP10" s="17">
        <v>0.38882734457385909</v>
      </c>
      <c r="AQ10" s="17">
        <v>0.3371682561074007</v>
      </c>
      <c r="AR10" s="17">
        <v>0.31680851676599131</v>
      </c>
      <c r="AS10" s="17">
        <v>0.39416162515213299</v>
      </c>
      <c r="AT10" s="17">
        <v>0.31904998094172632</v>
      </c>
      <c r="AU10" s="17">
        <v>0.30883276736160298</v>
      </c>
      <c r="AV10" s="17">
        <v>0.22403752640747129</v>
      </c>
      <c r="AX10" s="17">
        <v>0.37224198698820837</v>
      </c>
      <c r="AY10" s="17">
        <v>0.39416162515213299</v>
      </c>
      <c r="AZ10" s="17">
        <v>0.31904998094172632</v>
      </c>
      <c r="BA10" s="17">
        <v>0.30883276736160298</v>
      </c>
      <c r="BC10" s="17">
        <v>0.38776845430736362</v>
      </c>
      <c r="BD10" s="17">
        <v>0.37540908572251203</v>
      </c>
      <c r="BE10" s="17">
        <v>0.37110018090808389</v>
      </c>
      <c r="BF10" s="17">
        <v>0.38383748665007728</v>
      </c>
      <c r="BG10" s="17">
        <v>0.3381673523660117</v>
      </c>
      <c r="BH10" s="17">
        <v>0.3446287512453734</v>
      </c>
      <c r="BI10" s="17">
        <v>0.35131076930428923</v>
      </c>
      <c r="BJ10" s="17">
        <v>0.37960204822927879</v>
      </c>
      <c r="BK10" s="17">
        <v>0.36351407438624822</v>
      </c>
      <c r="BL10" s="17">
        <v>0.3474974222593637</v>
      </c>
      <c r="BM10" s="17">
        <v>0.31396719434458831</v>
      </c>
      <c r="BN10" s="17">
        <v>0.37366629700021881</v>
      </c>
      <c r="BP10" s="17">
        <v>0.36890731257057507</v>
      </c>
      <c r="BQ10" s="17">
        <v>0.35428260095220587</v>
      </c>
      <c r="BR10" s="17">
        <v>0.41097040806531332</v>
      </c>
      <c r="BS10" s="17">
        <v>0.41468701700732102</v>
      </c>
      <c r="BT10" s="17">
        <v>0.34719111116084822</v>
      </c>
      <c r="BU10" s="17">
        <v>0.46799664873365349</v>
      </c>
      <c r="BV10" s="17">
        <v>0.34042711575423218</v>
      </c>
      <c r="BW10" s="17">
        <v>0.34868504108833742</v>
      </c>
      <c r="BX10" s="17">
        <v>0.3830408282658252</v>
      </c>
      <c r="BY10" s="17">
        <v>0.34044465016125119</v>
      </c>
    </row>
    <row r="11" spans="2:79" ht="18.95" customHeight="1">
      <c r="B11" s="19" t="s">
        <v>313</v>
      </c>
      <c r="C11" s="17">
        <v>0.23486484125061399</v>
      </c>
      <c r="D11" s="17">
        <v>0.2165964831798684</v>
      </c>
      <c r="E11" s="17">
        <v>0.27634886405549391</v>
      </c>
      <c r="F11" s="17">
        <v>0.3494142992883249</v>
      </c>
      <c r="H11" s="17">
        <v>0.24652168469592681</v>
      </c>
      <c r="I11" s="17">
        <v>0.251271832202689</v>
      </c>
      <c r="J11" s="17">
        <v>0.26160180933961458</v>
      </c>
      <c r="K11" s="17">
        <v>0.2003032901844615</v>
      </c>
      <c r="L11" s="17">
        <v>0.28323562920283091</v>
      </c>
      <c r="M11" s="17">
        <v>0.2102589172750918</v>
      </c>
      <c r="N11" s="17">
        <v>0.206196094300924</v>
      </c>
      <c r="O11" s="17">
        <v>0.33378544109679809</v>
      </c>
      <c r="P11" s="17">
        <v>0.17446994305926419</v>
      </c>
      <c r="Q11" s="17">
        <v>0.2246843098909265</v>
      </c>
      <c r="R11" s="17">
        <v>0.19504452520579341</v>
      </c>
      <c r="S11" s="17">
        <v>0.24565237963796879</v>
      </c>
      <c r="U11" s="17">
        <v>0.28931488495556312</v>
      </c>
      <c r="V11" s="17">
        <v>0.27182667283866818</v>
      </c>
      <c r="W11" s="17">
        <v>0.26458967413107859</v>
      </c>
      <c r="X11" s="17">
        <v>0.21518742817225711</v>
      </c>
      <c r="Y11" s="17">
        <v>0.15415154338591569</v>
      </c>
      <c r="Z11" s="17">
        <v>0.23743637827899089</v>
      </c>
      <c r="AA11" s="17">
        <v>0.19821628206095721</v>
      </c>
      <c r="AB11" s="17">
        <v>0.16941072430714299</v>
      </c>
      <c r="AC11" s="17">
        <v>0.21154348532175579</v>
      </c>
      <c r="AD11" s="17">
        <v>0.3461262052163237</v>
      </c>
      <c r="AE11" s="17">
        <v>0.24946233583600419</v>
      </c>
      <c r="AG11" s="17">
        <v>0.22941493153368619</v>
      </c>
      <c r="AH11" s="17">
        <v>0.2391221415367133</v>
      </c>
      <c r="AJ11" s="17">
        <v>0.2099957483475208</v>
      </c>
      <c r="AK11" s="17">
        <v>0.30464328479643882</v>
      </c>
      <c r="AL11" s="17">
        <v>0.32843170582925818</v>
      </c>
      <c r="AM11" s="17">
        <v>0.27291435123535263</v>
      </c>
      <c r="AN11" s="17">
        <v>0.30979229315275919</v>
      </c>
      <c r="AO11" s="17">
        <v>0.29600274800584753</v>
      </c>
      <c r="AP11" s="17">
        <v>0.25271848818244502</v>
      </c>
      <c r="AQ11" s="17">
        <v>0.31700840794361529</v>
      </c>
      <c r="AR11" s="17">
        <v>0.27376365187458329</v>
      </c>
      <c r="AS11" s="17">
        <v>0.28820597517020119</v>
      </c>
      <c r="AT11" s="17">
        <v>0.2879394295469237</v>
      </c>
      <c r="AU11" s="17">
        <v>0.32517941018266538</v>
      </c>
      <c r="AV11" s="17">
        <v>0.38094894863162299</v>
      </c>
      <c r="AX11" s="17">
        <v>0.23118260110360159</v>
      </c>
      <c r="AY11" s="17">
        <v>0.28820597517020119</v>
      </c>
      <c r="AZ11" s="17">
        <v>0.2879394295469237</v>
      </c>
      <c r="BA11" s="17">
        <v>0.32517941018266538</v>
      </c>
      <c r="BC11" s="17">
        <v>0.1660373169151389</v>
      </c>
      <c r="BD11" s="17">
        <v>0.15453304540898799</v>
      </c>
      <c r="BE11" s="17">
        <v>0.1732983700030421</v>
      </c>
      <c r="BF11" s="17">
        <v>0.19307206854692319</v>
      </c>
      <c r="BG11" s="17">
        <v>0.27435218945192019</v>
      </c>
      <c r="BH11" s="17">
        <v>0.13798138589494791</v>
      </c>
      <c r="BI11" s="17">
        <v>0.13208785948039251</v>
      </c>
      <c r="BJ11" s="17">
        <v>0.26074737919461</v>
      </c>
      <c r="BK11" s="17">
        <v>0.2196061250123994</v>
      </c>
      <c r="BL11" s="17">
        <v>0.28279769151066858</v>
      </c>
      <c r="BM11" s="17">
        <v>0.2360461741088542</v>
      </c>
      <c r="BN11" s="17">
        <v>0.30998232655162061</v>
      </c>
      <c r="BP11" s="17">
        <v>0.24072291248795991</v>
      </c>
      <c r="BQ11" s="17">
        <v>0.235111561268154</v>
      </c>
      <c r="BR11" s="17">
        <v>0.3352546641355057</v>
      </c>
      <c r="BS11" s="17">
        <v>0.22412088537880079</v>
      </c>
      <c r="BT11" s="17">
        <v>0.1086753338264116</v>
      </c>
      <c r="BU11" s="17">
        <v>0.33961829632047619</v>
      </c>
      <c r="BV11" s="17">
        <v>0.16315797787232331</v>
      </c>
      <c r="BW11" s="17">
        <v>0.22385379772997249</v>
      </c>
      <c r="BX11" s="17">
        <v>0.17347331488286949</v>
      </c>
      <c r="BY11" s="17">
        <v>0.2288793514868776</v>
      </c>
    </row>
    <row r="12" spans="2:79" ht="18.95" customHeight="1">
      <c r="B12" s="19" t="s">
        <v>314</v>
      </c>
      <c r="C12" s="17">
        <v>3.2136603103492867E-2</v>
      </c>
      <c r="D12" s="17">
        <v>2.7617142269944321E-2</v>
      </c>
      <c r="E12" s="17">
        <v>3.5728167246863042E-2</v>
      </c>
      <c r="F12" s="17">
        <v>0.101992757471281</v>
      </c>
      <c r="H12" s="17">
        <v>4.4870222827667339E-2</v>
      </c>
      <c r="I12" s="17">
        <v>2.053055338836848E-2</v>
      </c>
      <c r="J12" s="17">
        <v>4.0238257299314378E-2</v>
      </c>
      <c r="K12" s="17">
        <v>2.5059340650630181E-2</v>
      </c>
      <c r="L12" s="17">
        <v>5.1587856431595122E-2</v>
      </c>
      <c r="M12" s="17">
        <v>5.3133060120288192E-2</v>
      </c>
      <c r="N12" s="17">
        <v>2.9435294141681039E-2</v>
      </c>
      <c r="O12" s="17">
        <v>5.6659213254300671E-2</v>
      </c>
      <c r="P12" s="17">
        <v>3.0771016702513691E-2</v>
      </c>
      <c r="Q12" s="17">
        <v>3.4145890614257511E-2</v>
      </c>
      <c r="R12" s="17">
        <v>8.9908675508501325E-3</v>
      </c>
      <c r="S12" s="17">
        <v>9.0869988983340155E-3</v>
      </c>
      <c r="U12" s="17">
        <v>2.082795061892757E-2</v>
      </c>
      <c r="V12" s="17">
        <v>3.4373190637430821E-2</v>
      </c>
      <c r="W12" s="17">
        <v>3.700541306632707E-2</v>
      </c>
      <c r="X12" s="17">
        <v>5.1140278830089307E-2</v>
      </c>
      <c r="Y12" s="17">
        <v>3.9678921502547072E-2</v>
      </c>
      <c r="Z12" s="17">
        <v>2.3101286405866631E-2</v>
      </c>
      <c r="AA12" s="17">
        <v>3.8519779753201637E-2</v>
      </c>
      <c r="AB12" s="17">
        <v>2.8269514566412648E-2</v>
      </c>
      <c r="AC12" s="17">
        <v>3.7000840385584918E-2</v>
      </c>
      <c r="AD12" s="17">
        <v>1.3029536667763471E-2</v>
      </c>
      <c r="AE12" s="17">
        <v>0</v>
      </c>
      <c r="AG12" s="17">
        <v>2.2305494092669749E-2</v>
      </c>
      <c r="AH12" s="17">
        <v>3.9816360269827163E-2</v>
      </c>
      <c r="AJ12" s="17">
        <v>2.8108002917737612E-2</v>
      </c>
      <c r="AK12" s="17">
        <v>1.339751728530993E-2</v>
      </c>
      <c r="AL12" s="17">
        <v>2.1385383199409729E-2</v>
      </c>
      <c r="AM12" s="17">
        <v>3.9624339686659217E-2</v>
      </c>
      <c r="AN12" s="17">
        <v>9.6862718898066431E-3</v>
      </c>
      <c r="AO12" s="17">
        <v>4.9680543257549913E-2</v>
      </c>
      <c r="AP12" s="17">
        <v>2.986143258684279E-2</v>
      </c>
      <c r="AQ12" s="17">
        <v>3.5447310107611721E-2</v>
      </c>
      <c r="AR12" s="17">
        <v>1.3105242813663759E-2</v>
      </c>
      <c r="AS12" s="17">
        <v>1.7681982961698189E-2</v>
      </c>
      <c r="AT12" s="17">
        <v>2.0275721995070699E-2</v>
      </c>
      <c r="AU12" s="17">
        <v>2.5404944142341731E-2</v>
      </c>
      <c r="AV12" s="17">
        <v>2.1422700448300951E-2</v>
      </c>
      <c r="AX12" s="17">
        <v>3.3602583316135068E-2</v>
      </c>
      <c r="AY12" s="17">
        <v>1.7681982961698189E-2</v>
      </c>
      <c r="AZ12" s="17">
        <v>2.0275721995070699E-2</v>
      </c>
      <c r="BA12" s="17">
        <v>2.5404944142341731E-2</v>
      </c>
      <c r="BC12" s="17">
        <v>2.2313824958259142E-2</v>
      </c>
      <c r="BD12" s="17">
        <v>4.8020142974121917E-2</v>
      </c>
      <c r="BE12" s="17">
        <v>3.57750961424501E-2</v>
      </c>
      <c r="BF12" s="17">
        <v>4.4228272497160499E-2</v>
      </c>
      <c r="BG12" s="17">
        <v>1.480277654098278E-2</v>
      </c>
      <c r="BH12" s="17">
        <v>3.6168686030236548E-2</v>
      </c>
      <c r="BI12" s="17">
        <v>3.8072811496796567E-2</v>
      </c>
      <c r="BJ12" s="17">
        <v>2.4257713364991721E-2</v>
      </c>
      <c r="BK12" s="17">
        <v>7.1879707230563888E-2</v>
      </c>
      <c r="BL12" s="17">
        <v>4.9729802740118532E-2</v>
      </c>
      <c r="BM12" s="17">
        <v>2.511713319855045E-2</v>
      </c>
      <c r="BN12" s="17">
        <v>2.997335917699586E-2</v>
      </c>
      <c r="BP12" s="17">
        <v>2.9358642686410561E-2</v>
      </c>
      <c r="BQ12" s="17">
        <v>5.7770210011933261E-3</v>
      </c>
      <c r="BR12" s="17">
        <v>1.493097439881433E-2</v>
      </c>
      <c r="BS12" s="17">
        <v>2.7872614508571661E-2</v>
      </c>
      <c r="BT12" s="17">
        <v>1.320907224730462E-2</v>
      </c>
      <c r="BU12" s="17">
        <v>2.4394348062020801E-2</v>
      </c>
      <c r="BV12" s="17">
        <v>3.7160786974536383E-2</v>
      </c>
      <c r="BW12" s="17">
        <v>2.4816308013541469E-2</v>
      </c>
      <c r="BX12" s="17">
        <v>5.2518146407083723E-2</v>
      </c>
      <c r="BY12" s="17">
        <v>5.0448449887579627E-2</v>
      </c>
    </row>
    <row r="13" spans="2:79" ht="18.95" customHeight="1">
      <c r="B13" s="19" t="s">
        <v>315</v>
      </c>
      <c r="C13" s="17">
        <v>1.2192617473958001E-2</v>
      </c>
      <c r="D13" s="17">
        <v>1.414557313796066E-2</v>
      </c>
      <c r="E13" s="17">
        <v>6.7380749539291736E-3</v>
      </c>
      <c r="F13" s="17">
        <v>8.4081092497279124E-3</v>
      </c>
      <c r="H13" s="17">
        <v>2.0916024660499619E-2</v>
      </c>
      <c r="I13" s="17">
        <v>3.9881442140843222E-2</v>
      </c>
      <c r="J13" s="17">
        <v>1.885649258459857E-2</v>
      </c>
      <c r="K13" s="17">
        <v>1.2482206982073781E-2</v>
      </c>
      <c r="L13" s="17">
        <v>1.5885514840734069E-2</v>
      </c>
      <c r="M13" s="17">
        <v>4.4238171101570814E-3</v>
      </c>
      <c r="N13" s="17">
        <v>1.471764707084052E-2</v>
      </c>
      <c r="O13" s="17">
        <v>0</v>
      </c>
      <c r="P13" s="17">
        <v>8.3978630379861422E-3</v>
      </c>
      <c r="Q13" s="17">
        <v>0</v>
      </c>
      <c r="R13" s="17">
        <v>2.04488662930935E-3</v>
      </c>
      <c r="S13" s="17">
        <v>1.0940262021762241E-2</v>
      </c>
      <c r="U13" s="17">
        <v>1.488723879183583E-2</v>
      </c>
      <c r="V13" s="17">
        <v>2.428740839738338E-2</v>
      </c>
      <c r="W13" s="17">
        <v>7.3830769933365317E-3</v>
      </c>
      <c r="X13" s="17">
        <v>1.3267882370160579E-2</v>
      </c>
      <c r="Y13" s="17">
        <v>2.1114490479694801E-2</v>
      </c>
      <c r="Z13" s="17">
        <v>1.99744404645174E-2</v>
      </c>
      <c r="AA13" s="17">
        <v>9.868750840718591E-3</v>
      </c>
      <c r="AB13" s="17">
        <v>9.4960547999519817E-3</v>
      </c>
      <c r="AC13" s="17">
        <v>6.8005650618704824E-3</v>
      </c>
      <c r="AD13" s="17">
        <v>0</v>
      </c>
      <c r="AE13" s="17">
        <v>9.080847130335315E-2</v>
      </c>
      <c r="AG13" s="17">
        <v>5.6501434473252808E-3</v>
      </c>
      <c r="AH13" s="17">
        <v>1.7303395081679971E-2</v>
      </c>
      <c r="AJ13" s="17">
        <v>9.0600758849523708E-3</v>
      </c>
      <c r="AK13" s="17">
        <v>0</v>
      </c>
      <c r="AL13" s="17">
        <v>0</v>
      </c>
      <c r="AM13" s="17">
        <v>8.3421344427257148E-3</v>
      </c>
      <c r="AN13" s="17">
        <v>7.0754654978673476E-3</v>
      </c>
      <c r="AO13" s="17">
        <v>1.5132133205007951E-2</v>
      </c>
      <c r="AP13" s="17">
        <v>7.010533665129247E-3</v>
      </c>
      <c r="AQ13" s="17">
        <v>1.6043270258211541E-2</v>
      </c>
      <c r="AR13" s="17">
        <v>1.7316657381237031E-2</v>
      </c>
      <c r="AS13" s="17">
        <v>0</v>
      </c>
      <c r="AT13" s="17">
        <v>1.1880309581209839E-2</v>
      </c>
      <c r="AU13" s="17">
        <v>1.032161109652706E-2</v>
      </c>
      <c r="AV13" s="17">
        <v>2.1422700448300951E-2</v>
      </c>
      <c r="AX13" s="17">
        <v>1.262293909748979E-2</v>
      </c>
      <c r="AY13" s="17">
        <v>0</v>
      </c>
      <c r="AZ13" s="17">
        <v>1.1880309581209839E-2</v>
      </c>
      <c r="BA13" s="17">
        <v>1.032161109652706E-2</v>
      </c>
      <c r="BC13" s="17">
        <v>7.8951649694269203E-3</v>
      </c>
      <c r="BD13" s="17">
        <v>0</v>
      </c>
      <c r="BE13" s="17">
        <v>1.212315306552483E-2</v>
      </c>
      <c r="BF13" s="17">
        <v>9.3151728396369347E-3</v>
      </c>
      <c r="BG13" s="17">
        <v>0</v>
      </c>
      <c r="BH13" s="17">
        <v>1.182370411324076E-2</v>
      </c>
      <c r="BI13" s="17">
        <v>2.2780201830389151E-3</v>
      </c>
      <c r="BJ13" s="17">
        <v>6.2177038001013998E-3</v>
      </c>
      <c r="BK13" s="17">
        <v>1.9665880328582599E-2</v>
      </c>
      <c r="BL13" s="17">
        <v>1.6834368545623469E-2</v>
      </c>
      <c r="BM13" s="17">
        <v>3.1236105619593009E-3</v>
      </c>
      <c r="BN13" s="17">
        <v>1.3875381644913891E-2</v>
      </c>
      <c r="BP13" s="17">
        <v>1.190541982151795E-2</v>
      </c>
      <c r="BQ13" s="17">
        <v>5.7770210011933261E-3</v>
      </c>
      <c r="BR13" s="17">
        <v>4.4953414554049784E-3</v>
      </c>
      <c r="BS13" s="17">
        <v>1.091458791218732E-2</v>
      </c>
      <c r="BT13" s="17">
        <v>3.489327000277024E-3</v>
      </c>
      <c r="BU13" s="17">
        <v>0</v>
      </c>
      <c r="BV13" s="17">
        <v>1.946146212529094E-2</v>
      </c>
      <c r="BW13" s="17">
        <v>3.3095421504113758E-2</v>
      </c>
      <c r="BX13" s="17">
        <v>1.283925333713965E-2</v>
      </c>
      <c r="BY13" s="17">
        <v>1.284537993116971E-2</v>
      </c>
    </row>
    <row r="14" spans="2:79" ht="18.95" customHeight="1">
      <c r="B14" s="19" t="s">
        <v>131</v>
      </c>
      <c r="C14" s="17">
        <v>9.3755963047468457E-3</v>
      </c>
      <c r="D14" s="17">
        <v>1.0292046421308791E-2</v>
      </c>
      <c r="E14" s="17">
        <v>8.20508477378094E-3</v>
      </c>
      <c r="F14" s="17">
        <v>0</v>
      </c>
      <c r="H14" s="17">
        <v>3.4321564178931931E-2</v>
      </c>
      <c r="I14" s="17">
        <v>0</v>
      </c>
      <c r="J14" s="17">
        <v>7.1522949980979706E-3</v>
      </c>
      <c r="K14" s="17">
        <v>9.4692778215659974E-3</v>
      </c>
      <c r="L14" s="17">
        <v>1.2264309405508669E-2</v>
      </c>
      <c r="M14" s="17">
        <v>3.6840274945217251E-3</v>
      </c>
      <c r="N14" s="17">
        <v>1.156166032915946E-2</v>
      </c>
      <c r="O14" s="17">
        <v>0</v>
      </c>
      <c r="P14" s="17">
        <v>8.3659764827245468E-3</v>
      </c>
      <c r="Q14" s="17">
        <v>6.6730705186949209E-3</v>
      </c>
      <c r="R14" s="17">
        <v>0</v>
      </c>
      <c r="S14" s="17">
        <v>7.0629977928886884E-3</v>
      </c>
      <c r="U14" s="17">
        <v>2.7605166229496721E-2</v>
      </c>
      <c r="V14" s="17">
        <v>1.7786048237414621E-2</v>
      </c>
      <c r="W14" s="17">
        <v>7.3777454174744914E-3</v>
      </c>
      <c r="X14" s="17">
        <v>4.1719248887449774E-3</v>
      </c>
      <c r="Y14" s="17">
        <v>4.3757609122844314E-3</v>
      </c>
      <c r="Z14" s="17">
        <v>7.1789211775883741E-3</v>
      </c>
      <c r="AA14" s="17">
        <v>5.1722059745954842E-3</v>
      </c>
      <c r="AB14" s="17">
        <v>0</v>
      </c>
      <c r="AC14" s="17">
        <v>6.8005650618704824E-3</v>
      </c>
      <c r="AD14" s="17">
        <v>9.0717122321781578E-3</v>
      </c>
      <c r="AE14" s="17">
        <v>0.22158449721752571</v>
      </c>
      <c r="AG14" s="17">
        <v>5.1219999837089601E-3</v>
      </c>
      <c r="AH14" s="17">
        <v>1.269837370383997E-2</v>
      </c>
      <c r="AJ14" s="17">
        <v>3.8069955128846528E-3</v>
      </c>
      <c r="AK14" s="17">
        <v>5.2246924111733553E-3</v>
      </c>
      <c r="AL14" s="17">
        <v>9.4575729967860348E-3</v>
      </c>
      <c r="AM14" s="17">
        <v>0</v>
      </c>
      <c r="AN14" s="17">
        <v>4.4953870860108261E-3</v>
      </c>
      <c r="AO14" s="17">
        <v>1.3662346327082461E-2</v>
      </c>
      <c r="AP14" s="17">
        <v>1.148997065699944E-2</v>
      </c>
      <c r="AQ14" s="17">
        <v>1.521173983223183E-3</v>
      </c>
      <c r="AR14" s="17">
        <v>1.051373907159743E-2</v>
      </c>
      <c r="AS14" s="17">
        <v>0</v>
      </c>
      <c r="AT14" s="17">
        <v>0</v>
      </c>
      <c r="AU14" s="17">
        <v>7.6681868605888758E-3</v>
      </c>
      <c r="AV14" s="17">
        <v>0</v>
      </c>
      <c r="AX14" s="17">
        <v>9.5908067310610055E-3</v>
      </c>
      <c r="AY14" s="17">
        <v>0</v>
      </c>
      <c r="AZ14" s="17">
        <v>0</v>
      </c>
      <c r="BA14" s="17">
        <v>7.6681868605888758E-3</v>
      </c>
      <c r="BC14" s="17">
        <v>1.155348731656286E-2</v>
      </c>
      <c r="BD14" s="17">
        <v>3.6592507300078847E-2</v>
      </c>
      <c r="BE14" s="17">
        <v>6.0385608210021674E-3</v>
      </c>
      <c r="BF14" s="17">
        <v>9.2849654843581743E-3</v>
      </c>
      <c r="BG14" s="17">
        <v>5.7153144153578167E-2</v>
      </c>
      <c r="BH14" s="17">
        <v>8.0174420497825718E-3</v>
      </c>
      <c r="BI14" s="17">
        <v>1.855492130047821E-2</v>
      </c>
      <c r="BJ14" s="17">
        <v>2.1883934478284271E-2</v>
      </c>
      <c r="BK14" s="17">
        <v>6.6388984107738124E-3</v>
      </c>
      <c r="BL14" s="17">
        <v>1.277092367864713E-2</v>
      </c>
      <c r="BM14" s="17">
        <v>5.0809554518038017E-3</v>
      </c>
      <c r="BN14" s="17">
        <v>1.447403372909452E-2</v>
      </c>
      <c r="BP14" s="17">
        <v>9.9335524818740268E-3</v>
      </c>
      <c r="BQ14" s="17">
        <v>0</v>
      </c>
      <c r="BR14" s="17">
        <v>5.8849573278001704E-3</v>
      </c>
      <c r="BS14" s="17">
        <v>7.8492834477986335E-3</v>
      </c>
      <c r="BT14" s="17">
        <v>0</v>
      </c>
      <c r="BU14" s="17">
        <v>0</v>
      </c>
      <c r="BV14" s="17">
        <v>0</v>
      </c>
      <c r="BW14" s="17">
        <v>2.9483507935774561E-2</v>
      </c>
      <c r="BX14" s="17">
        <v>0</v>
      </c>
      <c r="BY14" s="17">
        <v>1.2845854870389511E-2</v>
      </c>
    </row>
    <row r="16" spans="2:79">
      <c r="B16" t="s">
        <v>418</v>
      </c>
    </row>
    <row r="17" spans="2:2">
      <c r="B17" t="s">
        <v>9</v>
      </c>
    </row>
    <row r="19" spans="2:2">
      <c r="B19"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A23"/>
  <sheetViews>
    <sheetView showGridLines="0" topLeftCell="A2" workbookViewId="0">
      <pane xSplit="2" topLeftCell="AQ1" activePane="topRight" state="frozen"/>
      <selection pane="topRight" activeCell="B23" sqref="B23"/>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360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60" customHeight="1">
      <c r="B9" s="19" t="s">
        <v>361</v>
      </c>
      <c r="C9" s="17">
        <v>0.29289926262834393</v>
      </c>
      <c r="D9" s="17">
        <v>0.29070344200225151</v>
      </c>
      <c r="E9" s="17">
        <v>0.28225310253020541</v>
      </c>
      <c r="F9" s="17">
        <v>0.39605471386989938</v>
      </c>
      <c r="H9" s="17">
        <v>0.27042507939739879</v>
      </c>
      <c r="I9" s="17">
        <v>0.28182256224363239</v>
      </c>
      <c r="J9" s="17">
        <v>0.29784932800335667</v>
      </c>
      <c r="K9" s="17">
        <v>0.20380012846196649</v>
      </c>
      <c r="L9" s="17">
        <v>0.26338431352812192</v>
      </c>
      <c r="M9" s="17">
        <v>0.2285526044705305</v>
      </c>
      <c r="N9" s="17">
        <v>0.3863137880899114</v>
      </c>
      <c r="O9" s="17">
        <v>0.31720540805160963</v>
      </c>
      <c r="P9" s="17">
        <v>0.27408687359775619</v>
      </c>
      <c r="Q9" s="17">
        <v>0.30749018826357949</v>
      </c>
      <c r="R9" s="17">
        <v>0.3994404883889881</v>
      </c>
      <c r="S9" s="17">
        <v>0.31146069312968261</v>
      </c>
      <c r="U9" s="17">
        <v>0.24573542264518669</v>
      </c>
      <c r="V9" s="17">
        <v>0.19489227500104611</v>
      </c>
      <c r="W9" s="17">
        <v>0.21057783219202689</v>
      </c>
      <c r="X9" s="17">
        <v>0.31776699796585772</v>
      </c>
      <c r="Y9" s="17">
        <v>0.26673721354052671</v>
      </c>
      <c r="Z9" s="17">
        <v>0.3107112310165891</v>
      </c>
      <c r="AA9" s="17">
        <v>0.32176752674485282</v>
      </c>
      <c r="AB9" s="17">
        <v>0.31931000369175577</v>
      </c>
      <c r="AC9" s="17">
        <v>0.34012956007683998</v>
      </c>
      <c r="AD9" s="17">
        <v>0.33210244554924628</v>
      </c>
      <c r="AE9" s="17">
        <v>0.93315928283996286</v>
      </c>
      <c r="AG9" s="17">
        <v>0.32248947029605618</v>
      </c>
      <c r="AH9" s="17">
        <v>0.26635789212796751</v>
      </c>
      <c r="AJ9" s="17">
        <v>0.31181300626457348</v>
      </c>
      <c r="AK9" s="17">
        <v>0.3277719687841692</v>
      </c>
      <c r="AL9" s="17">
        <v>0.40817818212766538</v>
      </c>
      <c r="AM9" s="17">
        <v>0.35729034380647912</v>
      </c>
      <c r="AN9" s="17">
        <v>0.33808222375461061</v>
      </c>
      <c r="AO9" s="17">
        <v>0.35029854687709322</v>
      </c>
      <c r="AP9" s="17">
        <v>0.32756595482918133</v>
      </c>
      <c r="AQ9" s="17">
        <v>0.31566497657218601</v>
      </c>
      <c r="AR9" s="17">
        <v>0.36022064050399849</v>
      </c>
      <c r="AS9" s="17">
        <v>0.45404097229108592</v>
      </c>
      <c r="AT9" s="17">
        <v>0.36231015701365471</v>
      </c>
      <c r="AU9" s="17">
        <v>0.36609899429836079</v>
      </c>
      <c r="AV9" s="17">
        <v>0.38170788361268571</v>
      </c>
      <c r="AX9" s="17">
        <v>0.29420120231998298</v>
      </c>
      <c r="AY9" s="17">
        <v>0.45404097229108592</v>
      </c>
      <c r="AZ9" s="17">
        <v>0.36231015701365471</v>
      </c>
      <c r="BA9" s="17">
        <v>0.36609899429836079</v>
      </c>
      <c r="BC9" s="17">
        <v>0.32148579807727518</v>
      </c>
      <c r="BD9" s="17">
        <v>0.38213779223910282</v>
      </c>
      <c r="BE9" s="17">
        <v>0.27537962443117781</v>
      </c>
      <c r="BF9" s="17">
        <v>0.34538650928582532</v>
      </c>
      <c r="BG9" s="17">
        <v>0.30162959649040888</v>
      </c>
      <c r="BH9" s="17">
        <v>0.31682127506767588</v>
      </c>
      <c r="BI9" s="17">
        <v>0.40038153354588041</v>
      </c>
      <c r="BJ9" s="17">
        <v>0.31472759630807973</v>
      </c>
      <c r="BK9" s="17">
        <v>0.2796351668657463</v>
      </c>
      <c r="BL9" s="17">
        <v>0.39083105486471931</v>
      </c>
      <c r="BM9" s="17">
        <v>0.34621732521768439</v>
      </c>
      <c r="BN9" s="17">
        <v>0.32022261805125851</v>
      </c>
      <c r="BP9" s="17">
        <v>0.28743104596958441</v>
      </c>
      <c r="BQ9" s="17">
        <v>0.32754078608501119</v>
      </c>
      <c r="BR9" s="17">
        <v>0.30821132963195869</v>
      </c>
      <c r="BS9" s="17">
        <v>0.2699302791756672</v>
      </c>
      <c r="BT9" s="17">
        <v>0.34332719605671252</v>
      </c>
      <c r="BU9" s="17">
        <v>0.34977203716952637</v>
      </c>
      <c r="BV9" s="17">
        <v>0.28928014708330341</v>
      </c>
      <c r="BW9" s="17">
        <v>0.28839832119385889</v>
      </c>
      <c r="BX9" s="17">
        <v>0.30994810559234592</v>
      </c>
      <c r="BY9" s="17">
        <v>0.28165080421256222</v>
      </c>
    </row>
    <row r="10" spans="2:79" ht="60" customHeight="1">
      <c r="B10" s="19" t="s">
        <v>362</v>
      </c>
      <c r="C10" s="17">
        <v>0.32657085292169991</v>
      </c>
      <c r="D10" s="17">
        <v>0.32617460921276908</v>
      </c>
      <c r="E10" s="17">
        <v>0.33000294453427231</v>
      </c>
      <c r="F10" s="17">
        <v>0.2949410362960958</v>
      </c>
      <c r="H10" s="17">
        <v>0.25182689651374668</v>
      </c>
      <c r="I10" s="17">
        <v>0.30070536662124492</v>
      </c>
      <c r="J10" s="17">
        <v>0.25285904270569148</v>
      </c>
      <c r="K10" s="17">
        <v>0.41211090601579448</v>
      </c>
      <c r="L10" s="17">
        <v>0.25982281537992358</v>
      </c>
      <c r="M10" s="17">
        <v>0.28870581509134668</v>
      </c>
      <c r="N10" s="17">
        <v>0.34487936442858508</v>
      </c>
      <c r="O10" s="17">
        <v>0.34657479056113277</v>
      </c>
      <c r="P10" s="17">
        <v>0.26936596680212321</v>
      </c>
      <c r="Q10" s="17">
        <v>0.35404485328245522</v>
      </c>
      <c r="R10" s="17">
        <v>0.35166145291973783</v>
      </c>
      <c r="S10" s="17">
        <v>0.40945110185289002</v>
      </c>
      <c r="U10" s="17">
        <v>0.28913909266879367</v>
      </c>
      <c r="V10" s="17">
        <v>0.38665530012695848</v>
      </c>
      <c r="W10" s="17">
        <v>0.27005498512275039</v>
      </c>
      <c r="X10" s="17">
        <v>0.25651517291378367</v>
      </c>
      <c r="Y10" s="17">
        <v>0.39428690676146622</v>
      </c>
      <c r="Z10" s="17">
        <v>0.34199082359112282</v>
      </c>
      <c r="AA10" s="17">
        <v>0.33838612954251618</v>
      </c>
      <c r="AB10" s="17">
        <v>0.30408576013690258</v>
      </c>
      <c r="AC10" s="17">
        <v>0.36076821118748692</v>
      </c>
      <c r="AD10" s="17">
        <v>0.35519945870853559</v>
      </c>
      <c r="AE10" s="17">
        <v>0.30634686731514621</v>
      </c>
      <c r="AG10" s="17">
        <v>0.35801882639548671</v>
      </c>
      <c r="AH10" s="17">
        <v>0.2983631321504614</v>
      </c>
      <c r="AJ10" s="17">
        <v>0.36243917315280361</v>
      </c>
      <c r="AK10" s="17">
        <v>0.34415023621206159</v>
      </c>
      <c r="AL10" s="17">
        <v>0.31597580369100681</v>
      </c>
      <c r="AM10" s="17">
        <v>0.36353447773333247</v>
      </c>
      <c r="AN10" s="17">
        <v>0.30897921094448122</v>
      </c>
      <c r="AO10" s="17">
        <v>0.35821064857803542</v>
      </c>
      <c r="AP10" s="17">
        <v>0.34905290554152868</v>
      </c>
      <c r="AQ10" s="17">
        <v>0.39444820217125931</v>
      </c>
      <c r="AR10" s="17">
        <v>0.3962151416231901</v>
      </c>
      <c r="AS10" s="17">
        <v>0.45350390205991647</v>
      </c>
      <c r="AT10" s="17">
        <v>0.3736468017418676</v>
      </c>
      <c r="AU10" s="17">
        <v>0.48331964804913219</v>
      </c>
      <c r="AV10" s="17">
        <v>0.38128104453079092</v>
      </c>
      <c r="AX10" s="17">
        <v>0.32552585647843341</v>
      </c>
      <c r="AY10" s="17">
        <v>0.45350390205991647</v>
      </c>
      <c r="AZ10" s="17">
        <v>0.3736468017418676</v>
      </c>
      <c r="BA10" s="17">
        <v>0.48331964804913219</v>
      </c>
      <c r="BC10" s="17">
        <v>0.30149837017474601</v>
      </c>
      <c r="BD10" s="17">
        <v>0.32932103613743779</v>
      </c>
      <c r="BE10" s="17">
        <v>0.31560262300086173</v>
      </c>
      <c r="BF10" s="17">
        <v>0.36656670164311</v>
      </c>
      <c r="BG10" s="17">
        <v>0.36133656418657822</v>
      </c>
      <c r="BH10" s="17">
        <v>0.39041855573799072</v>
      </c>
      <c r="BI10" s="17">
        <v>0.3316363499764689</v>
      </c>
      <c r="BJ10" s="17">
        <v>0.31778529372583791</v>
      </c>
      <c r="BK10" s="17">
        <v>0.27094595022123957</v>
      </c>
      <c r="BL10" s="17">
        <v>0.34231482556823067</v>
      </c>
      <c r="BM10" s="17">
        <v>0.37936341677424901</v>
      </c>
      <c r="BN10" s="17">
        <v>0.34179307113236262</v>
      </c>
      <c r="BP10" s="17">
        <v>0.31610351954193622</v>
      </c>
      <c r="BQ10" s="17">
        <v>0.42306363656506241</v>
      </c>
      <c r="BR10" s="17">
        <v>0.37898965652474031</v>
      </c>
      <c r="BS10" s="17">
        <v>0.33342024879007148</v>
      </c>
      <c r="BT10" s="17">
        <v>0.38837267587551672</v>
      </c>
      <c r="BU10" s="17">
        <v>0.41580443415078738</v>
      </c>
      <c r="BV10" s="17">
        <v>0.2806302320056866</v>
      </c>
      <c r="BW10" s="17">
        <v>0.2965087740937366</v>
      </c>
      <c r="BX10" s="17">
        <v>0.37565183881445391</v>
      </c>
      <c r="BY10" s="17">
        <v>0.28361414262353329</v>
      </c>
    </row>
    <row r="11" spans="2:79" ht="45.95" customHeight="1">
      <c r="B11" s="19" t="s">
        <v>363</v>
      </c>
      <c r="C11" s="17">
        <v>0.36770704369997409</v>
      </c>
      <c r="D11" s="17">
        <v>0.37616770044880188</v>
      </c>
      <c r="E11" s="17">
        <v>0.33736864960474111</v>
      </c>
      <c r="F11" s="17">
        <v>0.41095515146961759</v>
      </c>
      <c r="H11" s="17">
        <v>0.30836612679825309</v>
      </c>
      <c r="I11" s="17">
        <v>0.38443273623736729</v>
      </c>
      <c r="J11" s="17">
        <v>0.39599282026210192</v>
      </c>
      <c r="K11" s="17">
        <v>0.38026271036538972</v>
      </c>
      <c r="L11" s="17">
        <v>0.31166752356313532</v>
      </c>
      <c r="M11" s="17">
        <v>0.29593257308716908</v>
      </c>
      <c r="N11" s="17">
        <v>0.21310892200631301</v>
      </c>
      <c r="O11" s="17">
        <v>0.46323905899061812</v>
      </c>
      <c r="P11" s="17">
        <v>0.37597460075333988</v>
      </c>
      <c r="Q11" s="17">
        <v>0.32648680010929682</v>
      </c>
      <c r="R11" s="17">
        <v>0.42567728350546058</v>
      </c>
      <c r="S11" s="17">
        <v>0.45380584110952021</v>
      </c>
      <c r="U11" s="17">
        <v>0.3466824037658145</v>
      </c>
      <c r="V11" s="17">
        <v>0.25541789915436919</v>
      </c>
      <c r="W11" s="17">
        <v>0.28776283582291923</v>
      </c>
      <c r="X11" s="17">
        <v>0.38637705709810788</v>
      </c>
      <c r="Y11" s="17">
        <v>0.39282492914887979</v>
      </c>
      <c r="Z11" s="17">
        <v>0.35125165633812833</v>
      </c>
      <c r="AA11" s="17">
        <v>0.42792461543483667</v>
      </c>
      <c r="AB11" s="17">
        <v>0.42037488838147807</v>
      </c>
      <c r="AC11" s="17">
        <v>0.39439002377039728</v>
      </c>
      <c r="AD11" s="17">
        <v>0.32613861575585151</v>
      </c>
      <c r="AE11" s="17">
        <v>0.46661152581957382</v>
      </c>
      <c r="AG11" s="17">
        <v>0.41303364441903279</v>
      </c>
      <c r="AH11" s="17">
        <v>0.32705068478837851</v>
      </c>
      <c r="AJ11" s="17">
        <v>0.4098638356042405</v>
      </c>
      <c r="AK11" s="17">
        <v>0.36770599511227742</v>
      </c>
      <c r="AL11" s="17">
        <v>0.30761286753108708</v>
      </c>
      <c r="AM11" s="17">
        <v>0.4068643321361024</v>
      </c>
      <c r="AN11" s="17">
        <v>0.33062643203053382</v>
      </c>
      <c r="AO11" s="17">
        <v>0.35552627754260457</v>
      </c>
      <c r="AP11" s="17">
        <v>0.40282578770589478</v>
      </c>
      <c r="AQ11" s="17">
        <v>0.38928180432259912</v>
      </c>
      <c r="AR11" s="17">
        <v>0.42269958926769607</v>
      </c>
      <c r="AS11" s="17">
        <v>0.43341879256576121</v>
      </c>
      <c r="AT11" s="17">
        <v>0.3723360290269962</v>
      </c>
      <c r="AU11" s="17">
        <v>0.40431043706007508</v>
      </c>
      <c r="AV11" s="17">
        <v>0.43063627946438288</v>
      </c>
      <c r="AX11" s="17">
        <v>0.37193188021574197</v>
      </c>
      <c r="AY11" s="17">
        <v>0.43341879256576121</v>
      </c>
      <c r="AZ11" s="17">
        <v>0.3723360290269962</v>
      </c>
      <c r="BA11" s="17">
        <v>0.40431043706007508</v>
      </c>
      <c r="BC11" s="17">
        <v>0.4051949091350136</v>
      </c>
      <c r="BD11" s="17">
        <v>0.35673745363404458</v>
      </c>
      <c r="BE11" s="17">
        <v>0.35544139395041291</v>
      </c>
      <c r="BF11" s="17">
        <v>0.43932207466394968</v>
      </c>
      <c r="BG11" s="17">
        <v>0.33962199467765419</v>
      </c>
      <c r="BH11" s="17">
        <v>0.42580144182847468</v>
      </c>
      <c r="BI11" s="17">
        <v>0.31896000342871839</v>
      </c>
      <c r="BJ11" s="17">
        <v>0.37568112516267682</v>
      </c>
      <c r="BK11" s="17">
        <v>0.2997795708141221</v>
      </c>
      <c r="BL11" s="17">
        <v>0.3767233290453415</v>
      </c>
      <c r="BM11" s="17">
        <v>0.42832953524452072</v>
      </c>
      <c r="BN11" s="17">
        <v>0.30475912770294639</v>
      </c>
      <c r="BP11" s="17">
        <v>0.44233975327796982</v>
      </c>
      <c r="BQ11" s="17">
        <v>0.36078344279873831</v>
      </c>
      <c r="BR11" s="17">
        <v>0.30973895773655602</v>
      </c>
      <c r="BS11" s="17">
        <v>0.35991300117228697</v>
      </c>
      <c r="BT11" s="17">
        <v>0.49733079882294312</v>
      </c>
      <c r="BU11" s="17">
        <v>0.30570870758441371</v>
      </c>
      <c r="BV11" s="17">
        <v>0.33391137949615279</v>
      </c>
      <c r="BW11" s="17">
        <v>0.32336140957993958</v>
      </c>
      <c r="BX11" s="17">
        <v>0.30416353808683061</v>
      </c>
      <c r="BY11" s="17">
        <v>0.36287746316432551</v>
      </c>
    </row>
    <row r="12" spans="2:79" ht="45.95" customHeight="1">
      <c r="B12" s="19" t="s">
        <v>364</v>
      </c>
      <c r="C12" s="17">
        <v>0.41253169520537758</v>
      </c>
      <c r="D12" s="17">
        <v>0.42023230659352317</v>
      </c>
      <c r="E12" s="17">
        <v>0.39598858527393088</v>
      </c>
      <c r="F12" s="17">
        <v>0.41171662610989812</v>
      </c>
      <c r="H12" s="17">
        <v>0.2417744306629869</v>
      </c>
      <c r="I12" s="17">
        <v>0.31674701169908298</v>
      </c>
      <c r="J12" s="17">
        <v>0.45658317461103942</v>
      </c>
      <c r="K12" s="17">
        <v>0.41279012186726599</v>
      </c>
      <c r="L12" s="17">
        <v>0.41312086136184428</v>
      </c>
      <c r="M12" s="17">
        <v>0.37924369587838408</v>
      </c>
      <c r="N12" s="17">
        <v>0.42137784580979459</v>
      </c>
      <c r="O12" s="17">
        <v>0.44871924210487268</v>
      </c>
      <c r="P12" s="17">
        <v>0.38295358403773749</v>
      </c>
      <c r="Q12" s="17">
        <v>0.47731250493242489</v>
      </c>
      <c r="R12" s="17">
        <v>0.50549632536045175</v>
      </c>
      <c r="S12" s="17">
        <v>0.45947463443349829</v>
      </c>
      <c r="U12" s="17">
        <v>0.35615484091225891</v>
      </c>
      <c r="V12" s="17">
        <v>0.35923708831458551</v>
      </c>
      <c r="W12" s="17">
        <v>0.32472307895926161</v>
      </c>
      <c r="X12" s="17">
        <v>0.35460943042212201</v>
      </c>
      <c r="Y12" s="17">
        <v>0.36875893331013332</v>
      </c>
      <c r="Z12" s="17">
        <v>0.39721238366868378</v>
      </c>
      <c r="AA12" s="17">
        <v>0.48779376640204841</v>
      </c>
      <c r="AB12" s="17">
        <v>0.48002689892005268</v>
      </c>
      <c r="AC12" s="17">
        <v>0.51165144768620485</v>
      </c>
      <c r="AD12" s="17">
        <v>0.37002598003436082</v>
      </c>
      <c r="AE12" s="17">
        <v>0.16020088970524279</v>
      </c>
      <c r="AG12" s="17">
        <v>0.45790304471264892</v>
      </c>
      <c r="AH12" s="17">
        <v>0.37183519821226763</v>
      </c>
      <c r="AJ12" s="17">
        <v>0.45063388046726632</v>
      </c>
      <c r="AK12" s="17">
        <v>0.43385759976222288</v>
      </c>
      <c r="AL12" s="17">
        <v>0.47913756631419402</v>
      </c>
      <c r="AM12" s="17">
        <v>0.46936835640799651</v>
      </c>
      <c r="AN12" s="17">
        <v>0.47602013044521291</v>
      </c>
      <c r="AO12" s="17">
        <v>0.44936004566071042</v>
      </c>
      <c r="AP12" s="17">
        <v>0.37577923539759761</v>
      </c>
      <c r="AQ12" s="17">
        <v>0.44767884391317919</v>
      </c>
      <c r="AR12" s="17">
        <v>0.47298649891911859</v>
      </c>
      <c r="AS12" s="17">
        <v>0.57159329180709151</v>
      </c>
      <c r="AT12" s="17">
        <v>0.44902830241536151</v>
      </c>
      <c r="AU12" s="17">
        <v>0.41717545332980249</v>
      </c>
      <c r="AV12" s="17">
        <v>0.54867807879151576</v>
      </c>
      <c r="AX12" s="17">
        <v>0.41443062922476159</v>
      </c>
      <c r="AY12" s="17">
        <v>0.57159329180709151</v>
      </c>
      <c r="AZ12" s="17">
        <v>0.44902830241536151</v>
      </c>
      <c r="BA12" s="17">
        <v>0.41717545332980249</v>
      </c>
      <c r="BC12" s="17">
        <v>0.43044832699338859</v>
      </c>
      <c r="BD12" s="17">
        <v>0.44213207792571502</v>
      </c>
      <c r="BE12" s="17">
        <v>0.43464486047239043</v>
      </c>
      <c r="BF12" s="17">
        <v>0.40654986846787072</v>
      </c>
      <c r="BG12" s="17">
        <v>0.50850203797454852</v>
      </c>
      <c r="BH12" s="17">
        <v>0.49105320166743532</v>
      </c>
      <c r="BI12" s="17">
        <v>0.37869059775149261</v>
      </c>
      <c r="BJ12" s="17">
        <v>0.44257277091417779</v>
      </c>
      <c r="BK12" s="17">
        <v>0.40023915385619702</v>
      </c>
      <c r="BL12" s="17">
        <v>0.48145743600228391</v>
      </c>
      <c r="BM12" s="17">
        <v>0.45264734298150272</v>
      </c>
      <c r="BN12" s="17">
        <v>0.39791574264896651</v>
      </c>
      <c r="BP12" s="17">
        <v>0.4163232932081013</v>
      </c>
      <c r="BQ12" s="17">
        <v>0.45513580733040743</v>
      </c>
      <c r="BR12" s="17">
        <v>0.44196097534644868</v>
      </c>
      <c r="BS12" s="17">
        <v>0.44749832569374037</v>
      </c>
      <c r="BT12" s="17">
        <v>0.49048375121313043</v>
      </c>
      <c r="BU12" s="17">
        <v>0.44885277159345432</v>
      </c>
      <c r="BV12" s="17">
        <v>0.47652577934060347</v>
      </c>
      <c r="BW12" s="17">
        <v>0.33237469568801647</v>
      </c>
      <c r="BX12" s="17">
        <v>0.31757192643854931</v>
      </c>
      <c r="BY12" s="17">
        <v>0.35931413667313727</v>
      </c>
    </row>
    <row r="13" spans="2:79" ht="45.95" customHeight="1">
      <c r="B13" s="19" t="s">
        <v>365</v>
      </c>
      <c r="C13" s="17">
        <v>0.37230557891523453</v>
      </c>
      <c r="D13" s="17">
        <v>0.36094300192133871</v>
      </c>
      <c r="E13" s="17">
        <v>0.40647611600709449</v>
      </c>
      <c r="F13" s="17">
        <v>0.36115133892596307</v>
      </c>
      <c r="H13" s="17">
        <v>0.38914404375411071</v>
      </c>
      <c r="I13" s="17">
        <v>0.32698968339611062</v>
      </c>
      <c r="J13" s="17">
        <v>0.38498992248595709</v>
      </c>
      <c r="K13" s="17">
        <v>0.34542391111401521</v>
      </c>
      <c r="L13" s="17">
        <v>0.33615718084364632</v>
      </c>
      <c r="M13" s="17">
        <v>0.3315498899984568</v>
      </c>
      <c r="N13" s="17">
        <v>0.34652397312755268</v>
      </c>
      <c r="O13" s="17">
        <v>0.39463742433380339</v>
      </c>
      <c r="P13" s="17">
        <v>0.37421337601180071</v>
      </c>
      <c r="Q13" s="17">
        <v>0.36441748287268111</v>
      </c>
      <c r="R13" s="17">
        <v>0.35083655112800421</v>
      </c>
      <c r="S13" s="17">
        <v>0.44527155962224152</v>
      </c>
      <c r="U13" s="17">
        <v>0.31670702100975551</v>
      </c>
      <c r="V13" s="17">
        <v>0.3900916616062059</v>
      </c>
      <c r="W13" s="17">
        <v>0.40591251597274119</v>
      </c>
      <c r="X13" s="17">
        <v>0.32868026067216899</v>
      </c>
      <c r="Y13" s="17">
        <v>0.33081597342745572</v>
      </c>
      <c r="Z13" s="17">
        <v>0.37777385821356851</v>
      </c>
      <c r="AA13" s="17">
        <v>0.33865043030359371</v>
      </c>
      <c r="AB13" s="17">
        <v>0.37023684541665308</v>
      </c>
      <c r="AC13" s="17">
        <v>0.43426963562256032</v>
      </c>
      <c r="AD13" s="17">
        <v>0.43596126838373223</v>
      </c>
      <c r="AE13" s="17">
        <v>0</v>
      </c>
      <c r="AG13" s="17">
        <v>0.39478215636802078</v>
      </c>
      <c r="AH13" s="17">
        <v>0.35214488330762128</v>
      </c>
      <c r="AJ13" s="17">
        <v>0.35470256131836547</v>
      </c>
      <c r="AK13" s="17">
        <v>0.37562192312608078</v>
      </c>
      <c r="AL13" s="17">
        <v>0.38055980092673242</v>
      </c>
      <c r="AM13" s="17">
        <v>0.32374534228897062</v>
      </c>
      <c r="AN13" s="17">
        <v>0.39086586364811182</v>
      </c>
      <c r="AO13" s="17">
        <v>0.31741794118289951</v>
      </c>
      <c r="AP13" s="17">
        <v>0.37503901168771081</v>
      </c>
      <c r="AQ13" s="17">
        <v>0.41396421906042458</v>
      </c>
      <c r="AR13" s="17">
        <v>0.36175600862875479</v>
      </c>
      <c r="AS13" s="17">
        <v>0.38988549957371138</v>
      </c>
      <c r="AT13" s="17">
        <v>0.35471861932490628</v>
      </c>
      <c r="AU13" s="17">
        <v>0.32260193170503459</v>
      </c>
      <c r="AV13" s="17">
        <v>0.30844978177776911</v>
      </c>
      <c r="AX13" s="17">
        <v>0.37128225421828842</v>
      </c>
      <c r="AY13" s="17">
        <v>0.38988549957371138</v>
      </c>
      <c r="AZ13" s="17">
        <v>0.35471861932490628</v>
      </c>
      <c r="BA13" s="17">
        <v>0.32260193170503459</v>
      </c>
      <c r="BC13" s="17">
        <v>0.30720078253221589</v>
      </c>
      <c r="BD13" s="17">
        <v>0.39867093028401052</v>
      </c>
      <c r="BE13" s="17">
        <v>0.35327934453904442</v>
      </c>
      <c r="BF13" s="17">
        <v>0.38112972171366072</v>
      </c>
      <c r="BG13" s="17">
        <v>0.37138141569899791</v>
      </c>
      <c r="BH13" s="17">
        <v>0.33945942793632822</v>
      </c>
      <c r="BI13" s="17">
        <v>0.36401484805371409</v>
      </c>
      <c r="BJ13" s="17">
        <v>0.45236403828504351</v>
      </c>
      <c r="BK13" s="17">
        <v>0.37926227668276741</v>
      </c>
      <c r="BL13" s="17">
        <v>0.34261305626765531</v>
      </c>
      <c r="BM13" s="17">
        <v>0.36619072044449003</v>
      </c>
      <c r="BN13" s="17">
        <v>0.39501751107097932</v>
      </c>
      <c r="BP13" s="17">
        <v>0.44143676607627741</v>
      </c>
      <c r="BQ13" s="17">
        <v>0.35500941276988818</v>
      </c>
      <c r="BR13" s="17">
        <v>0.43930372381258559</v>
      </c>
      <c r="BS13" s="17">
        <v>0.30561140205039711</v>
      </c>
      <c r="BT13" s="17">
        <v>0.37620950377453283</v>
      </c>
      <c r="BU13" s="17">
        <v>0.43676380341230991</v>
      </c>
      <c r="BV13" s="17">
        <v>0.38596539311124239</v>
      </c>
      <c r="BW13" s="17">
        <v>0.27124571129491171</v>
      </c>
      <c r="BX13" s="17">
        <v>0.42095943745296382</v>
      </c>
      <c r="BY13" s="17">
        <v>0.37860122633541943</v>
      </c>
    </row>
    <row r="14" spans="2:79" ht="32.1" customHeight="1">
      <c r="B14" s="19" t="s">
        <v>366</v>
      </c>
      <c r="C14" s="17">
        <v>0.3250836852058358</v>
      </c>
      <c r="D14" s="17">
        <v>0.34211405032668141</v>
      </c>
      <c r="E14" s="17">
        <v>0.27478725094487472</v>
      </c>
      <c r="F14" s="17">
        <v>0.33239423603473789</v>
      </c>
      <c r="H14" s="17">
        <v>0.17615109553103889</v>
      </c>
      <c r="I14" s="17">
        <v>0.29540837862789432</v>
      </c>
      <c r="J14" s="17">
        <v>0.27902301749624381</v>
      </c>
      <c r="K14" s="17">
        <v>0.31107990432040289</v>
      </c>
      <c r="L14" s="17">
        <v>0.23892690934704541</v>
      </c>
      <c r="M14" s="17">
        <v>0.2872061557298049</v>
      </c>
      <c r="N14" s="17">
        <v>0.33470446763403428</v>
      </c>
      <c r="O14" s="17">
        <v>0.37903169581772828</v>
      </c>
      <c r="P14" s="17">
        <v>0.3894202105189935</v>
      </c>
      <c r="Q14" s="17">
        <v>0.35120447145694078</v>
      </c>
      <c r="R14" s="17">
        <v>0.43936624791805101</v>
      </c>
      <c r="S14" s="17">
        <v>0.38701524146197103</v>
      </c>
      <c r="U14" s="17">
        <v>0.2044571863692371</v>
      </c>
      <c r="V14" s="17">
        <v>0.20571987222326699</v>
      </c>
      <c r="W14" s="17">
        <v>0.27542756921217387</v>
      </c>
      <c r="X14" s="17">
        <v>0.3343292726894439</v>
      </c>
      <c r="Y14" s="17">
        <v>0.33155741682965961</v>
      </c>
      <c r="Z14" s="17">
        <v>0.3124215382033394</v>
      </c>
      <c r="AA14" s="17">
        <v>0.39707545591699228</v>
      </c>
      <c r="AB14" s="17">
        <v>0.39586362327936159</v>
      </c>
      <c r="AC14" s="17">
        <v>0.39466200753692282</v>
      </c>
      <c r="AD14" s="17">
        <v>0.28912479837380062</v>
      </c>
      <c r="AE14" s="17">
        <v>0.46654775702038909</v>
      </c>
      <c r="AG14" s="17">
        <v>0.39046219126905679</v>
      </c>
      <c r="AH14" s="17">
        <v>0.26644147587526468</v>
      </c>
      <c r="AJ14" s="17">
        <v>0.38412115617383452</v>
      </c>
      <c r="AK14" s="17">
        <v>0.37315450667967881</v>
      </c>
      <c r="AL14" s="17">
        <v>0.41054377837452988</v>
      </c>
      <c r="AM14" s="17">
        <v>0.39909744544195869</v>
      </c>
      <c r="AN14" s="17">
        <v>0.30909485445252749</v>
      </c>
      <c r="AO14" s="17">
        <v>0.35658203995821702</v>
      </c>
      <c r="AP14" s="17">
        <v>0.3203727990777378</v>
      </c>
      <c r="AQ14" s="17">
        <v>0.42278794870083669</v>
      </c>
      <c r="AR14" s="17">
        <v>0.41969193212710398</v>
      </c>
      <c r="AS14" s="17">
        <v>0.4450878923522672</v>
      </c>
      <c r="AT14" s="17">
        <v>0.36079759710397241</v>
      </c>
      <c r="AU14" s="17">
        <v>0.42352314673321551</v>
      </c>
      <c r="AV14" s="17">
        <v>0.40488088032725161</v>
      </c>
      <c r="AX14" s="17">
        <v>0.32871003447117891</v>
      </c>
      <c r="AY14" s="17">
        <v>0.4450878923522672</v>
      </c>
      <c r="AZ14" s="17">
        <v>0.36079759710397241</v>
      </c>
      <c r="BA14" s="17">
        <v>0.42352314673321551</v>
      </c>
      <c r="BC14" s="17">
        <v>0.39955504395387742</v>
      </c>
      <c r="BD14" s="17">
        <v>0.34273120270878871</v>
      </c>
      <c r="BE14" s="17">
        <v>0.29101229572321979</v>
      </c>
      <c r="BF14" s="17">
        <v>0.41882672490269113</v>
      </c>
      <c r="BG14" s="17">
        <v>0.31560633174386671</v>
      </c>
      <c r="BH14" s="17">
        <v>0.39145394514452081</v>
      </c>
      <c r="BI14" s="17">
        <v>0.43137859764708109</v>
      </c>
      <c r="BJ14" s="17">
        <v>0.30525920198032641</v>
      </c>
      <c r="BK14" s="17">
        <v>0.27649420559788579</v>
      </c>
      <c r="BL14" s="17">
        <v>0.3714917442221683</v>
      </c>
      <c r="BM14" s="17">
        <v>0.3533711762529308</v>
      </c>
      <c r="BN14" s="17">
        <v>0.32064024220571102</v>
      </c>
      <c r="BP14" s="17">
        <v>0.30664113833277001</v>
      </c>
      <c r="BQ14" s="17">
        <v>0.3605325565900544</v>
      </c>
      <c r="BR14" s="17">
        <v>0.36863050150030058</v>
      </c>
      <c r="BS14" s="17">
        <v>0.31072687453976128</v>
      </c>
      <c r="BT14" s="17">
        <v>0.44456380521379768</v>
      </c>
      <c r="BU14" s="17">
        <v>0.27475603281999561</v>
      </c>
      <c r="BV14" s="17">
        <v>0.26500303826021882</v>
      </c>
      <c r="BW14" s="17">
        <v>0.28347601473744899</v>
      </c>
      <c r="BX14" s="17">
        <v>0.41293301120254988</v>
      </c>
      <c r="BY14" s="17">
        <v>0.33460509166876368</v>
      </c>
    </row>
    <row r="15" spans="2:79" ht="60" customHeight="1">
      <c r="B15" s="19" t="s">
        <v>367</v>
      </c>
      <c r="C15" s="17">
        <v>0.34342312678345083</v>
      </c>
      <c r="D15" s="17">
        <v>0.35264146774033472</v>
      </c>
      <c r="E15" s="17">
        <v>0.34316076623770347</v>
      </c>
      <c r="F15" s="17">
        <v>0.15704551638410141</v>
      </c>
      <c r="H15" s="17">
        <v>0.31115826286276688</v>
      </c>
      <c r="I15" s="17">
        <v>0.40418990026909019</v>
      </c>
      <c r="J15" s="17">
        <v>0.29700358789999243</v>
      </c>
      <c r="K15" s="17">
        <v>0.32535497798138008</v>
      </c>
      <c r="L15" s="17">
        <v>0.3748585495544855</v>
      </c>
      <c r="M15" s="17">
        <v>0.30342536763603428</v>
      </c>
      <c r="N15" s="17">
        <v>0.33210039821355658</v>
      </c>
      <c r="O15" s="17">
        <v>0.34058295935187571</v>
      </c>
      <c r="P15" s="17">
        <v>0.34224511337306612</v>
      </c>
      <c r="Q15" s="17">
        <v>0.31957798416044891</v>
      </c>
      <c r="R15" s="17">
        <v>0.42516034656254931</v>
      </c>
      <c r="S15" s="17">
        <v>0.34462334310921988</v>
      </c>
      <c r="U15" s="17">
        <v>0.35462575175454608</v>
      </c>
      <c r="V15" s="17">
        <v>0.29508217464617781</v>
      </c>
      <c r="W15" s="17">
        <v>0.29196593879989019</v>
      </c>
      <c r="X15" s="17">
        <v>0.34825700045451802</v>
      </c>
      <c r="Y15" s="17">
        <v>0.33152840363127462</v>
      </c>
      <c r="Z15" s="17">
        <v>0.33593679269976129</v>
      </c>
      <c r="AA15" s="17">
        <v>0.40388831094132521</v>
      </c>
      <c r="AB15" s="17">
        <v>0.36431046984459908</v>
      </c>
      <c r="AC15" s="17">
        <v>0.33062339463944462</v>
      </c>
      <c r="AD15" s="17">
        <v>0.33694996577749681</v>
      </c>
      <c r="AE15" s="17">
        <v>6.6840717160037103E-2</v>
      </c>
      <c r="AG15" s="17">
        <v>0.35521065404572949</v>
      </c>
      <c r="AH15" s="17">
        <v>0.33285013142415137</v>
      </c>
      <c r="AJ15" s="17">
        <v>0.3670955606406221</v>
      </c>
      <c r="AK15" s="17">
        <v>0.33796096336483988</v>
      </c>
      <c r="AL15" s="17">
        <v>0.37207337260191309</v>
      </c>
      <c r="AM15" s="17">
        <v>0.3567326177182869</v>
      </c>
      <c r="AN15" s="17">
        <v>0.31004603322982938</v>
      </c>
      <c r="AO15" s="17">
        <v>0.38030357478374988</v>
      </c>
      <c r="AP15" s="17">
        <v>0.36012931705861029</v>
      </c>
      <c r="AQ15" s="17">
        <v>0.3868412716602122</v>
      </c>
      <c r="AR15" s="17">
        <v>0.38492380958415739</v>
      </c>
      <c r="AS15" s="17">
        <v>0.44529690256693688</v>
      </c>
      <c r="AT15" s="17">
        <v>0.39751341117210032</v>
      </c>
      <c r="AU15" s="17">
        <v>0.36596950718842558</v>
      </c>
      <c r="AV15" s="17">
        <v>0.34108267882297988</v>
      </c>
      <c r="AX15" s="17">
        <v>0.34616655071417363</v>
      </c>
      <c r="AY15" s="17">
        <v>0.44529690256693688</v>
      </c>
      <c r="AZ15" s="17">
        <v>0.39751341117210032</v>
      </c>
      <c r="BA15" s="17">
        <v>0.36596950718842558</v>
      </c>
      <c r="BC15" s="17">
        <v>0.40757701595670298</v>
      </c>
      <c r="BD15" s="17">
        <v>0.38243784958411869</v>
      </c>
      <c r="BE15" s="17">
        <v>0.39526727518358262</v>
      </c>
      <c r="BF15" s="17">
        <v>0.41344834116604601</v>
      </c>
      <c r="BG15" s="17">
        <v>0.42356004565528049</v>
      </c>
      <c r="BH15" s="17">
        <v>0.37758844456849983</v>
      </c>
      <c r="BI15" s="17">
        <v>0.41130618770033761</v>
      </c>
      <c r="BJ15" s="17">
        <v>0.32686132551711439</v>
      </c>
      <c r="BK15" s="17">
        <v>0.39426984520446501</v>
      </c>
      <c r="BL15" s="17">
        <v>0.35251314719483362</v>
      </c>
      <c r="BM15" s="17">
        <v>0.36703202850722128</v>
      </c>
      <c r="BN15" s="17">
        <v>0.33411061348403481</v>
      </c>
      <c r="BP15" s="17">
        <v>0.32482584668986708</v>
      </c>
      <c r="BQ15" s="17">
        <v>0.31049840108275262</v>
      </c>
      <c r="BR15" s="17">
        <v>0.34981305687390102</v>
      </c>
      <c r="BS15" s="17">
        <v>0.36166366596159633</v>
      </c>
      <c r="BT15" s="17">
        <v>0.3764968773970489</v>
      </c>
      <c r="BU15" s="17">
        <v>0.36355277126117141</v>
      </c>
      <c r="BV15" s="17">
        <v>0.30912726605998642</v>
      </c>
      <c r="BW15" s="17">
        <v>0.27842207831921773</v>
      </c>
      <c r="BX15" s="17">
        <v>0.24155484551222131</v>
      </c>
      <c r="BY15" s="17">
        <v>0.36356536667889272</v>
      </c>
    </row>
    <row r="16" spans="2:79" ht="45.95" customHeight="1">
      <c r="B16" s="19" t="s">
        <v>368</v>
      </c>
      <c r="C16" s="17">
        <v>0.29395405766885491</v>
      </c>
      <c r="D16" s="17">
        <v>0.32819705192905752</v>
      </c>
      <c r="E16" s="17">
        <v>0.2062708889186779</v>
      </c>
      <c r="F16" s="17">
        <v>0.157601199662317</v>
      </c>
      <c r="H16" s="17">
        <v>0.2485955510689126</v>
      </c>
      <c r="I16" s="17">
        <v>0.15884543709412241</v>
      </c>
      <c r="J16" s="17">
        <v>0.24450216779115261</v>
      </c>
      <c r="K16" s="17">
        <v>0.25754130542736919</v>
      </c>
      <c r="L16" s="17">
        <v>0.26721861845104072</v>
      </c>
      <c r="M16" s="17">
        <v>0.30245183210713761</v>
      </c>
      <c r="N16" s="17">
        <v>0.30933928793676357</v>
      </c>
      <c r="O16" s="17">
        <v>0.26274752232703807</v>
      </c>
      <c r="P16" s="17">
        <v>0.3623342303659009</v>
      </c>
      <c r="Q16" s="17">
        <v>0.31528866139064049</v>
      </c>
      <c r="R16" s="17">
        <v>0.36237481164994179</v>
      </c>
      <c r="S16" s="17">
        <v>0.33241759432812967</v>
      </c>
      <c r="U16" s="17">
        <v>0.26558503920303822</v>
      </c>
      <c r="V16" s="17">
        <v>0.21595798798106711</v>
      </c>
      <c r="W16" s="17">
        <v>0.23391587477578751</v>
      </c>
      <c r="X16" s="17">
        <v>0.28392963490769868</v>
      </c>
      <c r="Y16" s="17">
        <v>0.26382595983061691</v>
      </c>
      <c r="Z16" s="17">
        <v>0.31174225435283731</v>
      </c>
      <c r="AA16" s="17">
        <v>0.32540629330866638</v>
      </c>
      <c r="AB16" s="17">
        <v>0.35671531365847697</v>
      </c>
      <c r="AC16" s="17">
        <v>0.32820403095608741</v>
      </c>
      <c r="AD16" s="17">
        <v>0.27756248184815902</v>
      </c>
      <c r="AE16" s="17">
        <v>0</v>
      </c>
      <c r="AG16" s="17">
        <v>0.33310630340620301</v>
      </c>
      <c r="AH16" s="17">
        <v>0.25883587696170762</v>
      </c>
      <c r="AJ16" s="17">
        <v>0.35060020655909441</v>
      </c>
      <c r="AK16" s="17">
        <v>0.36662748729180011</v>
      </c>
      <c r="AL16" s="17">
        <v>0.36217023468189252</v>
      </c>
      <c r="AM16" s="17">
        <v>0.33637782040077341</v>
      </c>
      <c r="AN16" s="17">
        <v>0.30462540125636012</v>
      </c>
      <c r="AO16" s="17">
        <v>0.33444226018965378</v>
      </c>
      <c r="AP16" s="17">
        <v>0.28670689460724552</v>
      </c>
      <c r="AQ16" s="17">
        <v>0.29429641833858622</v>
      </c>
      <c r="AR16" s="17">
        <v>0.29401053293699492</v>
      </c>
      <c r="AS16" s="17">
        <v>0.36011238326233852</v>
      </c>
      <c r="AT16" s="17">
        <v>0.32844901901593931</v>
      </c>
      <c r="AU16" s="17">
        <v>0.31161414804589299</v>
      </c>
      <c r="AV16" s="17">
        <v>0.28963497956120132</v>
      </c>
      <c r="AX16" s="17">
        <v>0.30211689875726072</v>
      </c>
      <c r="AY16" s="17">
        <v>0.36011238326233852</v>
      </c>
      <c r="AZ16" s="17">
        <v>0.32844901901593931</v>
      </c>
      <c r="BA16" s="17">
        <v>0.31161414804589299</v>
      </c>
      <c r="BC16" s="17">
        <v>0.35602229703276361</v>
      </c>
      <c r="BD16" s="17">
        <v>0.26353756934041828</v>
      </c>
      <c r="BE16" s="17">
        <v>0.34201244173079809</v>
      </c>
      <c r="BF16" s="17">
        <v>0.25596359866745738</v>
      </c>
      <c r="BG16" s="17">
        <v>0.26093950846927932</v>
      </c>
      <c r="BH16" s="17">
        <v>0.3365821043005412</v>
      </c>
      <c r="BI16" s="17">
        <v>0.3149387467748081</v>
      </c>
      <c r="BJ16" s="17">
        <v>0.24861533436098479</v>
      </c>
      <c r="BK16" s="17">
        <v>0.32008139016612169</v>
      </c>
      <c r="BL16" s="17">
        <v>0.36617189205865469</v>
      </c>
      <c r="BM16" s="17">
        <v>0.30043458108587068</v>
      </c>
      <c r="BN16" s="17">
        <v>0.31395533966668282</v>
      </c>
      <c r="BP16" s="17">
        <v>0.25234504157083998</v>
      </c>
      <c r="BQ16" s="17">
        <v>0.33546673077543432</v>
      </c>
      <c r="BR16" s="17">
        <v>0.22473360480462121</v>
      </c>
      <c r="BS16" s="17">
        <v>0.35449132360381042</v>
      </c>
      <c r="BT16" s="17">
        <v>0.33332233232579639</v>
      </c>
      <c r="BU16" s="17">
        <v>0.2013185880930736</v>
      </c>
      <c r="BV16" s="17">
        <v>0.32151932277806972</v>
      </c>
      <c r="BW16" s="17">
        <v>0.26556754073224631</v>
      </c>
      <c r="BX16" s="17">
        <v>0.19448505227876631</v>
      </c>
      <c r="BY16" s="17">
        <v>0.30539912944900471</v>
      </c>
    </row>
    <row r="17" spans="2:77" ht="18.95" customHeight="1">
      <c r="B17" s="19" t="s">
        <v>55</v>
      </c>
      <c r="C17" s="17">
        <v>6.2046868724003161E-3</v>
      </c>
      <c r="D17" s="17">
        <v>5.8690710855110141E-3</v>
      </c>
      <c r="E17" s="17">
        <v>6.0036661021923626E-3</v>
      </c>
      <c r="F17" s="17">
        <v>1.552739548886696E-2</v>
      </c>
      <c r="H17" s="17">
        <v>3.9093850760939533E-2</v>
      </c>
      <c r="I17" s="17">
        <v>0</v>
      </c>
      <c r="J17" s="17">
        <v>0</v>
      </c>
      <c r="K17" s="17">
        <v>0</v>
      </c>
      <c r="L17" s="17">
        <v>2.410830961410444E-3</v>
      </c>
      <c r="M17" s="17">
        <v>1.2818217429105419E-2</v>
      </c>
      <c r="N17" s="17">
        <v>0</v>
      </c>
      <c r="O17" s="17">
        <v>0</v>
      </c>
      <c r="P17" s="17">
        <v>2.810057336266165E-3</v>
      </c>
      <c r="Q17" s="17">
        <v>0</v>
      </c>
      <c r="R17" s="17">
        <v>0</v>
      </c>
      <c r="S17" s="17">
        <v>4.8241593748633033E-3</v>
      </c>
      <c r="U17" s="17">
        <v>2.5541064664864149E-2</v>
      </c>
      <c r="V17" s="17">
        <v>0</v>
      </c>
      <c r="W17" s="17">
        <v>1.122961444814723E-2</v>
      </c>
      <c r="X17" s="17">
        <v>1.1180451274956021E-2</v>
      </c>
      <c r="Y17" s="17">
        <v>0</v>
      </c>
      <c r="Z17" s="17">
        <v>1.812209679598165E-3</v>
      </c>
      <c r="AA17" s="17">
        <v>0</v>
      </c>
      <c r="AB17" s="17">
        <v>0</v>
      </c>
      <c r="AC17" s="17">
        <v>1.7062950534264959E-3</v>
      </c>
      <c r="AD17" s="17">
        <v>1.293923705527643E-2</v>
      </c>
      <c r="AE17" s="17">
        <v>0</v>
      </c>
      <c r="AG17" s="17">
        <v>2.160191738532873E-3</v>
      </c>
      <c r="AH17" s="17">
        <v>9.8324560668719505E-3</v>
      </c>
      <c r="AJ17" s="17">
        <v>1.1748758428156429E-3</v>
      </c>
      <c r="AK17" s="17">
        <v>0</v>
      </c>
      <c r="AL17" s="17">
        <v>2.897306983382131E-3</v>
      </c>
      <c r="AM17" s="17">
        <v>7.6153704979749787E-3</v>
      </c>
      <c r="AN17" s="17">
        <v>7.7409400033241907E-3</v>
      </c>
      <c r="AO17" s="17">
        <v>1.8379352443902239E-3</v>
      </c>
      <c r="AP17" s="17">
        <v>8.6803433575585783E-3</v>
      </c>
      <c r="AQ17" s="17">
        <v>1.8254280432063251E-3</v>
      </c>
      <c r="AR17" s="17">
        <v>1.27249986597878E-2</v>
      </c>
      <c r="AS17" s="17">
        <v>0</v>
      </c>
      <c r="AT17" s="17">
        <v>6.7802981722074884E-3</v>
      </c>
      <c r="AU17" s="17">
        <v>0</v>
      </c>
      <c r="AV17" s="17">
        <v>5.4750127926780148E-3</v>
      </c>
      <c r="AX17" s="17">
        <v>5.9720397995900861E-3</v>
      </c>
      <c r="AY17" s="17">
        <v>0</v>
      </c>
      <c r="AZ17" s="17">
        <v>6.7802981722074884E-3</v>
      </c>
      <c r="BA17" s="17">
        <v>0</v>
      </c>
      <c r="BC17" s="17">
        <v>0</v>
      </c>
      <c r="BD17" s="17">
        <v>0</v>
      </c>
      <c r="BE17" s="17">
        <v>1.2548788582924891E-2</v>
      </c>
      <c r="BF17" s="17">
        <v>0</v>
      </c>
      <c r="BG17" s="17">
        <v>0</v>
      </c>
      <c r="BH17" s="17">
        <v>1.0678866767387339E-3</v>
      </c>
      <c r="BI17" s="17">
        <v>2.603269014539679E-3</v>
      </c>
      <c r="BJ17" s="17">
        <v>4.8874863786249221E-3</v>
      </c>
      <c r="BK17" s="17">
        <v>1.4402407984137991E-2</v>
      </c>
      <c r="BL17" s="17">
        <v>0</v>
      </c>
      <c r="BM17" s="17">
        <v>2.371305104686089E-3</v>
      </c>
      <c r="BN17" s="17">
        <v>8.5035521751643164E-3</v>
      </c>
      <c r="BP17" s="17">
        <v>7.7158238310109824E-3</v>
      </c>
      <c r="BQ17" s="17">
        <v>1.270465267279045E-2</v>
      </c>
      <c r="BR17" s="17">
        <v>0</v>
      </c>
      <c r="BS17" s="17">
        <v>0</v>
      </c>
      <c r="BT17" s="17">
        <v>3.67281832549974E-3</v>
      </c>
      <c r="BU17" s="17">
        <v>0</v>
      </c>
      <c r="BV17" s="17">
        <v>2.0880381438809551E-2</v>
      </c>
      <c r="BW17" s="17">
        <v>9.6062675851385278E-3</v>
      </c>
      <c r="BX17" s="17">
        <v>0</v>
      </c>
      <c r="BY17" s="17">
        <v>8.8941198646139367E-3</v>
      </c>
    </row>
    <row r="18" spans="2:77" ht="18.95" customHeight="1">
      <c r="B18" s="19" t="s">
        <v>83</v>
      </c>
      <c r="C18" s="17">
        <v>9.2364037562114604E-3</v>
      </c>
      <c r="D18" s="17">
        <v>1.0674817102438051E-2</v>
      </c>
      <c r="E18" s="17">
        <v>6.1224739604189256E-3</v>
      </c>
      <c r="F18" s="17">
        <v>0</v>
      </c>
      <c r="H18" s="17">
        <v>8.2989001676537603E-3</v>
      </c>
      <c r="I18" s="17">
        <v>0</v>
      </c>
      <c r="J18" s="17">
        <v>1.6747114826674601E-2</v>
      </c>
      <c r="K18" s="17">
        <v>1.242333358082429E-2</v>
      </c>
      <c r="L18" s="17">
        <v>4.5391277394870424E-3</v>
      </c>
      <c r="M18" s="17">
        <v>6.3520620062595731E-3</v>
      </c>
      <c r="N18" s="17">
        <v>0</v>
      </c>
      <c r="O18" s="17">
        <v>1.100354548355892E-2</v>
      </c>
      <c r="P18" s="17">
        <v>2.3043265703526411E-2</v>
      </c>
      <c r="Q18" s="17">
        <v>6.2132246407251134E-3</v>
      </c>
      <c r="R18" s="17">
        <v>0</v>
      </c>
      <c r="S18" s="17">
        <v>1.5018256710213399E-2</v>
      </c>
      <c r="U18" s="17">
        <v>2.7857764679444712E-3</v>
      </c>
      <c r="V18" s="17">
        <v>0</v>
      </c>
      <c r="W18" s="17">
        <v>2.1478490617039679E-2</v>
      </c>
      <c r="X18" s="17">
        <v>5.5141241950011849E-3</v>
      </c>
      <c r="Y18" s="17">
        <v>2.3629630458253611E-2</v>
      </c>
      <c r="Z18" s="17">
        <v>0</v>
      </c>
      <c r="AA18" s="17">
        <v>8.0173416415183878E-3</v>
      </c>
      <c r="AB18" s="17">
        <v>4.0203211954333833E-3</v>
      </c>
      <c r="AC18" s="17">
        <v>1.1911555892966229E-2</v>
      </c>
      <c r="AD18" s="17">
        <v>1.857097238473714E-2</v>
      </c>
      <c r="AE18" s="17">
        <v>0</v>
      </c>
      <c r="AG18" s="17">
        <v>1.137763266283166E-2</v>
      </c>
      <c r="AH18" s="17">
        <v>7.3157971023171562E-3</v>
      </c>
      <c r="AJ18" s="17">
        <v>4.5933633894286504E-3</v>
      </c>
      <c r="AK18" s="17">
        <v>7.288442613441329E-3</v>
      </c>
      <c r="AL18" s="17">
        <v>1.328180955436236E-2</v>
      </c>
      <c r="AM18" s="17">
        <v>1.3218290061370781E-2</v>
      </c>
      <c r="AN18" s="17">
        <v>8.977092456238657E-3</v>
      </c>
      <c r="AO18" s="17">
        <v>8.425446812938487E-3</v>
      </c>
      <c r="AP18" s="17">
        <v>3.4428925615816422E-3</v>
      </c>
      <c r="AQ18" s="17">
        <v>4.3751056098691289E-3</v>
      </c>
      <c r="AR18" s="17">
        <v>7.9441160770513004E-3</v>
      </c>
      <c r="AS18" s="17">
        <v>0</v>
      </c>
      <c r="AT18" s="17">
        <v>1.7723638071677952E-2</v>
      </c>
      <c r="AU18" s="17">
        <v>4.8686540396401723E-3</v>
      </c>
      <c r="AV18" s="17">
        <v>0</v>
      </c>
      <c r="AX18" s="17">
        <v>8.023440073313912E-3</v>
      </c>
      <c r="AY18" s="17">
        <v>0</v>
      </c>
      <c r="AZ18" s="17">
        <v>1.7723638071677952E-2</v>
      </c>
      <c r="BA18" s="17">
        <v>4.8686540396401723E-3</v>
      </c>
      <c r="BC18" s="17">
        <v>0</v>
      </c>
      <c r="BD18" s="17">
        <v>0</v>
      </c>
      <c r="BE18" s="17">
        <v>1.9070547506433048E-2</v>
      </c>
      <c r="BF18" s="17">
        <v>0</v>
      </c>
      <c r="BG18" s="17">
        <v>0</v>
      </c>
      <c r="BH18" s="17">
        <v>9.7907936904413958E-3</v>
      </c>
      <c r="BI18" s="17">
        <v>2.0450355920795041E-3</v>
      </c>
      <c r="BJ18" s="17">
        <v>1.5677900578603021E-2</v>
      </c>
      <c r="BK18" s="17">
        <v>1.172482058875372E-2</v>
      </c>
      <c r="BL18" s="17">
        <v>8.2812434577763591E-3</v>
      </c>
      <c r="BM18" s="17">
        <v>1.7505979949411379E-3</v>
      </c>
      <c r="BN18" s="17">
        <v>0</v>
      </c>
      <c r="BP18" s="17">
        <v>1.3732424187420071E-2</v>
      </c>
      <c r="BQ18" s="17">
        <v>2.3609518442207569E-2</v>
      </c>
      <c r="BR18" s="17">
        <v>6.2188799884887527E-3</v>
      </c>
      <c r="BS18" s="17">
        <v>1.4184807993832991E-2</v>
      </c>
      <c r="BT18" s="17">
        <v>0</v>
      </c>
      <c r="BU18" s="17">
        <v>0</v>
      </c>
      <c r="BV18" s="17">
        <v>1.5840318394680891E-2</v>
      </c>
      <c r="BW18" s="17">
        <v>0</v>
      </c>
      <c r="BX18" s="17">
        <v>1.1838336673515609E-2</v>
      </c>
      <c r="BY18" s="17">
        <v>7.6750771301877432E-3</v>
      </c>
    </row>
    <row r="20" spans="2:77">
      <c r="B20" t="s">
        <v>418</v>
      </c>
    </row>
    <row r="21" spans="2:77">
      <c r="B21" t="s">
        <v>9</v>
      </c>
    </row>
    <row r="23" spans="2:77">
      <c r="B23"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CA16"/>
  <sheetViews>
    <sheetView showGridLines="0" topLeftCell="A6" workbookViewId="0">
      <pane xSplit="2" topLeftCell="AX1" activePane="topRight" state="frozen"/>
      <selection pane="topRight" activeCell="AY10" sqref="AY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278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131</v>
      </c>
      <c r="C9" s="17">
        <v>4.0558156413949699E-2</v>
      </c>
      <c r="D9" s="17">
        <v>3.7900683479308993E-2</v>
      </c>
      <c r="E9" s="17">
        <v>5.0480130962737457E-2</v>
      </c>
      <c r="F9" s="17">
        <v>3.9060864615090278E-2</v>
      </c>
      <c r="H9" s="17">
        <v>9.0299546633658523E-2</v>
      </c>
      <c r="I9" s="17">
        <v>4.7308563575976618E-2</v>
      </c>
      <c r="J9" s="17">
        <v>4.2897398877481868E-2</v>
      </c>
      <c r="K9" s="17">
        <v>6.0293993611338297E-2</v>
      </c>
      <c r="L9" s="17">
        <v>5.2476832312439142E-3</v>
      </c>
      <c r="M9" s="17">
        <v>4.1927123081964467E-2</v>
      </c>
      <c r="N9" s="17">
        <v>2.3116892661305261E-2</v>
      </c>
      <c r="O9" s="17">
        <v>5.0078635009445302E-2</v>
      </c>
      <c r="P9" s="17">
        <v>1.535195679373543E-2</v>
      </c>
      <c r="Q9" s="17">
        <v>3.1150857692453991E-2</v>
      </c>
      <c r="R9" s="17">
        <v>2.3371572305023559E-2</v>
      </c>
      <c r="S9" s="17">
        <v>4.2890544104868172E-2</v>
      </c>
      <c r="U9" s="17">
        <v>7.7634336927479786E-2</v>
      </c>
      <c r="V9" s="17">
        <v>6.1632737255970391E-2</v>
      </c>
      <c r="W9" s="17">
        <v>3.7347622939390007E-2</v>
      </c>
      <c r="X9" s="17">
        <v>2.5769377435097409E-2</v>
      </c>
      <c r="Y9" s="17">
        <v>5.0350299868037317E-2</v>
      </c>
      <c r="Z9" s="17">
        <v>1.435784235517675E-2</v>
      </c>
      <c r="AA9" s="17">
        <v>3.7941613812292392E-2</v>
      </c>
      <c r="AB9" s="17">
        <v>2.3109996939660281E-2</v>
      </c>
      <c r="AC9" s="17">
        <v>2.5548278701304921E-2</v>
      </c>
      <c r="AD9" s="17">
        <v>4.9728724852020588E-2</v>
      </c>
      <c r="AE9" s="17">
        <v>0.31239296852087889</v>
      </c>
      <c r="AG9" s="17">
        <v>3.3135627979206772E-2</v>
      </c>
      <c r="AH9" s="17">
        <v>4.6356405205238843E-2</v>
      </c>
      <c r="AJ9" s="17">
        <v>2.7236328087420231E-2</v>
      </c>
      <c r="AK9" s="17">
        <v>3.9795354036868173E-2</v>
      </c>
      <c r="AL9" s="17">
        <v>5.4560619727762029E-2</v>
      </c>
      <c r="AM9" s="17">
        <v>4.6060149754975167E-2</v>
      </c>
      <c r="AN9" s="17">
        <v>4.9048337592832912E-2</v>
      </c>
      <c r="AO9" s="17">
        <v>4.7388442433069403E-2</v>
      </c>
      <c r="AP9" s="17">
        <v>4.8391012341842461E-2</v>
      </c>
      <c r="AQ9" s="17">
        <v>5.1560362083192819E-2</v>
      </c>
      <c r="AR9" s="17">
        <v>3.3843857812754077E-2</v>
      </c>
      <c r="AS9" s="17">
        <v>2.7366806714517751E-2</v>
      </c>
      <c r="AT9" s="17">
        <v>5.0875357280273932E-2</v>
      </c>
      <c r="AU9" s="17">
        <v>6.8793700390345366E-2</v>
      </c>
      <c r="AV9" s="17">
        <v>1.6819555440524939E-2</v>
      </c>
      <c r="AX9" s="17">
        <v>3.6899249235120467E-2</v>
      </c>
      <c r="AY9" s="17">
        <v>2.7366806714517751E-2</v>
      </c>
      <c r="AZ9" s="17">
        <v>5.0875357280273932E-2</v>
      </c>
      <c r="BA9" s="17">
        <v>6.8793700390345366E-2</v>
      </c>
      <c r="BC9" s="17">
        <v>5.0914968121366019E-3</v>
      </c>
      <c r="BD9" s="17">
        <v>1.187539377661577E-2</v>
      </c>
      <c r="BE9" s="17">
        <v>3.0007331050210289E-2</v>
      </c>
      <c r="BF9" s="17">
        <v>1.4491272547493999E-2</v>
      </c>
      <c r="BG9" s="17">
        <v>6.7552011264830356E-3</v>
      </c>
      <c r="BH9" s="17">
        <v>9.3839096076312589E-3</v>
      </c>
      <c r="BI9" s="17">
        <v>2.535713185445114E-2</v>
      </c>
      <c r="BJ9" s="17">
        <v>4.2913831397725269E-2</v>
      </c>
      <c r="BK9" s="17">
        <v>2.8417139469750659E-2</v>
      </c>
      <c r="BL9" s="17">
        <v>8.3263718212589266E-2</v>
      </c>
      <c r="BM9" s="17">
        <v>2.1786960320381691E-2</v>
      </c>
      <c r="BN9" s="17">
        <v>7.0400879835755048E-2</v>
      </c>
      <c r="BP9" s="17">
        <v>5.4280442667188719E-2</v>
      </c>
      <c r="BQ9" s="17">
        <v>3.0742028838518919E-2</v>
      </c>
      <c r="BR9" s="17">
        <v>4.3744378072131537E-2</v>
      </c>
      <c r="BS9" s="17">
        <v>2.71450638999182E-2</v>
      </c>
      <c r="BT9" s="17">
        <v>6.9900060449486941E-3</v>
      </c>
      <c r="BU9" s="17">
        <v>6.0926444085804582E-2</v>
      </c>
      <c r="BV9" s="17">
        <v>3.8445854712484233E-2</v>
      </c>
      <c r="BW9" s="17">
        <v>2.7152541388744861E-2</v>
      </c>
      <c r="BX9" s="17">
        <v>1.686955651736111E-2</v>
      </c>
      <c r="BY9" s="17">
        <v>5.0366114042635281E-2</v>
      </c>
    </row>
    <row r="10" spans="2:79" ht="74.099999999999994" customHeight="1">
      <c r="B10" s="19" t="s">
        <v>369</v>
      </c>
      <c r="C10" s="17">
        <v>0.37966104771546988</v>
      </c>
      <c r="D10" s="17">
        <v>0.39768949757499078</v>
      </c>
      <c r="E10" s="17">
        <v>0.32529928463947588</v>
      </c>
      <c r="F10" s="17">
        <v>0.33157710154783299</v>
      </c>
      <c r="H10" s="17">
        <v>0.30867180938479122</v>
      </c>
      <c r="I10" s="17">
        <v>0.39285956549816492</v>
      </c>
      <c r="J10" s="17">
        <v>0.31940190021011527</v>
      </c>
      <c r="K10" s="17">
        <v>0.46710751399180478</v>
      </c>
      <c r="L10" s="17">
        <v>0.28171771601949003</v>
      </c>
      <c r="M10" s="17">
        <v>0.37982317209659588</v>
      </c>
      <c r="N10" s="17">
        <v>0.41923454836531621</v>
      </c>
      <c r="O10" s="17">
        <v>0.33248049933128332</v>
      </c>
      <c r="P10" s="17">
        <v>0.41245597222788172</v>
      </c>
      <c r="Q10" s="17">
        <v>0.3384369474109738</v>
      </c>
      <c r="R10" s="17">
        <v>0.52065031014810248</v>
      </c>
      <c r="S10" s="17">
        <v>0.39822934309653329</v>
      </c>
      <c r="U10" s="17">
        <v>0.33580091304012472</v>
      </c>
      <c r="V10" s="17">
        <v>0.31866092967469622</v>
      </c>
      <c r="W10" s="17">
        <v>0.34043331842967978</v>
      </c>
      <c r="X10" s="17">
        <v>0.37773080065934811</v>
      </c>
      <c r="Y10" s="17">
        <v>0.35486630900863658</v>
      </c>
      <c r="Z10" s="17">
        <v>0.39765085745651219</v>
      </c>
      <c r="AA10" s="17">
        <v>0.38937057833786309</v>
      </c>
      <c r="AB10" s="17">
        <v>0.45537577826565762</v>
      </c>
      <c r="AC10" s="17">
        <v>0.45082335072006707</v>
      </c>
      <c r="AD10" s="17">
        <v>0.33942000434228181</v>
      </c>
      <c r="AE10" s="17">
        <v>0.26445851008056698</v>
      </c>
      <c r="AG10" s="17">
        <v>0.40605554058652299</v>
      </c>
      <c r="AH10" s="17">
        <v>0.359042489264427</v>
      </c>
      <c r="AJ10" s="17">
        <v>0.41954776932262439</v>
      </c>
      <c r="AK10" s="17">
        <v>0.35266091160355839</v>
      </c>
      <c r="AL10" s="17">
        <v>0.41466631793922443</v>
      </c>
      <c r="AM10" s="17">
        <v>0.37004575346396662</v>
      </c>
      <c r="AN10" s="17">
        <v>0.35016615398899081</v>
      </c>
      <c r="AO10" s="17">
        <v>0.32664562403494879</v>
      </c>
      <c r="AP10" s="17">
        <v>0.35918490802335579</v>
      </c>
      <c r="AQ10" s="17">
        <v>0.35895711060633229</v>
      </c>
      <c r="AR10" s="17">
        <v>0.29870271105301999</v>
      </c>
      <c r="AS10" s="17">
        <v>0.39000212778004562</v>
      </c>
      <c r="AT10" s="17">
        <v>0.34164605859926572</v>
      </c>
      <c r="AU10" s="17">
        <v>0.35953656934525852</v>
      </c>
      <c r="AV10" s="17">
        <v>0.46153063050334769</v>
      </c>
      <c r="AX10" s="17">
        <v>0.37921538421383222</v>
      </c>
      <c r="AY10" s="17">
        <v>0.39000212778004562</v>
      </c>
      <c r="AZ10" s="17">
        <v>0.34164605859926572</v>
      </c>
      <c r="BA10" s="17">
        <v>0.35953656934525852</v>
      </c>
      <c r="BC10" s="17">
        <v>0.46041745888647778</v>
      </c>
      <c r="BD10" s="17">
        <v>0.30729229696767152</v>
      </c>
      <c r="BE10" s="17">
        <v>0.30845694729376871</v>
      </c>
      <c r="BF10" s="17">
        <v>0.27397196025849258</v>
      </c>
      <c r="BG10" s="17">
        <v>0.30068515459674028</v>
      </c>
      <c r="BH10" s="17">
        <v>0.4507694286858801</v>
      </c>
      <c r="BI10" s="17">
        <v>0.45055371261807059</v>
      </c>
      <c r="BJ10" s="17">
        <v>0.34734013281036208</v>
      </c>
      <c r="BK10" s="17">
        <v>0.45027522274742288</v>
      </c>
      <c r="BL10" s="17">
        <v>0.38315442049073989</v>
      </c>
      <c r="BM10" s="17">
        <v>0.41335366207209018</v>
      </c>
      <c r="BN10" s="17">
        <v>0.35304439221065309</v>
      </c>
      <c r="BP10" s="17">
        <v>0.33429330248681838</v>
      </c>
      <c r="BQ10" s="17">
        <v>0.40330604127530262</v>
      </c>
      <c r="BR10" s="17">
        <v>0.30552197376334539</v>
      </c>
      <c r="BS10" s="17">
        <v>0.41449586399205152</v>
      </c>
      <c r="BT10" s="17">
        <v>0.43892908522696628</v>
      </c>
      <c r="BU10" s="17">
        <v>0.36417111390049012</v>
      </c>
      <c r="BV10" s="17">
        <v>0.30507422934276612</v>
      </c>
      <c r="BW10" s="17">
        <v>0.43935363301373431</v>
      </c>
      <c r="BX10" s="17">
        <v>0.42374713021224791</v>
      </c>
      <c r="BY10" s="17">
        <v>0.38870166155272262</v>
      </c>
    </row>
    <row r="11" spans="2:79" ht="116.1" customHeight="1">
      <c r="B11" s="19" t="s">
        <v>370</v>
      </c>
      <c r="C11" s="17">
        <v>0.57978079587058062</v>
      </c>
      <c r="D11" s="17">
        <v>0.56440981894570019</v>
      </c>
      <c r="E11" s="17">
        <v>0.6242205843977866</v>
      </c>
      <c r="F11" s="17">
        <v>0.62936203383707645</v>
      </c>
      <c r="H11" s="17">
        <v>0.6010286439815502</v>
      </c>
      <c r="I11" s="17">
        <v>0.55983187092585862</v>
      </c>
      <c r="J11" s="17">
        <v>0.63770070091240272</v>
      </c>
      <c r="K11" s="17">
        <v>0.47259849239685692</v>
      </c>
      <c r="L11" s="17">
        <v>0.71303460074926595</v>
      </c>
      <c r="M11" s="17">
        <v>0.57824970482143956</v>
      </c>
      <c r="N11" s="17">
        <v>0.55764855897337839</v>
      </c>
      <c r="O11" s="17">
        <v>0.61744086565927137</v>
      </c>
      <c r="P11" s="17">
        <v>0.57219207097838287</v>
      </c>
      <c r="Q11" s="17">
        <v>0.63041219489657208</v>
      </c>
      <c r="R11" s="17">
        <v>0.45597811754687401</v>
      </c>
      <c r="S11" s="17">
        <v>0.55888011279859851</v>
      </c>
      <c r="U11" s="17">
        <v>0.5865647500323955</v>
      </c>
      <c r="V11" s="17">
        <v>0.61970633306933331</v>
      </c>
      <c r="W11" s="17">
        <v>0.62221905863093019</v>
      </c>
      <c r="X11" s="17">
        <v>0.59649982190555451</v>
      </c>
      <c r="Y11" s="17">
        <v>0.59478339112332623</v>
      </c>
      <c r="Z11" s="17">
        <v>0.58799130018831114</v>
      </c>
      <c r="AA11" s="17">
        <v>0.57268780784984452</v>
      </c>
      <c r="AB11" s="17">
        <v>0.52151422479468212</v>
      </c>
      <c r="AC11" s="17">
        <v>0.5236283705786281</v>
      </c>
      <c r="AD11" s="17">
        <v>0.61085127080569768</v>
      </c>
      <c r="AE11" s="17">
        <v>0.42314852139855408</v>
      </c>
      <c r="AG11" s="17">
        <v>0.56080883143427018</v>
      </c>
      <c r="AH11" s="17">
        <v>0.59460110553033407</v>
      </c>
      <c r="AJ11" s="17">
        <v>0.55321590258995545</v>
      </c>
      <c r="AK11" s="17">
        <v>0.60754373435957354</v>
      </c>
      <c r="AL11" s="17">
        <v>0.53077306233301358</v>
      </c>
      <c r="AM11" s="17">
        <v>0.5838940967810583</v>
      </c>
      <c r="AN11" s="17">
        <v>0.60078550841817646</v>
      </c>
      <c r="AO11" s="17">
        <v>0.62596593353198171</v>
      </c>
      <c r="AP11" s="17">
        <v>0.59242407963480159</v>
      </c>
      <c r="AQ11" s="17">
        <v>0.58948252731047524</v>
      </c>
      <c r="AR11" s="17">
        <v>0.66745343113422595</v>
      </c>
      <c r="AS11" s="17">
        <v>0.58263106550543653</v>
      </c>
      <c r="AT11" s="17">
        <v>0.60747858412046041</v>
      </c>
      <c r="AU11" s="17">
        <v>0.57166973026439627</v>
      </c>
      <c r="AV11" s="17">
        <v>0.52164981405612754</v>
      </c>
      <c r="AX11" s="17">
        <v>0.5838853665510475</v>
      </c>
      <c r="AY11" s="17">
        <v>0.58263106550543653</v>
      </c>
      <c r="AZ11" s="17">
        <v>0.60747858412046041</v>
      </c>
      <c r="BA11" s="17">
        <v>0.57166973026439627</v>
      </c>
      <c r="BC11" s="17">
        <v>0.53449104430138572</v>
      </c>
      <c r="BD11" s="17">
        <v>0.68083230925571248</v>
      </c>
      <c r="BE11" s="17">
        <v>0.66153572165602093</v>
      </c>
      <c r="BF11" s="17">
        <v>0.71153676719401338</v>
      </c>
      <c r="BG11" s="17">
        <v>0.69255964427677663</v>
      </c>
      <c r="BH11" s="17">
        <v>0.53984666170648865</v>
      </c>
      <c r="BI11" s="17">
        <v>0.52408915552747815</v>
      </c>
      <c r="BJ11" s="17">
        <v>0.60974603579191244</v>
      </c>
      <c r="BK11" s="17">
        <v>0.52130763778282652</v>
      </c>
      <c r="BL11" s="17">
        <v>0.53358186129667062</v>
      </c>
      <c r="BM11" s="17">
        <v>0.56485937760752802</v>
      </c>
      <c r="BN11" s="17">
        <v>0.57655472795359186</v>
      </c>
      <c r="BP11" s="17">
        <v>0.61142625484599289</v>
      </c>
      <c r="BQ11" s="17">
        <v>0.56595192988617848</v>
      </c>
      <c r="BR11" s="17">
        <v>0.65073364816452295</v>
      </c>
      <c r="BS11" s="17">
        <v>0.55835907210803015</v>
      </c>
      <c r="BT11" s="17">
        <v>0.55408090872808513</v>
      </c>
      <c r="BU11" s="17">
        <v>0.574902442013705</v>
      </c>
      <c r="BV11" s="17">
        <v>0.65647991594474997</v>
      </c>
      <c r="BW11" s="17">
        <v>0.53349382559752112</v>
      </c>
      <c r="BX11" s="17">
        <v>0.55938331327039104</v>
      </c>
      <c r="BY11" s="17">
        <v>0.56093222440464219</v>
      </c>
    </row>
    <row r="13" spans="2:79">
      <c r="B13" t="s">
        <v>418</v>
      </c>
    </row>
    <row r="14" spans="2:79">
      <c r="B14" t="s">
        <v>9</v>
      </c>
    </row>
    <row r="16" spans="2:79">
      <c r="B16"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A18"/>
  <sheetViews>
    <sheetView showGridLines="0" workbookViewId="0">
      <pane xSplit="2" topLeftCell="AG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371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184</v>
      </c>
      <c r="C9" s="17">
        <v>0.100588163724073</v>
      </c>
      <c r="D9" s="17">
        <v>0.1169932865274962</v>
      </c>
      <c r="E9" s="17">
        <v>6.2404448541641767E-2</v>
      </c>
      <c r="F9" s="17">
        <v>2.397989271453365E-2</v>
      </c>
      <c r="H9" s="17">
        <v>3.6704040654204309E-2</v>
      </c>
      <c r="I9" s="17">
        <v>6.5819283281855379E-2</v>
      </c>
      <c r="J9" s="17">
        <v>5.7705676256624677E-2</v>
      </c>
      <c r="K9" s="17">
        <v>0.12181318345728109</v>
      </c>
      <c r="L9" s="17">
        <v>6.4427745809051987E-2</v>
      </c>
      <c r="M9" s="17">
        <v>6.7172798135873138E-2</v>
      </c>
      <c r="N9" s="17">
        <v>7.2933787596551211E-2</v>
      </c>
      <c r="O9" s="17">
        <v>7.2504522448947131E-2</v>
      </c>
      <c r="P9" s="17">
        <v>9.258667668706444E-2</v>
      </c>
      <c r="Q9" s="17">
        <v>0.14784377033369539</v>
      </c>
      <c r="R9" s="17">
        <v>0.1938866107046604</v>
      </c>
      <c r="S9" s="17">
        <v>0.15543854841867649</v>
      </c>
      <c r="U9" s="17">
        <v>5.5580478150759657E-2</v>
      </c>
      <c r="V9" s="17">
        <v>7.6443811729861449E-2</v>
      </c>
      <c r="W9" s="17">
        <v>5.3070171662598267E-2</v>
      </c>
      <c r="X9" s="17">
        <v>9.6192958687197044E-2</v>
      </c>
      <c r="Y9" s="17">
        <v>8.668513166504406E-2</v>
      </c>
      <c r="Z9" s="17">
        <v>0.12556929701107891</v>
      </c>
      <c r="AA9" s="17">
        <v>0.1306347535539171</v>
      </c>
      <c r="AB9" s="17">
        <v>0.17248604431931941</v>
      </c>
      <c r="AC9" s="17">
        <v>0.1337679431514216</v>
      </c>
      <c r="AD9" s="17">
        <v>5.4064023090459462E-2</v>
      </c>
      <c r="AE9" s="17">
        <v>0</v>
      </c>
      <c r="AG9" s="17">
        <v>0.14217996776900371</v>
      </c>
      <c r="AH9" s="17">
        <v>6.809793756309955E-2</v>
      </c>
      <c r="AJ9" s="17">
        <v>0.13035723299270649</v>
      </c>
      <c r="AK9" s="17">
        <v>0.1209984860269971</v>
      </c>
      <c r="AL9" s="17">
        <v>0.1101909333603992</v>
      </c>
      <c r="AM9" s="17">
        <v>0.1032781866647373</v>
      </c>
      <c r="AN9" s="17">
        <v>9.3015597231596789E-2</v>
      </c>
      <c r="AO9" s="17">
        <v>8.4165933606610302E-2</v>
      </c>
      <c r="AP9" s="17">
        <v>0.11843655769696899</v>
      </c>
      <c r="AQ9" s="17">
        <v>9.916686460904546E-2</v>
      </c>
      <c r="AR9" s="17">
        <v>0.12742326232310569</v>
      </c>
      <c r="AS9" s="17">
        <v>0.1627481534505911</v>
      </c>
      <c r="AT9" s="17">
        <v>0.1311025755391538</v>
      </c>
      <c r="AU9" s="17">
        <v>0.114710966585839</v>
      </c>
      <c r="AV9" s="17">
        <v>0.14561595044080139</v>
      </c>
      <c r="AX9" s="17">
        <v>0.1033230054190476</v>
      </c>
      <c r="AY9" s="17">
        <v>0.1627481534505911</v>
      </c>
      <c r="AZ9" s="17">
        <v>0.1311025755391538</v>
      </c>
      <c r="BA9" s="17">
        <v>0.114710966585839</v>
      </c>
      <c r="BC9" s="17">
        <v>0.1503058322627821</v>
      </c>
      <c r="BD9" s="17">
        <v>7.2442600812288413E-2</v>
      </c>
      <c r="BE9" s="17">
        <v>0.1096830974734473</v>
      </c>
      <c r="BF9" s="17">
        <v>0.10261132505708501</v>
      </c>
      <c r="BG9" s="17">
        <v>8.8333241618915467E-2</v>
      </c>
      <c r="BH9" s="17">
        <v>0.19925552314871939</v>
      </c>
      <c r="BI9" s="17">
        <v>0.1365405073981483</v>
      </c>
      <c r="BJ9" s="17">
        <v>8.8435186587868003E-2</v>
      </c>
      <c r="BK9" s="17">
        <v>8.5387351615824683E-2</v>
      </c>
      <c r="BL9" s="17">
        <v>0.1155618120038976</v>
      </c>
      <c r="BM9" s="17">
        <v>0.1238392681865866</v>
      </c>
      <c r="BN9" s="17">
        <v>5.3351456702588763E-2</v>
      </c>
      <c r="BP9" s="17">
        <v>9.6273987713563908E-2</v>
      </c>
      <c r="BQ9" s="17">
        <v>0.1216917271964276</v>
      </c>
      <c r="BR9" s="17">
        <v>4.209078145169725E-2</v>
      </c>
      <c r="BS9" s="17">
        <v>0.1241216578975219</v>
      </c>
      <c r="BT9" s="17">
        <v>0.20015164329102861</v>
      </c>
      <c r="BU9" s="17">
        <v>3.6571713403282059E-2</v>
      </c>
      <c r="BV9" s="17">
        <v>0.1199225601272282</v>
      </c>
      <c r="BW9" s="17">
        <v>6.3786881820988198E-2</v>
      </c>
      <c r="BX9" s="17">
        <v>8.6880697379717139E-2</v>
      </c>
      <c r="BY9" s="17">
        <v>0.1062444495472359</v>
      </c>
    </row>
    <row r="10" spans="2:79" ht="18.95" customHeight="1">
      <c r="B10" s="19" t="s">
        <v>185</v>
      </c>
      <c r="C10" s="17">
        <v>0.17282038527014129</v>
      </c>
      <c r="D10" s="17">
        <v>0.17813230150700671</v>
      </c>
      <c r="E10" s="17">
        <v>0.16573131794992799</v>
      </c>
      <c r="F10" s="17">
        <v>0.1132830466020999</v>
      </c>
      <c r="H10" s="17">
        <v>0.16194379546051721</v>
      </c>
      <c r="I10" s="17">
        <v>0.19531939735913639</v>
      </c>
      <c r="J10" s="17">
        <v>0.19886186998408839</v>
      </c>
      <c r="K10" s="17">
        <v>0.12706895507783461</v>
      </c>
      <c r="L10" s="17">
        <v>0.1828881487380658</v>
      </c>
      <c r="M10" s="17">
        <v>0.1841635733083771</v>
      </c>
      <c r="N10" s="17">
        <v>0.109622036970075</v>
      </c>
      <c r="O10" s="17">
        <v>0.19847346707658731</v>
      </c>
      <c r="P10" s="17">
        <v>0.18376545341316661</v>
      </c>
      <c r="Q10" s="17">
        <v>0.23496781111863449</v>
      </c>
      <c r="R10" s="17">
        <v>0.16289472303045141</v>
      </c>
      <c r="S10" s="17">
        <v>0.15273437951577001</v>
      </c>
      <c r="U10" s="17">
        <v>0.1800719050056768</v>
      </c>
      <c r="V10" s="17">
        <v>5.7283224509842953E-2</v>
      </c>
      <c r="W10" s="17">
        <v>0.16814544345319071</v>
      </c>
      <c r="X10" s="17">
        <v>0.1416066702227087</v>
      </c>
      <c r="Y10" s="17">
        <v>0.24673861418384899</v>
      </c>
      <c r="Z10" s="17">
        <v>0.17782650170170319</v>
      </c>
      <c r="AA10" s="17">
        <v>0.22237092435015021</v>
      </c>
      <c r="AB10" s="17">
        <v>0.2220548332485211</v>
      </c>
      <c r="AC10" s="17">
        <v>0.15437960277284829</v>
      </c>
      <c r="AD10" s="17">
        <v>0.12369419994232141</v>
      </c>
      <c r="AE10" s="17">
        <v>0.21157426069927701</v>
      </c>
      <c r="AG10" s="17">
        <v>0.17985188279447889</v>
      </c>
      <c r="AH10" s="17">
        <v>0.16732759768705749</v>
      </c>
      <c r="AJ10" s="17">
        <v>0.17078021901009829</v>
      </c>
      <c r="AK10" s="17">
        <v>0.11769374255551369</v>
      </c>
      <c r="AL10" s="17">
        <v>0.18990643037966581</v>
      </c>
      <c r="AM10" s="17">
        <v>0.20888192722908749</v>
      </c>
      <c r="AN10" s="17">
        <v>0.18160149792436281</v>
      </c>
      <c r="AO10" s="17">
        <v>0.11347003007630679</v>
      </c>
      <c r="AP10" s="17">
        <v>0.16196400696833529</v>
      </c>
      <c r="AQ10" s="17">
        <v>0.14197675470492871</v>
      </c>
      <c r="AR10" s="17">
        <v>0.13947399981925421</v>
      </c>
      <c r="AS10" s="17">
        <v>0.1586139159397045</v>
      </c>
      <c r="AT10" s="17">
        <v>0.1968575693955785</v>
      </c>
      <c r="AU10" s="17">
        <v>0.1180572553652032</v>
      </c>
      <c r="AV10" s="17">
        <v>0.21718107612538601</v>
      </c>
      <c r="AX10" s="17">
        <v>0.17311929999087849</v>
      </c>
      <c r="AY10" s="17">
        <v>0.1586139159397045</v>
      </c>
      <c r="AZ10" s="17">
        <v>0.1968575693955785</v>
      </c>
      <c r="BA10" s="17">
        <v>0.1180572553652032</v>
      </c>
      <c r="BC10" s="17">
        <v>0.20886463337304831</v>
      </c>
      <c r="BD10" s="17">
        <v>0.1297644822077729</v>
      </c>
      <c r="BE10" s="17">
        <v>0.17789310430109989</v>
      </c>
      <c r="BF10" s="17">
        <v>0.1246539069417955</v>
      </c>
      <c r="BG10" s="17">
        <v>8.4651072926685694E-2</v>
      </c>
      <c r="BH10" s="17">
        <v>0.17630321040144681</v>
      </c>
      <c r="BI10" s="17">
        <v>0.16617487593089081</v>
      </c>
      <c r="BJ10" s="17">
        <v>0.17467541566610531</v>
      </c>
      <c r="BK10" s="17">
        <v>0.17786377829191999</v>
      </c>
      <c r="BL10" s="17">
        <v>0.1741356775293493</v>
      </c>
      <c r="BM10" s="17">
        <v>0.19535906847792081</v>
      </c>
      <c r="BN10" s="17">
        <v>0.14074216450208099</v>
      </c>
      <c r="BP10" s="17">
        <v>0.1761990772880451</v>
      </c>
      <c r="BQ10" s="17">
        <v>0.20635202611982439</v>
      </c>
      <c r="BR10" s="17">
        <v>0.2268132237315077</v>
      </c>
      <c r="BS10" s="17">
        <v>0.18820983682064599</v>
      </c>
      <c r="BT10" s="17">
        <v>0.2154694958297369</v>
      </c>
      <c r="BU10" s="17">
        <v>0.1295228270721463</v>
      </c>
      <c r="BV10" s="17">
        <v>0.1940774732914376</v>
      </c>
      <c r="BW10" s="17">
        <v>0.15953040535015861</v>
      </c>
      <c r="BX10" s="17">
        <v>0.24303320423626831</v>
      </c>
      <c r="BY10" s="17">
        <v>0.13691511268504969</v>
      </c>
    </row>
    <row r="11" spans="2:79" ht="18.95" customHeight="1">
      <c r="B11" s="19" t="s">
        <v>186</v>
      </c>
      <c r="C11" s="17">
        <v>0.1126204700958329</v>
      </c>
      <c r="D11" s="17">
        <v>0.1231173339124976</v>
      </c>
      <c r="E11" s="17">
        <v>8.368659060999048E-2</v>
      </c>
      <c r="F11" s="17">
        <v>7.6113263741116655E-2</v>
      </c>
      <c r="H11" s="17">
        <v>0.12059044075019409</v>
      </c>
      <c r="I11" s="17">
        <v>9.3135082182569204E-2</v>
      </c>
      <c r="J11" s="17">
        <v>0.11561501642136029</v>
      </c>
      <c r="K11" s="17">
        <v>0.1185374305955746</v>
      </c>
      <c r="L11" s="17">
        <v>7.8370120464675966E-2</v>
      </c>
      <c r="M11" s="17">
        <v>0.1828474923758136</v>
      </c>
      <c r="N11" s="17">
        <v>0.17605398185282059</v>
      </c>
      <c r="O11" s="17">
        <v>7.0152592451153684E-2</v>
      </c>
      <c r="P11" s="17">
        <v>6.9629476831402637E-2</v>
      </c>
      <c r="Q11" s="17">
        <v>9.8569020383715109E-2</v>
      </c>
      <c r="R11" s="17">
        <v>9.7211799545542474E-2</v>
      </c>
      <c r="S11" s="17">
        <v>0.11847468184249101</v>
      </c>
      <c r="U11" s="17">
        <v>0.1130818763964556</v>
      </c>
      <c r="V11" s="17">
        <v>0.13676004568686151</v>
      </c>
      <c r="W11" s="17">
        <v>0.1119140316857437</v>
      </c>
      <c r="X11" s="17">
        <v>0.1006994097430529</v>
      </c>
      <c r="Y11" s="17">
        <v>0.15277732728962409</v>
      </c>
      <c r="Z11" s="17">
        <v>0.1020971017409463</v>
      </c>
      <c r="AA11" s="17">
        <v>9.8818272515590985E-2</v>
      </c>
      <c r="AB11" s="17">
        <v>0.1198545140652732</v>
      </c>
      <c r="AC11" s="17">
        <v>9.0275645826349893E-2</v>
      </c>
      <c r="AD11" s="17">
        <v>0.1199810177944049</v>
      </c>
      <c r="AE11" s="17">
        <v>8.5660871336491431E-2</v>
      </c>
      <c r="AG11" s="17">
        <v>9.7505414635608065E-2</v>
      </c>
      <c r="AH11" s="17">
        <v>0.12442788219577081</v>
      </c>
      <c r="AJ11" s="17">
        <v>0.12871937889605081</v>
      </c>
      <c r="AK11" s="17">
        <v>7.9718014017588795E-2</v>
      </c>
      <c r="AL11" s="17">
        <v>0.11170246091239899</v>
      </c>
      <c r="AM11" s="17">
        <v>8.4514144264325464E-2</v>
      </c>
      <c r="AN11" s="17">
        <v>0.11256034342641</v>
      </c>
      <c r="AO11" s="17">
        <v>7.8388488549990823E-2</v>
      </c>
      <c r="AP11" s="17">
        <v>9.8353330464609576E-2</v>
      </c>
      <c r="AQ11" s="17">
        <v>8.4048277034394284E-2</v>
      </c>
      <c r="AR11" s="17">
        <v>0.110161463821977</v>
      </c>
      <c r="AS11" s="17">
        <v>0.12586672057002979</v>
      </c>
      <c r="AT11" s="17">
        <v>9.6023431810147414E-2</v>
      </c>
      <c r="AU11" s="17">
        <v>7.9924406846982321E-2</v>
      </c>
      <c r="AV11" s="17">
        <v>3.2018918567970747E-2</v>
      </c>
      <c r="AX11" s="17">
        <v>0.11198980808373959</v>
      </c>
      <c r="AY11" s="17">
        <v>0.12586672057002979</v>
      </c>
      <c r="AZ11" s="17">
        <v>9.6023431810147414E-2</v>
      </c>
      <c r="BA11" s="17">
        <v>7.9924406846982321E-2</v>
      </c>
      <c r="BC11" s="17">
        <v>0.13424848716677809</v>
      </c>
      <c r="BD11" s="17">
        <v>0.1099844256209192</v>
      </c>
      <c r="BE11" s="17">
        <v>9.7964993972021339E-2</v>
      </c>
      <c r="BF11" s="17">
        <v>0.1366598602159925</v>
      </c>
      <c r="BG11" s="17">
        <v>4.2139319558129447E-2</v>
      </c>
      <c r="BH11" s="17">
        <v>0.10391160437459609</v>
      </c>
      <c r="BI11" s="17">
        <v>8.0051349961466151E-2</v>
      </c>
      <c r="BJ11" s="17">
        <v>0.10530578017381401</v>
      </c>
      <c r="BK11" s="17">
        <v>0.15365964818485439</v>
      </c>
      <c r="BL11" s="17">
        <v>0.1040115246737153</v>
      </c>
      <c r="BM11" s="17">
        <v>9.7913141532431483E-2</v>
      </c>
      <c r="BN11" s="17">
        <v>0.12202326408498269</v>
      </c>
      <c r="BP11" s="17">
        <v>0.1056342734643735</v>
      </c>
      <c r="BQ11" s="17">
        <v>0.1277664230494874</v>
      </c>
      <c r="BR11" s="17">
        <v>0.1103963142223983</v>
      </c>
      <c r="BS11" s="17">
        <v>0.1119458818585171</v>
      </c>
      <c r="BT11" s="17">
        <v>8.6880991612996228E-2</v>
      </c>
      <c r="BU11" s="17">
        <v>6.0926444085804582E-2</v>
      </c>
      <c r="BV11" s="17">
        <v>0.12656032288885549</v>
      </c>
      <c r="BW11" s="17">
        <v>9.6370124313012881E-2</v>
      </c>
      <c r="BX11" s="17">
        <v>3.976216364232011E-2</v>
      </c>
      <c r="BY11" s="17">
        <v>0.1381058530381728</v>
      </c>
    </row>
    <row r="12" spans="2:79" ht="18.95" customHeight="1">
      <c r="B12" s="19" t="s">
        <v>187</v>
      </c>
      <c r="C12" s="17">
        <v>0.42941020160130988</v>
      </c>
      <c r="D12" s="17">
        <v>0.400675513299658</v>
      </c>
      <c r="E12" s="17">
        <v>0.50565793026351291</v>
      </c>
      <c r="F12" s="17">
        <v>0.56162922474549026</v>
      </c>
      <c r="H12" s="17">
        <v>0.52966883939796394</v>
      </c>
      <c r="I12" s="17">
        <v>0.40595465351901711</v>
      </c>
      <c r="J12" s="17">
        <v>0.41778559101686252</v>
      </c>
      <c r="K12" s="17">
        <v>0.46773507319048152</v>
      </c>
      <c r="L12" s="17">
        <v>0.48486189349749231</v>
      </c>
      <c r="M12" s="17">
        <v>0.40776738846578398</v>
      </c>
      <c r="N12" s="17">
        <v>0.49804635200940461</v>
      </c>
      <c r="O12" s="17">
        <v>0.48625045211058582</v>
      </c>
      <c r="P12" s="17">
        <v>0.45362710307506238</v>
      </c>
      <c r="Q12" s="17">
        <v>0.33195890645425968</v>
      </c>
      <c r="R12" s="17">
        <v>0.38138685178857817</v>
      </c>
      <c r="S12" s="17">
        <v>0.35623392885453398</v>
      </c>
      <c r="U12" s="17">
        <v>0.44852394603715762</v>
      </c>
      <c r="V12" s="17">
        <v>0.48891858892607187</v>
      </c>
      <c r="W12" s="17">
        <v>0.51088117938553335</v>
      </c>
      <c r="X12" s="17">
        <v>0.49515976119543548</v>
      </c>
      <c r="Y12" s="17">
        <v>0.35040407628251069</v>
      </c>
      <c r="Z12" s="17">
        <v>0.44717689817501832</v>
      </c>
      <c r="AA12" s="17">
        <v>0.36301044190639697</v>
      </c>
      <c r="AB12" s="17">
        <v>0.32111365616804521</v>
      </c>
      <c r="AC12" s="17">
        <v>0.40397430678964208</v>
      </c>
      <c r="AD12" s="17">
        <v>0.49967372697652379</v>
      </c>
      <c r="AE12" s="17">
        <v>0.56684124208319719</v>
      </c>
      <c r="AG12" s="17">
        <v>0.38645062137232711</v>
      </c>
      <c r="AH12" s="17">
        <v>0.46296889205658132</v>
      </c>
      <c r="AJ12" s="17">
        <v>0.3730645936030782</v>
      </c>
      <c r="AK12" s="17">
        <v>0.47953146709696659</v>
      </c>
      <c r="AL12" s="17">
        <v>0.42567607206664088</v>
      </c>
      <c r="AM12" s="17">
        <v>0.39666127946367707</v>
      </c>
      <c r="AN12" s="17">
        <v>0.46423873211332412</v>
      </c>
      <c r="AO12" s="17">
        <v>0.49436157190928792</v>
      </c>
      <c r="AP12" s="17">
        <v>0.42906369677351519</v>
      </c>
      <c r="AQ12" s="17">
        <v>0.46233603609559248</v>
      </c>
      <c r="AR12" s="17">
        <v>0.41419084446727639</v>
      </c>
      <c r="AS12" s="17">
        <v>0.41392090571450052</v>
      </c>
      <c r="AT12" s="17">
        <v>0.40004841585778411</v>
      </c>
      <c r="AU12" s="17">
        <v>0.46132241160289139</v>
      </c>
      <c r="AV12" s="17">
        <v>0.34191886414452488</v>
      </c>
      <c r="AX12" s="17">
        <v>0.42335825183998771</v>
      </c>
      <c r="AY12" s="17">
        <v>0.41392090571450052</v>
      </c>
      <c r="AZ12" s="17">
        <v>0.40004841585778411</v>
      </c>
      <c r="BA12" s="17">
        <v>0.46132241160289139</v>
      </c>
      <c r="BC12" s="17">
        <v>0.34568553569969368</v>
      </c>
      <c r="BD12" s="17">
        <v>0.46971355735126569</v>
      </c>
      <c r="BE12" s="17">
        <v>0.41137493910208961</v>
      </c>
      <c r="BF12" s="17">
        <v>0.43588020676596317</v>
      </c>
      <c r="BG12" s="17">
        <v>0.54078117241822155</v>
      </c>
      <c r="BH12" s="17">
        <v>0.32204908671345711</v>
      </c>
      <c r="BI12" s="17">
        <v>0.38954399952252722</v>
      </c>
      <c r="BJ12" s="17">
        <v>0.44194827638895351</v>
      </c>
      <c r="BK12" s="17">
        <v>0.38863724756802709</v>
      </c>
      <c r="BL12" s="17">
        <v>0.36833758731357269</v>
      </c>
      <c r="BM12" s="17">
        <v>0.39670811405528439</v>
      </c>
      <c r="BN12" s="17">
        <v>0.49596771167989279</v>
      </c>
      <c r="BP12" s="17">
        <v>0.43687231666081539</v>
      </c>
      <c r="BQ12" s="17">
        <v>0.368406692967084</v>
      </c>
      <c r="BR12" s="17">
        <v>0.41533649109524973</v>
      </c>
      <c r="BS12" s="17">
        <v>0.4091128407652771</v>
      </c>
      <c r="BT12" s="17">
        <v>0.30423165926581952</v>
      </c>
      <c r="BU12" s="17">
        <v>0.54034574715733907</v>
      </c>
      <c r="BV12" s="17">
        <v>0.3789132696326627</v>
      </c>
      <c r="BW12" s="17">
        <v>0.50851257840332442</v>
      </c>
      <c r="BX12" s="17">
        <v>0.46168873285614559</v>
      </c>
      <c r="BY12" s="17">
        <v>0.4342055241401131</v>
      </c>
    </row>
    <row r="13" spans="2:79" ht="18.95" customHeight="1">
      <c r="B13" s="19" t="s">
        <v>188</v>
      </c>
      <c r="C13" s="17">
        <v>0.18456077930864301</v>
      </c>
      <c r="D13" s="17">
        <v>0.1810815647533415</v>
      </c>
      <c r="E13" s="17">
        <v>0.18251971263492689</v>
      </c>
      <c r="F13" s="17">
        <v>0.22499457219675939</v>
      </c>
      <c r="H13" s="17">
        <v>0.1510928837371206</v>
      </c>
      <c r="I13" s="17">
        <v>0.23977158365742191</v>
      </c>
      <c r="J13" s="17">
        <v>0.21003184632106389</v>
      </c>
      <c r="K13" s="17">
        <v>0.16484535767882821</v>
      </c>
      <c r="L13" s="17">
        <v>0.18945209149071371</v>
      </c>
      <c r="M13" s="17">
        <v>0.15804874771415231</v>
      </c>
      <c r="N13" s="17">
        <v>0.1433438415711486</v>
      </c>
      <c r="O13" s="17">
        <v>0.1726189659127261</v>
      </c>
      <c r="P13" s="17">
        <v>0.20039128999330391</v>
      </c>
      <c r="Q13" s="17">
        <v>0.1866604917096952</v>
      </c>
      <c r="R13" s="17">
        <v>0.16462001493076761</v>
      </c>
      <c r="S13" s="17">
        <v>0.2171184613685283</v>
      </c>
      <c r="U13" s="17">
        <v>0.2027417944099506</v>
      </c>
      <c r="V13" s="17">
        <v>0.2405943291473622</v>
      </c>
      <c r="W13" s="17">
        <v>0.15598917381293401</v>
      </c>
      <c r="X13" s="17">
        <v>0.16634120015160581</v>
      </c>
      <c r="Y13" s="17">
        <v>0.16339485057897221</v>
      </c>
      <c r="Z13" s="17">
        <v>0.14733020137125341</v>
      </c>
      <c r="AA13" s="17">
        <v>0.18516560767394491</v>
      </c>
      <c r="AB13" s="17">
        <v>0.16449095219884119</v>
      </c>
      <c r="AC13" s="17">
        <v>0.2176025014597382</v>
      </c>
      <c r="AD13" s="17">
        <v>0.20258703219629029</v>
      </c>
      <c r="AE13" s="17">
        <v>0.13592362588103429</v>
      </c>
      <c r="AG13" s="17">
        <v>0.19401211342858241</v>
      </c>
      <c r="AH13" s="17">
        <v>0.17717769049749091</v>
      </c>
      <c r="AJ13" s="17">
        <v>0.19707857549806629</v>
      </c>
      <c r="AK13" s="17">
        <v>0.2020582903029339</v>
      </c>
      <c r="AL13" s="17">
        <v>0.16252410328089509</v>
      </c>
      <c r="AM13" s="17">
        <v>0.20666446237817271</v>
      </c>
      <c r="AN13" s="17">
        <v>0.14858382930430619</v>
      </c>
      <c r="AO13" s="17">
        <v>0.22961397585780399</v>
      </c>
      <c r="AP13" s="17">
        <v>0.19218240809657089</v>
      </c>
      <c r="AQ13" s="17">
        <v>0.21247206755603931</v>
      </c>
      <c r="AR13" s="17">
        <v>0.20875042956838691</v>
      </c>
      <c r="AS13" s="17">
        <v>0.13885030432517409</v>
      </c>
      <c r="AT13" s="17">
        <v>0.17596800739733631</v>
      </c>
      <c r="AU13" s="17">
        <v>0.22598495959908421</v>
      </c>
      <c r="AV13" s="17">
        <v>0.26326519072131721</v>
      </c>
      <c r="AX13" s="17">
        <v>0.1882096346663466</v>
      </c>
      <c r="AY13" s="17">
        <v>0.13885030432517409</v>
      </c>
      <c r="AZ13" s="17">
        <v>0.17596800739733631</v>
      </c>
      <c r="BA13" s="17">
        <v>0.22598495959908421</v>
      </c>
      <c r="BC13" s="17">
        <v>0.1608955114976979</v>
      </c>
      <c r="BD13" s="17">
        <v>0.2180949340077537</v>
      </c>
      <c r="BE13" s="17">
        <v>0.2030838651513418</v>
      </c>
      <c r="BF13" s="17">
        <v>0.20019470101916381</v>
      </c>
      <c r="BG13" s="17">
        <v>0.24409519347804781</v>
      </c>
      <c r="BH13" s="17">
        <v>0.19848057536178079</v>
      </c>
      <c r="BI13" s="17">
        <v>0.2276892671869675</v>
      </c>
      <c r="BJ13" s="17">
        <v>0.18963534118325909</v>
      </c>
      <c r="BK13" s="17">
        <v>0.19445197433937381</v>
      </c>
      <c r="BL13" s="17">
        <v>0.23795339847946481</v>
      </c>
      <c r="BM13" s="17">
        <v>0.18618040774777661</v>
      </c>
      <c r="BN13" s="17">
        <v>0.18791540303045479</v>
      </c>
      <c r="BP13" s="17">
        <v>0.1850203448732019</v>
      </c>
      <c r="BQ13" s="17">
        <v>0.17578313066717641</v>
      </c>
      <c r="BR13" s="17">
        <v>0.205363189499147</v>
      </c>
      <c r="BS13" s="17">
        <v>0.1666097826580378</v>
      </c>
      <c r="BT13" s="17">
        <v>0.19326621000041891</v>
      </c>
      <c r="BU13" s="17">
        <v>0.23263326828142791</v>
      </c>
      <c r="BV13" s="17">
        <v>0.1805263740598162</v>
      </c>
      <c r="BW13" s="17">
        <v>0.17180001011251611</v>
      </c>
      <c r="BX13" s="17">
        <v>0.16863520188554909</v>
      </c>
      <c r="BY13" s="17">
        <v>0.1845290605894287</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A27"/>
  <sheetViews>
    <sheetView showGridLines="0" workbookViewId="0">
      <pane xSplit="2" topLeftCell="C1" activePane="topRight" state="frozen"/>
      <selection pane="topRight" activeCell="B27" sqref="B27"/>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372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45.95" customHeight="1">
      <c r="B9" s="19" t="s">
        <v>373</v>
      </c>
      <c r="C9" s="17">
        <v>0.31068178489636328</v>
      </c>
      <c r="D9" s="17">
        <v>0.31914108563134791</v>
      </c>
      <c r="E9" s="17">
        <v>0.28924704662365203</v>
      </c>
      <c r="F9" s="17">
        <v>0.24858546252128749</v>
      </c>
      <c r="H9" s="17">
        <v>0.23296088301956319</v>
      </c>
      <c r="I9" s="17">
        <v>0.25804763180369777</v>
      </c>
      <c r="J9" s="17">
        <v>0.29318308758230788</v>
      </c>
      <c r="K9" s="17">
        <v>0.25278166220006609</v>
      </c>
      <c r="L9" s="17">
        <v>0.26059084759870599</v>
      </c>
      <c r="M9" s="17">
        <v>0.34069712496829951</v>
      </c>
      <c r="N9" s="17">
        <v>0.31391564583568637</v>
      </c>
      <c r="O9" s="17">
        <v>0.45781736186849897</v>
      </c>
      <c r="P9" s="17">
        <v>0.29927704628114887</v>
      </c>
      <c r="Q9" s="17">
        <v>0.36142094485902482</v>
      </c>
      <c r="R9" s="17">
        <v>0.37072496943442962</v>
      </c>
      <c r="S9" s="17">
        <v>0.33924672600245909</v>
      </c>
      <c r="U9" s="17">
        <v>0.248178217100466</v>
      </c>
      <c r="V9" s="17">
        <v>0.2746089063375613</v>
      </c>
      <c r="W9" s="17">
        <v>0.2735300425180886</v>
      </c>
      <c r="X9" s="17">
        <v>0.30586448571597641</v>
      </c>
      <c r="Y9" s="17">
        <v>0.34779237268964242</v>
      </c>
      <c r="Z9" s="17">
        <v>0.33548814158544321</v>
      </c>
      <c r="AA9" s="17">
        <v>0.36078684312251552</v>
      </c>
      <c r="AB9" s="17">
        <v>0.27579325427506468</v>
      </c>
      <c r="AC9" s="17">
        <v>0.37926008905392822</v>
      </c>
      <c r="AD9" s="17">
        <v>0.31199923952954978</v>
      </c>
      <c r="AE9" s="17">
        <v>0.47603277077984413</v>
      </c>
      <c r="AG9" s="17">
        <v>0.3551417111187043</v>
      </c>
      <c r="AH9" s="17">
        <v>0.27583620552616589</v>
      </c>
      <c r="AJ9" s="17">
        <v>0.3393913453487567</v>
      </c>
      <c r="AK9" s="17">
        <v>0.32498830672621531</v>
      </c>
      <c r="AL9" s="17">
        <v>0.36643615426415588</v>
      </c>
      <c r="AM9" s="17">
        <v>0.31698972871590642</v>
      </c>
      <c r="AN9" s="17">
        <v>0.29293800993986252</v>
      </c>
      <c r="AO9" s="17">
        <v>0.30907740590943472</v>
      </c>
      <c r="AP9" s="17">
        <v>0.33649517888301761</v>
      </c>
      <c r="AQ9" s="17">
        <v>0.32382235647636548</v>
      </c>
      <c r="AR9" s="17">
        <v>0.339104567774345</v>
      </c>
      <c r="AS9" s="17">
        <v>0.38450327031111781</v>
      </c>
      <c r="AT9" s="17">
        <v>0.35463541531119142</v>
      </c>
      <c r="AU9" s="17">
        <v>0.322397825108584</v>
      </c>
      <c r="AV9" s="17">
        <v>0.34438506583352863</v>
      </c>
      <c r="AX9" s="17">
        <v>0.31310862983615639</v>
      </c>
      <c r="AY9" s="17">
        <v>0.38450327031111781</v>
      </c>
      <c r="AZ9" s="17">
        <v>0.35463541531119142</v>
      </c>
      <c r="BA9" s="17">
        <v>0.322397825108584</v>
      </c>
      <c r="BC9" s="17">
        <v>0.36244149142313709</v>
      </c>
      <c r="BD9" s="17">
        <v>0.39003037386093009</v>
      </c>
      <c r="BE9" s="17">
        <v>0.33737495101513848</v>
      </c>
      <c r="BF9" s="17">
        <v>0.29167785694844939</v>
      </c>
      <c r="BG9" s="17">
        <v>0.24539436723387781</v>
      </c>
      <c r="BH9" s="17">
        <v>0.32141513033613128</v>
      </c>
      <c r="BI9" s="17">
        <v>0.2660113185378648</v>
      </c>
      <c r="BJ9" s="17">
        <v>0.30816666772503881</v>
      </c>
      <c r="BK9" s="17">
        <v>0.30723702632695882</v>
      </c>
      <c r="BL9" s="17">
        <v>0.35694332595311717</v>
      </c>
      <c r="BM9" s="17">
        <v>0.27283891042987141</v>
      </c>
      <c r="BN9" s="17">
        <v>0.28815734638383428</v>
      </c>
      <c r="BP9" s="17">
        <v>0.3152209870533868</v>
      </c>
      <c r="BQ9" s="17">
        <v>0.33413979226980173</v>
      </c>
      <c r="BR9" s="17">
        <v>0.34396578980459408</v>
      </c>
      <c r="BS9" s="17">
        <v>0.369221514958326</v>
      </c>
      <c r="BT9" s="17">
        <v>0.36808663846215811</v>
      </c>
      <c r="BU9" s="17">
        <v>0.3134283966323787</v>
      </c>
      <c r="BV9" s="17">
        <v>0.31017966524968987</v>
      </c>
      <c r="BW9" s="17">
        <v>0.29021971497452542</v>
      </c>
      <c r="BX9" s="17">
        <v>0.3902756596290895</v>
      </c>
      <c r="BY9" s="17">
        <v>0.24315245205513181</v>
      </c>
    </row>
    <row r="10" spans="2:79" ht="45.95" customHeight="1">
      <c r="B10" s="19" t="s">
        <v>374</v>
      </c>
      <c r="C10" s="17">
        <v>0.37236537471052239</v>
      </c>
      <c r="D10" s="17">
        <v>0.35910673109531271</v>
      </c>
      <c r="E10" s="17">
        <v>0.40398086431165642</v>
      </c>
      <c r="F10" s="17">
        <v>0.41819387000613711</v>
      </c>
      <c r="H10" s="17">
        <v>0.31815483895796542</v>
      </c>
      <c r="I10" s="17">
        <v>0.52194191375804821</v>
      </c>
      <c r="J10" s="17">
        <v>0.45458260639324227</v>
      </c>
      <c r="K10" s="17">
        <v>0.42376009160470091</v>
      </c>
      <c r="L10" s="17">
        <v>0.34436140623219091</v>
      </c>
      <c r="M10" s="17">
        <v>0.37789371778375819</v>
      </c>
      <c r="N10" s="17">
        <v>0.39765207710020689</v>
      </c>
      <c r="O10" s="17">
        <v>0.37833099518353519</v>
      </c>
      <c r="P10" s="17">
        <v>0.4034238007053853</v>
      </c>
      <c r="Q10" s="17">
        <v>0.28184993351128079</v>
      </c>
      <c r="R10" s="17">
        <v>0.38503664614528549</v>
      </c>
      <c r="S10" s="17">
        <v>0.31747409733625559</v>
      </c>
      <c r="U10" s="17">
        <v>0.36283989764043978</v>
      </c>
      <c r="V10" s="17">
        <v>0.43348131224415398</v>
      </c>
      <c r="W10" s="17">
        <v>0.40010289046384329</v>
      </c>
      <c r="X10" s="17">
        <v>0.33691817872643259</v>
      </c>
      <c r="Y10" s="17">
        <v>0.37317150213060962</v>
      </c>
      <c r="Z10" s="17">
        <v>0.41046246086851301</v>
      </c>
      <c r="AA10" s="17">
        <v>0.33081286437504098</v>
      </c>
      <c r="AB10" s="17">
        <v>0.39843331491859751</v>
      </c>
      <c r="AC10" s="17">
        <v>0.30832377682828832</v>
      </c>
      <c r="AD10" s="17">
        <v>0.4079246959548754</v>
      </c>
      <c r="AE10" s="17">
        <v>0.17368618556254989</v>
      </c>
      <c r="AG10" s="17">
        <v>0.34437341851053749</v>
      </c>
      <c r="AH10" s="17">
        <v>0.39430414101921518</v>
      </c>
      <c r="AJ10" s="17">
        <v>0.37331085222696259</v>
      </c>
      <c r="AK10" s="17">
        <v>0.37455972700694928</v>
      </c>
      <c r="AL10" s="17">
        <v>0.36295689405546783</v>
      </c>
      <c r="AM10" s="17">
        <v>0.3781133182769999</v>
      </c>
      <c r="AN10" s="17">
        <v>0.36350342367325861</v>
      </c>
      <c r="AO10" s="17">
        <v>0.39651314901114598</v>
      </c>
      <c r="AP10" s="17">
        <v>0.38844134356569637</v>
      </c>
      <c r="AQ10" s="17">
        <v>0.42294700753157322</v>
      </c>
      <c r="AR10" s="17">
        <v>0.3868807827723042</v>
      </c>
      <c r="AS10" s="17">
        <v>0.3956465709834342</v>
      </c>
      <c r="AT10" s="17">
        <v>0.39152159103266387</v>
      </c>
      <c r="AU10" s="17">
        <v>0.4087927534503828</v>
      </c>
      <c r="AV10" s="17">
        <v>0.36079374683935628</v>
      </c>
      <c r="AX10" s="17">
        <v>0.37116876010406191</v>
      </c>
      <c r="AY10" s="17">
        <v>0.3956465709834342</v>
      </c>
      <c r="AZ10" s="17">
        <v>0.39152159103266387</v>
      </c>
      <c r="BA10" s="17">
        <v>0.4087927534503828</v>
      </c>
      <c r="BC10" s="17">
        <v>0.28768082584905841</v>
      </c>
      <c r="BD10" s="17">
        <v>0.36377719920584151</v>
      </c>
      <c r="BE10" s="17">
        <v>0.34938214275668061</v>
      </c>
      <c r="BF10" s="17">
        <v>0.43062383824985428</v>
      </c>
      <c r="BG10" s="17">
        <v>0.36346061102600702</v>
      </c>
      <c r="BH10" s="17">
        <v>0.33944034589961841</v>
      </c>
      <c r="BI10" s="17">
        <v>0.29816672348232443</v>
      </c>
      <c r="BJ10" s="17">
        <v>0.40589155122150622</v>
      </c>
      <c r="BK10" s="17">
        <v>0.3551825122017177</v>
      </c>
      <c r="BL10" s="17">
        <v>0.33719960458273629</v>
      </c>
      <c r="BM10" s="17">
        <v>0.38550341614653127</v>
      </c>
      <c r="BN10" s="17">
        <v>0.382094021954476</v>
      </c>
      <c r="BP10" s="17">
        <v>0.40396572890107663</v>
      </c>
      <c r="BQ10" s="17">
        <v>0.33507581937460368</v>
      </c>
      <c r="BR10" s="17">
        <v>0.40770816790984349</v>
      </c>
      <c r="BS10" s="17">
        <v>0.32647061426046531</v>
      </c>
      <c r="BT10" s="17">
        <v>0.36649864372549129</v>
      </c>
      <c r="BU10" s="17">
        <v>0.38923261600305681</v>
      </c>
      <c r="BV10" s="17">
        <v>0.28613320713462342</v>
      </c>
      <c r="BW10" s="17">
        <v>0.31488237295096511</v>
      </c>
      <c r="BX10" s="17">
        <v>0.38083108608402633</v>
      </c>
      <c r="BY10" s="17">
        <v>0.41716576487740342</v>
      </c>
    </row>
    <row r="11" spans="2:79" ht="87.95" customHeight="1">
      <c r="B11" s="19" t="s">
        <v>375</v>
      </c>
      <c r="C11" s="17">
        <v>0.2867497131379122</v>
      </c>
      <c r="D11" s="17">
        <v>0.29403252797837293</v>
      </c>
      <c r="E11" s="17">
        <v>0.24638263068732069</v>
      </c>
      <c r="F11" s="17">
        <v>0.41059614992155952</v>
      </c>
      <c r="H11" s="17">
        <v>0.28912752798166907</v>
      </c>
      <c r="I11" s="17">
        <v>0.28297972527346599</v>
      </c>
      <c r="J11" s="17">
        <v>0.24971186928008601</v>
      </c>
      <c r="K11" s="17">
        <v>0.29338238980412962</v>
      </c>
      <c r="L11" s="17">
        <v>0.26045485446276828</v>
      </c>
      <c r="M11" s="17">
        <v>0.28562394986455047</v>
      </c>
      <c r="N11" s="17">
        <v>0.28311786368408232</v>
      </c>
      <c r="O11" s="17">
        <v>0.30316020133441529</v>
      </c>
      <c r="P11" s="17">
        <v>0.32611724658102492</v>
      </c>
      <c r="Q11" s="17">
        <v>0.34369017024789239</v>
      </c>
      <c r="R11" s="17">
        <v>0.27002961250025559</v>
      </c>
      <c r="S11" s="17">
        <v>0.27473397120584048</v>
      </c>
      <c r="U11" s="17">
        <v>0.25730663083187938</v>
      </c>
      <c r="V11" s="17">
        <v>0.3449718394399634</v>
      </c>
      <c r="W11" s="17">
        <v>0.30127665063780629</v>
      </c>
      <c r="X11" s="17">
        <v>0.26606883778807061</v>
      </c>
      <c r="Y11" s="17">
        <v>0.27785389922203441</v>
      </c>
      <c r="Z11" s="17">
        <v>0.31053900691198139</v>
      </c>
      <c r="AA11" s="17">
        <v>0.3236708458933924</v>
      </c>
      <c r="AB11" s="17">
        <v>0.25820917147042832</v>
      </c>
      <c r="AC11" s="17">
        <v>0.26074816360287112</v>
      </c>
      <c r="AD11" s="17">
        <v>0.29057192552017153</v>
      </c>
      <c r="AE11" s="17">
        <v>0.26449465686590312</v>
      </c>
      <c r="AG11" s="17">
        <v>0.29816558962490691</v>
      </c>
      <c r="AH11" s="17">
        <v>0.27780249113357047</v>
      </c>
      <c r="AJ11" s="17">
        <v>0.28942095007604263</v>
      </c>
      <c r="AK11" s="17">
        <v>0.28773805007052539</v>
      </c>
      <c r="AL11" s="17">
        <v>0.29453625449152099</v>
      </c>
      <c r="AM11" s="17">
        <v>0.2702517640969348</v>
      </c>
      <c r="AN11" s="17">
        <v>0.28805727116376578</v>
      </c>
      <c r="AO11" s="17">
        <v>0.28754536657190982</v>
      </c>
      <c r="AP11" s="17">
        <v>0.30153434997817108</v>
      </c>
      <c r="AQ11" s="17">
        <v>0.30515053281178711</v>
      </c>
      <c r="AR11" s="17">
        <v>0.30242660972715479</v>
      </c>
      <c r="AS11" s="17">
        <v>0.25503366709585029</v>
      </c>
      <c r="AT11" s="17">
        <v>0.29039862869643163</v>
      </c>
      <c r="AU11" s="17">
        <v>0.31257400594907181</v>
      </c>
      <c r="AV11" s="17">
        <v>0.2669410294179036</v>
      </c>
      <c r="AX11" s="17">
        <v>0.28786763579323238</v>
      </c>
      <c r="AY11" s="17">
        <v>0.25503366709585029</v>
      </c>
      <c r="AZ11" s="17">
        <v>0.29039862869643163</v>
      </c>
      <c r="BA11" s="17">
        <v>0.31257400594907181</v>
      </c>
      <c r="BC11" s="17">
        <v>0.34195378784948999</v>
      </c>
      <c r="BD11" s="17">
        <v>0.41450462193643578</v>
      </c>
      <c r="BE11" s="17">
        <v>0.29967434758204392</v>
      </c>
      <c r="BF11" s="17">
        <v>0.31454972860213237</v>
      </c>
      <c r="BG11" s="17">
        <v>0.4511750649203245</v>
      </c>
      <c r="BH11" s="17">
        <v>0.33118124399836463</v>
      </c>
      <c r="BI11" s="17">
        <v>0.37427912694055682</v>
      </c>
      <c r="BJ11" s="17">
        <v>0.27491199425214091</v>
      </c>
      <c r="BK11" s="17">
        <v>0.27649696523717338</v>
      </c>
      <c r="BL11" s="17">
        <v>0.31918558093224092</v>
      </c>
      <c r="BM11" s="17">
        <v>0.30293212093973892</v>
      </c>
      <c r="BN11" s="17">
        <v>0.25216585984833711</v>
      </c>
      <c r="BP11" s="17">
        <v>0.25315608791635852</v>
      </c>
      <c r="BQ11" s="17">
        <v>0.28700272753250478</v>
      </c>
      <c r="BR11" s="17">
        <v>0.21607642898698021</v>
      </c>
      <c r="BS11" s="17">
        <v>0.30802050901642641</v>
      </c>
      <c r="BT11" s="17">
        <v>0.24298204002533949</v>
      </c>
      <c r="BU11" s="17">
        <v>0.170021503467951</v>
      </c>
      <c r="BV11" s="17">
        <v>0.27439000846607231</v>
      </c>
      <c r="BW11" s="17">
        <v>0.34099449018761319</v>
      </c>
      <c r="BX11" s="17">
        <v>0.33189199134820668</v>
      </c>
      <c r="BY11" s="17">
        <v>0.33038545735091251</v>
      </c>
    </row>
    <row r="12" spans="2:79" ht="32.1" customHeight="1">
      <c r="B12" s="19" t="s">
        <v>376</v>
      </c>
      <c r="C12" s="17">
        <v>0.172869362656558</v>
      </c>
      <c r="D12" s="17">
        <v>0.16555934928536231</v>
      </c>
      <c r="E12" s="17">
        <v>0.18711483411701951</v>
      </c>
      <c r="F12" s="17">
        <v>0.20708952894871169</v>
      </c>
      <c r="H12" s="17">
        <v>0.20323287921304969</v>
      </c>
      <c r="I12" s="17">
        <v>0.18090086683587739</v>
      </c>
      <c r="J12" s="17">
        <v>0.22959887374921081</v>
      </c>
      <c r="K12" s="17">
        <v>0.18517939247261619</v>
      </c>
      <c r="L12" s="17">
        <v>0.28573387722644639</v>
      </c>
      <c r="M12" s="17">
        <v>0.13995866251783581</v>
      </c>
      <c r="N12" s="17">
        <v>0.1093605332536829</v>
      </c>
      <c r="O12" s="17">
        <v>0.111323165352897</v>
      </c>
      <c r="P12" s="17">
        <v>0.11856212782247789</v>
      </c>
      <c r="Q12" s="17">
        <v>0.13934384619800949</v>
      </c>
      <c r="R12" s="17">
        <v>0.14830779080925791</v>
      </c>
      <c r="S12" s="17">
        <v>0.15957514539258361</v>
      </c>
      <c r="U12" s="17">
        <v>0.21603144521872189</v>
      </c>
      <c r="V12" s="17">
        <v>0.18535646403636161</v>
      </c>
      <c r="W12" s="17">
        <v>0.18818053987041469</v>
      </c>
      <c r="X12" s="17">
        <v>0.20384686456433709</v>
      </c>
      <c r="Y12" s="17">
        <v>0.20644030860578419</v>
      </c>
      <c r="Z12" s="17">
        <v>0.13791706563734579</v>
      </c>
      <c r="AA12" s="17">
        <v>0.1205992600031246</v>
      </c>
      <c r="AB12" s="17">
        <v>0.16622871073400999</v>
      </c>
      <c r="AC12" s="17">
        <v>0.17186157698811139</v>
      </c>
      <c r="AD12" s="17">
        <v>0.1346399298066287</v>
      </c>
      <c r="AE12" s="17">
        <v>0.26449465686590312</v>
      </c>
      <c r="AG12" s="17">
        <v>0.14179552963192249</v>
      </c>
      <c r="AH12" s="17">
        <v>0.1972235577036047</v>
      </c>
      <c r="AJ12" s="17">
        <v>0.1538625197321109</v>
      </c>
      <c r="AK12" s="17">
        <v>0.1617703842027669</v>
      </c>
      <c r="AL12" s="17">
        <v>0.2011144593999766</v>
      </c>
      <c r="AM12" s="17">
        <v>0.14973755306119749</v>
      </c>
      <c r="AN12" s="17">
        <v>0.18871568741613179</v>
      </c>
      <c r="AO12" s="17">
        <v>0.14793043026765221</v>
      </c>
      <c r="AP12" s="17">
        <v>0.14923295303821341</v>
      </c>
      <c r="AQ12" s="17">
        <v>0.21654296010871699</v>
      </c>
      <c r="AR12" s="17">
        <v>0.17555274999429649</v>
      </c>
      <c r="AS12" s="17">
        <v>0.1562405479062611</v>
      </c>
      <c r="AT12" s="17">
        <v>0.16674011388192209</v>
      </c>
      <c r="AU12" s="17">
        <v>0.15777514034425791</v>
      </c>
      <c r="AV12" s="17">
        <v>0.21845793578341741</v>
      </c>
      <c r="AX12" s="17">
        <v>0.17185418336034619</v>
      </c>
      <c r="AY12" s="17">
        <v>0.1562405479062611</v>
      </c>
      <c r="AZ12" s="17">
        <v>0.16674011388192209</v>
      </c>
      <c r="BA12" s="17">
        <v>0.15777514034425791</v>
      </c>
      <c r="BC12" s="17">
        <v>0.1457454818804467</v>
      </c>
      <c r="BD12" s="17">
        <v>0.1903733616216749</v>
      </c>
      <c r="BE12" s="17">
        <v>0.24322793395888659</v>
      </c>
      <c r="BF12" s="17">
        <v>0.2588949595029803</v>
      </c>
      <c r="BG12" s="17">
        <v>0.1129842822750684</v>
      </c>
      <c r="BH12" s="17">
        <v>0.16118698265583989</v>
      </c>
      <c r="BI12" s="17">
        <v>0.15912109515801251</v>
      </c>
      <c r="BJ12" s="17">
        <v>0.15770503933565461</v>
      </c>
      <c r="BK12" s="17">
        <v>0.18518164228108691</v>
      </c>
      <c r="BL12" s="17">
        <v>0.26770720038471207</v>
      </c>
      <c r="BM12" s="17">
        <v>0.18759279154852401</v>
      </c>
      <c r="BN12" s="17">
        <v>0.17386337226151211</v>
      </c>
      <c r="BP12" s="17">
        <v>0.15706217613176651</v>
      </c>
      <c r="BQ12" s="17">
        <v>0.10463954430324419</v>
      </c>
      <c r="BR12" s="17">
        <v>0.1974049724849721</v>
      </c>
      <c r="BS12" s="17">
        <v>0.1513596854495092</v>
      </c>
      <c r="BT12" s="17">
        <v>0.10674416015493481</v>
      </c>
      <c r="BU12" s="17">
        <v>0.14800999058362521</v>
      </c>
      <c r="BV12" s="17">
        <v>0.27439000846607231</v>
      </c>
      <c r="BW12" s="17">
        <v>0.19017126478095159</v>
      </c>
      <c r="BX12" s="17">
        <v>0.2040047266952684</v>
      </c>
      <c r="BY12" s="17">
        <v>0.1841747285677747</v>
      </c>
    </row>
    <row r="13" spans="2:79" ht="45.95" customHeight="1">
      <c r="B13" s="19" t="s">
        <v>466</v>
      </c>
      <c r="C13" s="17">
        <v>0</v>
      </c>
      <c r="D13" s="17">
        <v>0</v>
      </c>
      <c r="E13" s="17">
        <v>0</v>
      </c>
      <c r="F13" s="17">
        <v>0</v>
      </c>
      <c r="H13" s="17">
        <v>0</v>
      </c>
      <c r="I13" s="17">
        <v>0</v>
      </c>
      <c r="J13" s="17">
        <v>0</v>
      </c>
      <c r="K13" s="17">
        <v>0</v>
      </c>
      <c r="L13" s="17">
        <v>0</v>
      </c>
      <c r="M13" s="17">
        <v>0</v>
      </c>
      <c r="N13" s="17">
        <v>0</v>
      </c>
      <c r="O13" s="17">
        <v>0</v>
      </c>
      <c r="P13" s="17">
        <v>0</v>
      </c>
      <c r="Q13" s="17">
        <v>0</v>
      </c>
      <c r="R13" s="17">
        <v>0</v>
      </c>
      <c r="S13" s="17">
        <v>0</v>
      </c>
      <c r="U13" s="17">
        <v>0</v>
      </c>
      <c r="V13" s="17">
        <v>0</v>
      </c>
      <c r="W13" s="17">
        <v>0</v>
      </c>
      <c r="X13" s="17">
        <v>0</v>
      </c>
      <c r="Y13" s="17">
        <v>0</v>
      </c>
      <c r="Z13" s="17">
        <v>0</v>
      </c>
      <c r="AA13" s="17">
        <v>0</v>
      </c>
      <c r="AB13" s="17">
        <v>0</v>
      </c>
      <c r="AC13" s="17">
        <v>0</v>
      </c>
      <c r="AD13" s="17">
        <v>0</v>
      </c>
      <c r="AE13" s="17">
        <v>0</v>
      </c>
      <c r="AG13" s="17">
        <v>0</v>
      </c>
      <c r="AH13" s="17">
        <v>0</v>
      </c>
      <c r="AJ13" s="17">
        <v>0</v>
      </c>
      <c r="AK13" s="17">
        <v>0</v>
      </c>
      <c r="AL13" s="17">
        <v>0</v>
      </c>
      <c r="AM13" s="17">
        <v>0</v>
      </c>
      <c r="AN13" s="17">
        <v>0</v>
      </c>
      <c r="AO13" s="17">
        <v>0</v>
      </c>
      <c r="AP13" s="17">
        <v>0</v>
      </c>
      <c r="AQ13" s="17">
        <v>0</v>
      </c>
      <c r="AR13" s="17">
        <v>0</v>
      </c>
      <c r="AS13" s="17">
        <v>0</v>
      </c>
      <c r="AT13" s="17">
        <v>0</v>
      </c>
      <c r="AU13" s="17">
        <v>0</v>
      </c>
      <c r="AV13" s="17">
        <v>0</v>
      </c>
      <c r="AX13" s="17">
        <v>0</v>
      </c>
      <c r="AY13" s="17">
        <v>0</v>
      </c>
      <c r="AZ13" s="17">
        <v>0</v>
      </c>
      <c r="BA13" s="17">
        <v>0</v>
      </c>
      <c r="BC13" s="17">
        <v>0</v>
      </c>
      <c r="BD13" s="17">
        <v>0</v>
      </c>
      <c r="BE13" s="17">
        <v>0</v>
      </c>
      <c r="BF13" s="17">
        <v>0</v>
      </c>
      <c r="BG13" s="17">
        <v>0</v>
      </c>
      <c r="BH13" s="17">
        <v>0</v>
      </c>
      <c r="BI13" s="17">
        <v>0</v>
      </c>
      <c r="BJ13" s="17">
        <v>0</v>
      </c>
      <c r="BK13" s="17">
        <v>0</v>
      </c>
      <c r="BL13" s="17">
        <v>0</v>
      </c>
      <c r="BM13" s="17">
        <v>0</v>
      </c>
      <c r="BN13" s="17">
        <v>0</v>
      </c>
      <c r="BP13" s="17">
        <v>0</v>
      </c>
      <c r="BQ13" s="17">
        <v>0</v>
      </c>
      <c r="BR13" s="17">
        <v>0</v>
      </c>
      <c r="BS13" s="17">
        <v>0</v>
      </c>
      <c r="BT13" s="17">
        <v>0</v>
      </c>
      <c r="BU13" s="17">
        <v>0</v>
      </c>
      <c r="BV13" s="17">
        <v>0</v>
      </c>
      <c r="BW13" s="17">
        <v>0</v>
      </c>
      <c r="BX13" s="17">
        <v>0</v>
      </c>
      <c r="BY13" s="17">
        <v>0</v>
      </c>
    </row>
    <row r="14" spans="2:79" ht="32.1" customHeight="1">
      <c r="B14" s="19" t="s">
        <v>467</v>
      </c>
      <c r="C14" s="17">
        <v>0</v>
      </c>
      <c r="D14" s="17">
        <v>0</v>
      </c>
      <c r="E14" s="17">
        <v>0</v>
      </c>
      <c r="F14" s="17">
        <v>0</v>
      </c>
      <c r="H14" s="17">
        <v>0</v>
      </c>
      <c r="I14" s="17">
        <v>0</v>
      </c>
      <c r="J14" s="17">
        <v>0</v>
      </c>
      <c r="K14" s="17">
        <v>0</v>
      </c>
      <c r="L14" s="17">
        <v>0</v>
      </c>
      <c r="M14" s="17">
        <v>0</v>
      </c>
      <c r="N14" s="17">
        <v>0</v>
      </c>
      <c r="O14" s="17">
        <v>0</v>
      </c>
      <c r="P14" s="17">
        <v>0</v>
      </c>
      <c r="Q14" s="17">
        <v>0</v>
      </c>
      <c r="R14" s="17">
        <v>0</v>
      </c>
      <c r="S14" s="17">
        <v>0</v>
      </c>
      <c r="U14" s="17">
        <v>0</v>
      </c>
      <c r="V14" s="17">
        <v>0</v>
      </c>
      <c r="W14" s="17">
        <v>0</v>
      </c>
      <c r="X14" s="17">
        <v>0</v>
      </c>
      <c r="Y14" s="17">
        <v>0</v>
      </c>
      <c r="Z14" s="17">
        <v>0</v>
      </c>
      <c r="AA14" s="17">
        <v>0</v>
      </c>
      <c r="AB14" s="17">
        <v>0</v>
      </c>
      <c r="AC14" s="17">
        <v>0</v>
      </c>
      <c r="AD14" s="17">
        <v>0</v>
      </c>
      <c r="AE14" s="17">
        <v>0</v>
      </c>
      <c r="AG14" s="17">
        <v>0</v>
      </c>
      <c r="AH14" s="17">
        <v>0</v>
      </c>
      <c r="AJ14" s="17">
        <v>0</v>
      </c>
      <c r="AK14" s="17">
        <v>0</v>
      </c>
      <c r="AL14" s="17">
        <v>0</v>
      </c>
      <c r="AM14" s="17">
        <v>0</v>
      </c>
      <c r="AN14" s="17">
        <v>0</v>
      </c>
      <c r="AO14" s="17">
        <v>0</v>
      </c>
      <c r="AP14" s="17">
        <v>0</v>
      </c>
      <c r="AQ14" s="17">
        <v>0</v>
      </c>
      <c r="AR14" s="17">
        <v>0</v>
      </c>
      <c r="AS14" s="17">
        <v>0</v>
      </c>
      <c r="AT14" s="17">
        <v>0</v>
      </c>
      <c r="AU14" s="17">
        <v>0</v>
      </c>
      <c r="AV14" s="17">
        <v>0</v>
      </c>
      <c r="AX14" s="17">
        <v>0</v>
      </c>
      <c r="AY14" s="17">
        <v>0</v>
      </c>
      <c r="AZ14" s="17">
        <v>0</v>
      </c>
      <c r="BA14" s="17">
        <v>0</v>
      </c>
      <c r="BC14" s="17">
        <v>0</v>
      </c>
      <c r="BD14" s="17">
        <v>0</v>
      </c>
      <c r="BE14" s="17">
        <v>0</v>
      </c>
      <c r="BF14" s="17">
        <v>0</v>
      </c>
      <c r="BG14" s="17">
        <v>0</v>
      </c>
      <c r="BH14" s="17">
        <v>0</v>
      </c>
      <c r="BI14" s="17">
        <v>0</v>
      </c>
      <c r="BJ14" s="17">
        <v>0</v>
      </c>
      <c r="BK14" s="17">
        <v>0</v>
      </c>
      <c r="BL14" s="17">
        <v>0</v>
      </c>
      <c r="BM14" s="17">
        <v>0</v>
      </c>
      <c r="BN14" s="17">
        <v>0</v>
      </c>
      <c r="BP14" s="17">
        <v>0</v>
      </c>
      <c r="BQ14" s="17">
        <v>0</v>
      </c>
      <c r="BR14" s="17">
        <v>0</v>
      </c>
      <c r="BS14" s="17">
        <v>0</v>
      </c>
      <c r="BT14" s="17">
        <v>0</v>
      </c>
      <c r="BU14" s="17">
        <v>0</v>
      </c>
      <c r="BV14" s="17">
        <v>0</v>
      </c>
      <c r="BW14" s="17">
        <v>0</v>
      </c>
      <c r="BX14" s="17">
        <v>0</v>
      </c>
      <c r="BY14" s="17">
        <v>0</v>
      </c>
    </row>
    <row r="15" spans="2:79" ht="32.1" customHeight="1">
      <c r="B15" s="19" t="s">
        <v>468</v>
      </c>
      <c r="C15" s="17">
        <v>0</v>
      </c>
      <c r="D15" s="17">
        <v>0</v>
      </c>
      <c r="E15" s="17">
        <v>0</v>
      </c>
      <c r="F15" s="17">
        <v>0</v>
      </c>
      <c r="H15" s="17">
        <v>0</v>
      </c>
      <c r="I15" s="17">
        <v>0</v>
      </c>
      <c r="J15" s="17">
        <v>0</v>
      </c>
      <c r="K15" s="17">
        <v>0</v>
      </c>
      <c r="L15" s="17">
        <v>0</v>
      </c>
      <c r="M15" s="17">
        <v>0</v>
      </c>
      <c r="N15" s="17">
        <v>0</v>
      </c>
      <c r="O15" s="17">
        <v>0</v>
      </c>
      <c r="P15" s="17">
        <v>0</v>
      </c>
      <c r="Q15" s="17">
        <v>0</v>
      </c>
      <c r="R15" s="17">
        <v>0</v>
      </c>
      <c r="S15" s="17">
        <v>0</v>
      </c>
      <c r="U15" s="17">
        <v>0</v>
      </c>
      <c r="V15" s="17">
        <v>0</v>
      </c>
      <c r="W15" s="17">
        <v>0</v>
      </c>
      <c r="X15" s="17">
        <v>0</v>
      </c>
      <c r="Y15" s="17">
        <v>0</v>
      </c>
      <c r="Z15" s="17">
        <v>0</v>
      </c>
      <c r="AA15" s="17">
        <v>0</v>
      </c>
      <c r="AB15" s="17">
        <v>0</v>
      </c>
      <c r="AC15" s="17">
        <v>0</v>
      </c>
      <c r="AD15" s="17">
        <v>0</v>
      </c>
      <c r="AE15" s="17">
        <v>0</v>
      </c>
      <c r="AG15" s="17">
        <v>0</v>
      </c>
      <c r="AH15" s="17">
        <v>0</v>
      </c>
      <c r="AJ15" s="17">
        <v>0</v>
      </c>
      <c r="AK15" s="17">
        <v>0</v>
      </c>
      <c r="AL15" s="17">
        <v>0</v>
      </c>
      <c r="AM15" s="17">
        <v>0</v>
      </c>
      <c r="AN15" s="17">
        <v>0</v>
      </c>
      <c r="AO15" s="17">
        <v>0</v>
      </c>
      <c r="AP15" s="17">
        <v>0</v>
      </c>
      <c r="AQ15" s="17">
        <v>0</v>
      </c>
      <c r="AR15" s="17">
        <v>0</v>
      </c>
      <c r="AS15" s="17">
        <v>0</v>
      </c>
      <c r="AT15" s="17">
        <v>0</v>
      </c>
      <c r="AU15" s="17">
        <v>0</v>
      </c>
      <c r="AV15" s="17">
        <v>0</v>
      </c>
      <c r="AX15" s="17">
        <v>0</v>
      </c>
      <c r="AY15" s="17">
        <v>0</v>
      </c>
      <c r="AZ15" s="17">
        <v>0</v>
      </c>
      <c r="BA15" s="17">
        <v>0</v>
      </c>
      <c r="BC15" s="17">
        <v>0</v>
      </c>
      <c r="BD15" s="17">
        <v>0</v>
      </c>
      <c r="BE15" s="17">
        <v>0</v>
      </c>
      <c r="BF15" s="17">
        <v>0</v>
      </c>
      <c r="BG15" s="17">
        <v>0</v>
      </c>
      <c r="BH15" s="17">
        <v>0</v>
      </c>
      <c r="BI15" s="17">
        <v>0</v>
      </c>
      <c r="BJ15" s="17">
        <v>0</v>
      </c>
      <c r="BK15" s="17">
        <v>0</v>
      </c>
      <c r="BL15" s="17">
        <v>0</v>
      </c>
      <c r="BM15" s="17">
        <v>0</v>
      </c>
      <c r="BN15" s="17">
        <v>0</v>
      </c>
      <c r="BP15" s="17">
        <v>0</v>
      </c>
      <c r="BQ15" s="17">
        <v>0</v>
      </c>
      <c r="BR15" s="17">
        <v>0</v>
      </c>
      <c r="BS15" s="17">
        <v>0</v>
      </c>
      <c r="BT15" s="17">
        <v>0</v>
      </c>
      <c r="BU15" s="17">
        <v>0</v>
      </c>
      <c r="BV15" s="17">
        <v>0</v>
      </c>
      <c r="BW15" s="17">
        <v>0</v>
      </c>
      <c r="BX15" s="17">
        <v>0</v>
      </c>
      <c r="BY15" s="17">
        <v>0</v>
      </c>
    </row>
    <row r="16" spans="2:79" ht="45.95" customHeight="1">
      <c r="B16" s="19" t="s">
        <v>377</v>
      </c>
      <c r="C16" s="17">
        <v>0.33436437122098311</v>
      </c>
      <c r="D16" s="17">
        <v>0.33372542903459801</v>
      </c>
      <c r="E16" s="17">
        <v>0.3494305322127611</v>
      </c>
      <c r="F16" s="17">
        <v>0.26273759367577559</v>
      </c>
      <c r="H16" s="17">
        <v>0.3541567931989455</v>
      </c>
      <c r="I16" s="17">
        <v>0.2213045282769191</v>
      </c>
      <c r="J16" s="17">
        <v>0.34018411863094838</v>
      </c>
      <c r="K16" s="17">
        <v>0.37954737163475849</v>
      </c>
      <c r="L16" s="17">
        <v>0.33470829012811582</v>
      </c>
      <c r="M16" s="17">
        <v>0.39374467742125641</v>
      </c>
      <c r="N16" s="17">
        <v>0.2838630625075827</v>
      </c>
      <c r="O16" s="17">
        <v>0.28214390996896022</v>
      </c>
      <c r="P16" s="17">
        <v>0.34333539132579438</v>
      </c>
      <c r="Q16" s="17">
        <v>0.32336835390467938</v>
      </c>
      <c r="R16" s="17">
        <v>0.29234565881346408</v>
      </c>
      <c r="S16" s="17">
        <v>0.35898734776698438</v>
      </c>
      <c r="U16" s="17">
        <v>0.3465902965383138</v>
      </c>
      <c r="V16" s="17">
        <v>0.32001699095720459</v>
      </c>
      <c r="W16" s="17">
        <v>0.29407613568435548</v>
      </c>
      <c r="X16" s="17">
        <v>0.36368930833853658</v>
      </c>
      <c r="Y16" s="17">
        <v>0.32518165022326723</v>
      </c>
      <c r="Z16" s="17">
        <v>0.37841525411648469</v>
      </c>
      <c r="AA16" s="17">
        <v>0.3025230535992201</v>
      </c>
      <c r="AB16" s="17">
        <v>0.34387268798471399</v>
      </c>
      <c r="AC16" s="17">
        <v>0.33268032660491859</v>
      </c>
      <c r="AD16" s="17">
        <v>0.344038424622641</v>
      </c>
      <c r="AE16" s="17">
        <v>0.34027080713935731</v>
      </c>
      <c r="AG16" s="17">
        <v>0.32905289307850571</v>
      </c>
      <c r="AH16" s="17">
        <v>0.33852725561852298</v>
      </c>
      <c r="AJ16" s="17">
        <v>0.34073759868518377</v>
      </c>
      <c r="AK16" s="17">
        <v>0.36231062908269168</v>
      </c>
      <c r="AL16" s="17">
        <v>0.33103993644479213</v>
      </c>
      <c r="AM16" s="17">
        <v>0.32989744395323473</v>
      </c>
      <c r="AN16" s="17">
        <v>0.30040039550742392</v>
      </c>
      <c r="AO16" s="17">
        <v>0.35282228458688542</v>
      </c>
      <c r="AP16" s="17">
        <v>0.37618135623364662</v>
      </c>
      <c r="AQ16" s="17">
        <v>0.3239552566036083</v>
      </c>
      <c r="AR16" s="17">
        <v>0.29737126382767343</v>
      </c>
      <c r="AS16" s="17">
        <v>0.31991236542855989</v>
      </c>
      <c r="AT16" s="17">
        <v>0.33965875244423749</v>
      </c>
      <c r="AU16" s="17">
        <v>0.28081011830222452</v>
      </c>
      <c r="AV16" s="17">
        <v>0.32183737111931388</v>
      </c>
      <c r="AX16" s="17">
        <v>0.33480968768047747</v>
      </c>
      <c r="AY16" s="17">
        <v>0.31991236542855989</v>
      </c>
      <c r="AZ16" s="17">
        <v>0.33965875244423749</v>
      </c>
      <c r="BA16" s="17">
        <v>0.28081011830222452</v>
      </c>
      <c r="BC16" s="17">
        <v>0.31147943260539662</v>
      </c>
      <c r="BD16" s="17">
        <v>0.28759186378902268</v>
      </c>
      <c r="BE16" s="17">
        <v>0.31490727998919732</v>
      </c>
      <c r="BF16" s="17">
        <v>0.2196321666416664</v>
      </c>
      <c r="BG16" s="17">
        <v>0.25927480921131479</v>
      </c>
      <c r="BH16" s="17">
        <v>0.35002825026054629</v>
      </c>
      <c r="BI16" s="17">
        <v>0.37685588821909238</v>
      </c>
      <c r="BJ16" s="17">
        <v>0.38353274687494487</v>
      </c>
      <c r="BK16" s="17">
        <v>0.3819826697349204</v>
      </c>
      <c r="BL16" s="17">
        <v>0.39257300246865801</v>
      </c>
      <c r="BM16" s="17">
        <v>0.36720620294166528</v>
      </c>
      <c r="BN16" s="17">
        <v>0.35539097456054819</v>
      </c>
      <c r="BP16" s="17">
        <v>0.3626797100723001</v>
      </c>
      <c r="BQ16" s="17">
        <v>0.34290271965043528</v>
      </c>
      <c r="BR16" s="17">
        <v>0.34971639976636032</v>
      </c>
      <c r="BS16" s="17">
        <v>0.29026154076064831</v>
      </c>
      <c r="BT16" s="17">
        <v>0.37576512543984297</v>
      </c>
      <c r="BU16" s="17">
        <v>0.37258277732966211</v>
      </c>
      <c r="BV16" s="17">
        <v>0.24277142777061109</v>
      </c>
      <c r="BW16" s="17">
        <v>0.3277338578309808</v>
      </c>
      <c r="BX16" s="17">
        <v>0.22470542237286409</v>
      </c>
      <c r="BY16" s="17">
        <v>0.35907803046499998</v>
      </c>
    </row>
    <row r="17" spans="2:77" ht="32.1" customHeight="1">
      <c r="B17" s="19" t="s">
        <v>378</v>
      </c>
      <c r="C17" s="17">
        <v>0.28941976079854331</v>
      </c>
      <c r="D17" s="17">
        <v>0.28805880470942302</v>
      </c>
      <c r="E17" s="17">
        <v>0.2944423453018522</v>
      </c>
      <c r="F17" s="17">
        <v>0.27885349758288802</v>
      </c>
      <c r="H17" s="17">
        <v>0.33863169558350659</v>
      </c>
      <c r="I17" s="17">
        <v>0.31897992933719282</v>
      </c>
      <c r="J17" s="17">
        <v>0.31489547009162139</v>
      </c>
      <c r="K17" s="17">
        <v>0.26596615345998531</v>
      </c>
      <c r="L17" s="17">
        <v>0.31004785715261979</v>
      </c>
      <c r="M17" s="17">
        <v>0.28272251008853999</v>
      </c>
      <c r="N17" s="17">
        <v>0.32354268467951192</v>
      </c>
      <c r="O17" s="17">
        <v>0.35771944719428322</v>
      </c>
      <c r="P17" s="17">
        <v>0.29398009566286432</v>
      </c>
      <c r="Q17" s="17">
        <v>0.26624794176591321</v>
      </c>
      <c r="R17" s="17">
        <v>0.23603041531569011</v>
      </c>
      <c r="S17" s="17">
        <v>0.2424169816774065</v>
      </c>
      <c r="U17" s="17">
        <v>0.38324881473398198</v>
      </c>
      <c r="V17" s="17">
        <v>0.30777391862155201</v>
      </c>
      <c r="W17" s="17">
        <v>0.24687783772429639</v>
      </c>
      <c r="X17" s="17">
        <v>0.30013816007130018</v>
      </c>
      <c r="Y17" s="17">
        <v>0.29912597370963012</v>
      </c>
      <c r="Z17" s="17">
        <v>0.28283311471565548</v>
      </c>
      <c r="AA17" s="17">
        <v>0.24093163657081049</v>
      </c>
      <c r="AB17" s="17">
        <v>0.30079187953312442</v>
      </c>
      <c r="AC17" s="17">
        <v>0.25722977601703828</v>
      </c>
      <c r="AD17" s="17">
        <v>0.27071204756058981</v>
      </c>
      <c r="AE17" s="17">
        <v>0.3473362243397638</v>
      </c>
      <c r="AG17" s="17">
        <v>0.26630664633932027</v>
      </c>
      <c r="AH17" s="17">
        <v>0.30753472258128689</v>
      </c>
      <c r="AJ17" s="17">
        <v>0.25517745198973191</v>
      </c>
      <c r="AK17" s="17">
        <v>0.28748471990640878</v>
      </c>
      <c r="AL17" s="17">
        <v>0.25477863869321149</v>
      </c>
      <c r="AM17" s="17">
        <v>0.29224869982229063</v>
      </c>
      <c r="AN17" s="17">
        <v>0.32138060513505662</v>
      </c>
      <c r="AO17" s="17">
        <v>0.24763291234004639</v>
      </c>
      <c r="AP17" s="17">
        <v>0.25187016932198569</v>
      </c>
      <c r="AQ17" s="17">
        <v>0.26307252484288768</v>
      </c>
      <c r="AR17" s="17">
        <v>0.27604048792842512</v>
      </c>
      <c r="AS17" s="17">
        <v>0.33807779265289928</v>
      </c>
      <c r="AT17" s="17">
        <v>0.2399335123726403</v>
      </c>
      <c r="AU17" s="17">
        <v>0.30639022100858448</v>
      </c>
      <c r="AV17" s="17">
        <v>0.31561164219561377</v>
      </c>
      <c r="AX17" s="17">
        <v>0.28685085130248961</v>
      </c>
      <c r="AY17" s="17">
        <v>0.33807779265289928</v>
      </c>
      <c r="AZ17" s="17">
        <v>0.2399335123726403</v>
      </c>
      <c r="BA17" s="17">
        <v>0.30639022100858448</v>
      </c>
      <c r="BC17" s="17">
        <v>0.30949732688059101</v>
      </c>
      <c r="BD17" s="17">
        <v>0.24997263629038691</v>
      </c>
      <c r="BE17" s="17">
        <v>0.23147715568021041</v>
      </c>
      <c r="BF17" s="17">
        <v>0.29792384291544483</v>
      </c>
      <c r="BG17" s="17">
        <v>0.22491936220522549</v>
      </c>
      <c r="BH17" s="17">
        <v>0.25729583627358049</v>
      </c>
      <c r="BI17" s="17">
        <v>0.258394376184793</v>
      </c>
      <c r="BJ17" s="17">
        <v>0.25945262007693148</v>
      </c>
      <c r="BK17" s="17">
        <v>0.2316408697656441</v>
      </c>
      <c r="BL17" s="17">
        <v>0.21281064297795291</v>
      </c>
      <c r="BM17" s="17">
        <v>0.24325852226912439</v>
      </c>
      <c r="BN17" s="17">
        <v>0.34216205074919381</v>
      </c>
      <c r="BP17" s="17">
        <v>0.25474386120031678</v>
      </c>
      <c r="BQ17" s="17">
        <v>0.25086051222318018</v>
      </c>
      <c r="BR17" s="17">
        <v>0.26744472033441641</v>
      </c>
      <c r="BS17" s="17">
        <v>0.32049188479422208</v>
      </c>
      <c r="BT17" s="17">
        <v>0.26048713643476529</v>
      </c>
      <c r="BU17" s="17">
        <v>0.34780749686701889</v>
      </c>
      <c r="BV17" s="17">
        <v>0.24077401595214509</v>
      </c>
      <c r="BW17" s="17">
        <v>0.36400223859063507</v>
      </c>
      <c r="BX17" s="17">
        <v>0.33185035606201868</v>
      </c>
      <c r="BY17" s="17">
        <v>0.27397621874169209</v>
      </c>
    </row>
    <row r="18" spans="2:77" ht="18.95" customHeight="1">
      <c r="B18" s="19" t="s">
        <v>55</v>
      </c>
      <c r="C18" s="17">
        <v>7.1534800251029157E-3</v>
      </c>
      <c r="D18" s="17">
        <v>7.1751318534558567E-3</v>
      </c>
      <c r="E18" s="17">
        <v>8.4641752471626124E-3</v>
      </c>
      <c r="F18" s="17">
        <v>0</v>
      </c>
      <c r="H18" s="17">
        <v>2.4883551328421561E-2</v>
      </c>
      <c r="I18" s="17">
        <v>3.9473653332630721E-3</v>
      </c>
      <c r="J18" s="17">
        <v>1.0676007503787071E-2</v>
      </c>
      <c r="K18" s="17">
        <v>9.4846685119603178E-3</v>
      </c>
      <c r="L18" s="17">
        <v>0</v>
      </c>
      <c r="M18" s="17">
        <v>5.2457976097190686E-3</v>
      </c>
      <c r="N18" s="17">
        <v>0</v>
      </c>
      <c r="O18" s="17">
        <v>0</v>
      </c>
      <c r="P18" s="17">
        <v>0</v>
      </c>
      <c r="Q18" s="17">
        <v>1.135763673685063E-2</v>
      </c>
      <c r="R18" s="17">
        <v>0</v>
      </c>
      <c r="S18" s="17">
        <v>8.3607598893012131E-3</v>
      </c>
      <c r="U18" s="17">
        <v>1.021538605917238E-2</v>
      </c>
      <c r="V18" s="17">
        <v>0</v>
      </c>
      <c r="W18" s="17">
        <v>1.2941454622044759E-2</v>
      </c>
      <c r="X18" s="17">
        <v>1.104248958203085E-2</v>
      </c>
      <c r="Y18" s="17">
        <v>4.3938976697679684E-3</v>
      </c>
      <c r="Z18" s="17">
        <v>1.2393918313462199E-2</v>
      </c>
      <c r="AA18" s="17">
        <v>0</v>
      </c>
      <c r="AB18" s="17">
        <v>0</v>
      </c>
      <c r="AC18" s="17">
        <v>6.870320408875071E-3</v>
      </c>
      <c r="AD18" s="17">
        <v>1.3543932395064221E-2</v>
      </c>
      <c r="AE18" s="17">
        <v>8.5660871336491431E-2</v>
      </c>
      <c r="AG18" s="17">
        <v>5.0612934122823252E-3</v>
      </c>
      <c r="AH18" s="17">
        <v>8.7932365624781451E-3</v>
      </c>
      <c r="AJ18" s="17">
        <v>4.7782964580391548E-3</v>
      </c>
      <c r="AK18" s="17">
        <v>6.68248212958649E-3</v>
      </c>
      <c r="AL18" s="17">
        <v>1.683038253111652E-2</v>
      </c>
      <c r="AM18" s="17">
        <v>9.8203394048401484E-3</v>
      </c>
      <c r="AN18" s="17">
        <v>1.035348023188587E-2</v>
      </c>
      <c r="AO18" s="17">
        <v>5.875965075081215E-3</v>
      </c>
      <c r="AP18" s="17">
        <v>1.159134015453867E-2</v>
      </c>
      <c r="AQ18" s="17">
        <v>3.3653859989098852E-3</v>
      </c>
      <c r="AR18" s="17">
        <v>6.1271637650168872E-3</v>
      </c>
      <c r="AS18" s="17">
        <v>1.5327257160782041E-2</v>
      </c>
      <c r="AT18" s="17">
        <v>6.6810463207413852E-3</v>
      </c>
      <c r="AU18" s="17">
        <v>1.5115260745358751E-2</v>
      </c>
      <c r="AV18" s="17">
        <v>0</v>
      </c>
      <c r="AX18" s="17">
        <v>7.2322416772428438E-3</v>
      </c>
      <c r="AY18" s="17">
        <v>1.5327257160782041E-2</v>
      </c>
      <c r="AZ18" s="17">
        <v>6.6810463207413852E-3</v>
      </c>
      <c r="BA18" s="17">
        <v>1.5115260745358751E-2</v>
      </c>
      <c r="BC18" s="17">
        <v>6.4813228385843724E-3</v>
      </c>
      <c r="BD18" s="17">
        <v>3.6529278080961528E-2</v>
      </c>
      <c r="BE18" s="17">
        <v>2.9895292235677679E-3</v>
      </c>
      <c r="BF18" s="17">
        <v>0</v>
      </c>
      <c r="BG18" s="17">
        <v>2.821506657067311E-2</v>
      </c>
      <c r="BH18" s="17">
        <v>1.079801414518242E-2</v>
      </c>
      <c r="BI18" s="17">
        <v>1.4560442882331491E-2</v>
      </c>
      <c r="BJ18" s="17">
        <v>6.6868285478649562E-3</v>
      </c>
      <c r="BK18" s="17">
        <v>6.6604971515867618E-3</v>
      </c>
      <c r="BL18" s="17">
        <v>6.3627700708824573E-3</v>
      </c>
      <c r="BM18" s="17">
        <v>1.5140224635515689E-2</v>
      </c>
      <c r="BN18" s="17">
        <v>1.097051696275635E-2</v>
      </c>
      <c r="BP18" s="17">
        <v>8.1288194462092213E-3</v>
      </c>
      <c r="BQ18" s="17">
        <v>1.0334038069148489E-2</v>
      </c>
      <c r="BR18" s="17">
        <v>9.6367336590840076E-3</v>
      </c>
      <c r="BS18" s="17">
        <v>0</v>
      </c>
      <c r="BT18" s="17">
        <v>0</v>
      </c>
      <c r="BU18" s="17">
        <v>1.232748158829966E-2</v>
      </c>
      <c r="BV18" s="17">
        <v>0</v>
      </c>
      <c r="BW18" s="17">
        <v>7.6356060096137443E-3</v>
      </c>
      <c r="BX18" s="17">
        <v>1.686955651736111E-2</v>
      </c>
      <c r="BY18" s="17">
        <v>1.195827268007695E-2</v>
      </c>
    </row>
    <row r="19" spans="2:77" ht="18.95" customHeight="1">
      <c r="B19" s="19" t="s">
        <v>83</v>
      </c>
      <c r="C19" s="17">
        <v>7.4006195337276452E-3</v>
      </c>
      <c r="D19" s="17">
        <v>7.5634738662282387E-3</v>
      </c>
      <c r="E19" s="17">
        <v>8.2934013958551132E-3</v>
      </c>
      <c r="F19" s="17">
        <v>0</v>
      </c>
      <c r="H19" s="17">
        <v>9.7317973074848626E-3</v>
      </c>
      <c r="I19" s="17">
        <v>0</v>
      </c>
      <c r="J19" s="17">
        <v>8.3488145006968325E-3</v>
      </c>
      <c r="K19" s="17">
        <v>2.7273064696443812E-3</v>
      </c>
      <c r="L19" s="17">
        <v>0</v>
      </c>
      <c r="M19" s="17">
        <v>1.271358586720245E-2</v>
      </c>
      <c r="N19" s="17">
        <v>0</v>
      </c>
      <c r="O19" s="17">
        <v>0</v>
      </c>
      <c r="P19" s="17">
        <v>2.4001756769701139E-2</v>
      </c>
      <c r="Q19" s="17">
        <v>1.1448443700428799E-2</v>
      </c>
      <c r="R19" s="17">
        <v>2.0642330355092739E-3</v>
      </c>
      <c r="S19" s="17">
        <v>9.9215089601278131E-3</v>
      </c>
      <c r="U19" s="17">
        <v>1.021538605917238E-2</v>
      </c>
      <c r="V19" s="17">
        <v>7.2495027285892581E-3</v>
      </c>
      <c r="W19" s="17">
        <v>1.325076104313434E-2</v>
      </c>
      <c r="X19" s="17">
        <v>0</v>
      </c>
      <c r="Y19" s="17">
        <v>4.3938976697679684E-3</v>
      </c>
      <c r="Z19" s="17">
        <v>0</v>
      </c>
      <c r="AA19" s="17">
        <v>1.451327212927405E-3</v>
      </c>
      <c r="AB19" s="17">
        <v>1.468516110608635E-2</v>
      </c>
      <c r="AC19" s="17">
        <v>3.3883963233977258E-3</v>
      </c>
      <c r="AD19" s="17">
        <v>1.552473257667865E-2</v>
      </c>
      <c r="AE19" s="17">
        <v>0.13592362588103429</v>
      </c>
      <c r="AG19" s="17">
        <v>1.0012500493421349E-2</v>
      </c>
      <c r="AH19" s="17">
        <v>5.3535512405557947E-3</v>
      </c>
      <c r="AJ19" s="17">
        <v>1.164809034856339E-2</v>
      </c>
      <c r="AK19" s="17">
        <v>6.6838731471108642E-3</v>
      </c>
      <c r="AL19" s="17">
        <v>9.4269038645534379E-3</v>
      </c>
      <c r="AM19" s="17">
        <v>9.1335280668104115E-3</v>
      </c>
      <c r="AN19" s="17">
        <v>5.8474632879166244E-3</v>
      </c>
      <c r="AO19" s="17">
        <v>7.1345426178123558E-3</v>
      </c>
      <c r="AP19" s="17">
        <v>6.438568900916322E-3</v>
      </c>
      <c r="AQ19" s="17">
        <v>1.436774850727341E-2</v>
      </c>
      <c r="AR19" s="17">
        <v>8.8021666774968869E-3</v>
      </c>
      <c r="AS19" s="17">
        <v>1.5330447664385009E-2</v>
      </c>
      <c r="AT19" s="17">
        <v>6.6824370393894989E-3</v>
      </c>
      <c r="AU19" s="17">
        <v>1.8595105788069759E-2</v>
      </c>
      <c r="AV19" s="17">
        <v>0</v>
      </c>
      <c r="AX19" s="17">
        <v>7.1468804298766113E-3</v>
      </c>
      <c r="AY19" s="17">
        <v>1.5330447664385009E-2</v>
      </c>
      <c r="AZ19" s="17">
        <v>6.6824370393894989E-3</v>
      </c>
      <c r="BA19" s="17">
        <v>1.8595105788069759E-2</v>
      </c>
      <c r="BC19" s="17">
        <v>0</v>
      </c>
      <c r="BD19" s="17">
        <v>0</v>
      </c>
      <c r="BE19" s="17">
        <v>1.379951530385908E-2</v>
      </c>
      <c r="BF19" s="17">
        <v>0</v>
      </c>
      <c r="BG19" s="17">
        <v>6.7552011264830356E-3</v>
      </c>
      <c r="BH19" s="17">
        <v>2.287359742341278E-3</v>
      </c>
      <c r="BI19" s="17">
        <v>0</v>
      </c>
      <c r="BJ19" s="17">
        <v>7.600786516590621E-3</v>
      </c>
      <c r="BK19" s="17">
        <v>0</v>
      </c>
      <c r="BL19" s="17">
        <v>1.526458693802288E-2</v>
      </c>
      <c r="BM19" s="17">
        <v>1.4724273836646681E-3</v>
      </c>
      <c r="BN19" s="17">
        <v>1.204325695811316E-2</v>
      </c>
      <c r="BP19" s="17">
        <v>6.1248273671458391E-3</v>
      </c>
      <c r="BQ19" s="17">
        <v>1.155404200238665E-2</v>
      </c>
      <c r="BR19" s="17">
        <v>9.2154289897792684E-3</v>
      </c>
      <c r="BS19" s="17">
        <v>7.8492834477986335E-3</v>
      </c>
      <c r="BT19" s="17">
        <v>8.1682795776489361E-3</v>
      </c>
      <c r="BU19" s="17">
        <v>1.232748158829966E-2</v>
      </c>
      <c r="BV19" s="17">
        <v>0</v>
      </c>
      <c r="BW19" s="17">
        <v>9.9635365904329285E-3</v>
      </c>
      <c r="BX19" s="17">
        <v>0</v>
      </c>
      <c r="BY19" s="17">
        <v>6.7498028284379893E-3</v>
      </c>
    </row>
    <row r="20" spans="2:77" ht="18.95" customHeight="1">
      <c r="B20" s="19" t="s">
        <v>163</v>
      </c>
      <c r="C20" s="17">
        <v>3.4115429497151568E-3</v>
      </c>
      <c r="D20" s="17">
        <v>3.57098208596284E-3</v>
      </c>
      <c r="E20" s="17">
        <v>3.5448717525909468E-3</v>
      </c>
      <c r="F20" s="17">
        <v>0</v>
      </c>
      <c r="H20" s="17">
        <v>0</v>
      </c>
      <c r="I20" s="17">
        <v>1.8095477938168299E-2</v>
      </c>
      <c r="J20" s="17">
        <v>0</v>
      </c>
      <c r="K20" s="17">
        <v>9.5155255735104461E-3</v>
      </c>
      <c r="L20" s="17">
        <v>0</v>
      </c>
      <c r="M20" s="17">
        <v>0</v>
      </c>
      <c r="N20" s="17">
        <v>0</v>
      </c>
      <c r="O20" s="17">
        <v>0</v>
      </c>
      <c r="P20" s="17">
        <v>0</v>
      </c>
      <c r="Q20" s="17">
        <v>0</v>
      </c>
      <c r="R20" s="17">
        <v>9.4628391850465673E-3</v>
      </c>
      <c r="S20" s="17">
        <v>5.0850619115952152E-3</v>
      </c>
      <c r="U20" s="17">
        <v>8.3860457921598325E-3</v>
      </c>
      <c r="V20" s="17">
        <v>0</v>
      </c>
      <c r="W20" s="17">
        <v>7.4334664352269687E-3</v>
      </c>
      <c r="X20" s="17">
        <v>0</v>
      </c>
      <c r="Y20" s="17">
        <v>0</v>
      </c>
      <c r="Z20" s="17">
        <v>0</v>
      </c>
      <c r="AA20" s="17">
        <v>1.33049386278034E-2</v>
      </c>
      <c r="AB20" s="17">
        <v>0</v>
      </c>
      <c r="AC20" s="17">
        <v>0</v>
      </c>
      <c r="AD20" s="17">
        <v>0</v>
      </c>
      <c r="AE20" s="17">
        <v>0</v>
      </c>
      <c r="AG20" s="17">
        <v>3.5932252962288989E-3</v>
      </c>
      <c r="AH20" s="17">
        <v>3.2691489521644592E-3</v>
      </c>
      <c r="AJ20" s="17">
        <v>5.9995207369206299E-3</v>
      </c>
      <c r="AK20" s="17">
        <v>6.68248212958649E-3</v>
      </c>
      <c r="AL20" s="17">
        <v>9.4249419798516226E-3</v>
      </c>
      <c r="AM20" s="17">
        <v>4.5583985584088157E-3</v>
      </c>
      <c r="AN20" s="17">
        <v>7.8440836617687353E-3</v>
      </c>
      <c r="AO20" s="17">
        <v>5.8556915106121746E-3</v>
      </c>
      <c r="AP20" s="17">
        <v>1.0000239476799349E-2</v>
      </c>
      <c r="AQ20" s="17">
        <v>6.4146472610975089E-3</v>
      </c>
      <c r="AR20" s="17">
        <v>6.1271637650168872E-3</v>
      </c>
      <c r="AS20" s="17">
        <v>0</v>
      </c>
      <c r="AT20" s="17">
        <v>0</v>
      </c>
      <c r="AU20" s="17">
        <v>8.4665523266613096E-3</v>
      </c>
      <c r="AV20" s="17">
        <v>0</v>
      </c>
      <c r="AX20" s="17">
        <v>3.7763219775659609E-3</v>
      </c>
      <c r="AY20" s="17">
        <v>0</v>
      </c>
      <c r="AZ20" s="17">
        <v>0</v>
      </c>
      <c r="BA20" s="17">
        <v>8.4665523266613096E-3</v>
      </c>
      <c r="BC20" s="17">
        <v>6.4813228385843724E-3</v>
      </c>
      <c r="BD20" s="17">
        <v>0</v>
      </c>
      <c r="BE20" s="17">
        <v>0</v>
      </c>
      <c r="BF20" s="17">
        <v>0</v>
      </c>
      <c r="BG20" s="17">
        <v>0</v>
      </c>
      <c r="BH20" s="17">
        <v>0</v>
      </c>
      <c r="BI20" s="17">
        <v>0</v>
      </c>
      <c r="BJ20" s="17">
        <v>0</v>
      </c>
      <c r="BK20" s="17">
        <v>8.5109291097181031E-3</v>
      </c>
      <c r="BL20" s="17">
        <v>0</v>
      </c>
      <c r="BM20" s="17">
        <v>6.749888846653446E-3</v>
      </c>
      <c r="BN20" s="17">
        <v>3.1591637339222342E-3</v>
      </c>
      <c r="BP20" s="17">
        <v>0</v>
      </c>
      <c r="BQ20" s="17">
        <v>0</v>
      </c>
      <c r="BR20" s="17">
        <v>0</v>
      </c>
      <c r="BS20" s="17">
        <v>3.9182679515740561E-3</v>
      </c>
      <c r="BT20" s="17">
        <v>0</v>
      </c>
      <c r="BU20" s="17">
        <v>1.232748158829966E-2</v>
      </c>
      <c r="BV20" s="17">
        <v>0</v>
      </c>
      <c r="BW20" s="17">
        <v>0</v>
      </c>
      <c r="BX20" s="17">
        <v>0</v>
      </c>
      <c r="BY20" s="17">
        <v>6.7592755866821928E-3</v>
      </c>
    </row>
    <row r="21" spans="2:77" ht="45.95" customHeight="1">
      <c r="B21" s="19" t="s">
        <v>379</v>
      </c>
      <c r="C21" s="17">
        <v>0.27014963367252259</v>
      </c>
      <c r="D21" s="17">
        <v>0.27549441196428193</v>
      </c>
      <c r="E21" s="17">
        <v>0.26016288587292219</v>
      </c>
      <c r="F21" s="17">
        <v>0.21483281926867889</v>
      </c>
      <c r="H21" s="17">
        <v>0.26555481534627617</v>
      </c>
      <c r="I21" s="17">
        <v>0.30465223118693091</v>
      </c>
      <c r="J21" s="17">
        <v>0.20844103392831739</v>
      </c>
      <c r="K21" s="17">
        <v>0.1923866828500494</v>
      </c>
      <c r="L21" s="17">
        <v>0.31359679381890571</v>
      </c>
      <c r="M21" s="17">
        <v>0.27153072051757249</v>
      </c>
      <c r="N21" s="17">
        <v>0.31815512266485252</v>
      </c>
      <c r="O21" s="17">
        <v>0.25284276186731031</v>
      </c>
      <c r="P21" s="17">
        <v>0.30855135415060803</v>
      </c>
      <c r="Q21" s="17">
        <v>0.27048713648377432</v>
      </c>
      <c r="R21" s="17">
        <v>0.31759325554978629</v>
      </c>
      <c r="S21" s="17">
        <v>0.24849496021346859</v>
      </c>
      <c r="U21" s="17">
        <v>0.26302231070679272</v>
      </c>
      <c r="V21" s="17">
        <v>0.1797832268590884</v>
      </c>
      <c r="W21" s="17">
        <v>0.26293287417948941</v>
      </c>
      <c r="X21" s="17">
        <v>0.26440862789052111</v>
      </c>
      <c r="Y21" s="17">
        <v>0.26912293450735331</v>
      </c>
      <c r="Z21" s="17">
        <v>0.2925967489442286</v>
      </c>
      <c r="AA21" s="17">
        <v>0.33573625188918249</v>
      </c>
      <c r="AB21" s="17">
        <v>0.26927319170590092</v>
      </c>
      <c r="AC21" s="17">
        <v>0.29667696827931761</v>
      </c>
      <c r="AD21" s="17">
        <v>0.2310464240331265</v>
      </c>
      <c r="AE21" s="17">
        <v>0.12869654644008019</v>
      </c>
      <c r="AG21" s="17">
        <v>0.27613912452727241</v>
      </c>
      <c r="AH21" s="17">
        <v>0.2654553551007921</v>
      </c>
      <c r="AJ21" s="17">
        <v>0.27819573627602467</v>
      </c>
      <c r="AK21" s="17">
        <v>0.28096743009890779</v>
      </c>
      <c r="AL21" s="17">
        <v>0.29351538374957981</v>
      </c>
      <c r="AM21" s="17">
        <v>0.26375832222054651</v>
      </c>
      <c r="AN21" s="17">
        <v>0.26122392428188762</v>
      </c>
      <c r="AO21" s="17">
        <v>0.32217058608116123</v>
      </c>
      <c r="AP21" s="17">
        <v>0.23903228077884381</v>
      </c>
      <c r="AQ21" s="17">
        <v>0.23040766491475309</v>
      </c>
      <c r="AR21" s="17">
        <v>0.27344561091680919</v>
      </c>
      <c r="AS21" s="17">
        <v>0.25817283993678691</v>
      </c>
      <c r="AT21" s="17">
        <v>0.28592260447244022</v>
      </c>
      <c r="AU21" s="17">
        <v>0.27840812104703572</v>
      </c>
      <c r="AV21" s="17">
        <v>0.31612439995846858</v>
      </c>
      <c r="AX21" s="17">
        <v>0.26728434008079271</v>
      </c>
      <c r="AY21" s="17">
        <v>0.25817283993678691</v>
      </c>
      <c r="AZ21" s="17">
        <v>0.28592260447244022</v>
      </c>
      <c r="BA21" s="17">
        <v>0.27840812104703572</v>
      </c>
      <c r="BC21" s="17">
        <v>0.35665997243861008</v>
      </c>
      <c r="BD21" s="17">
        <v>0.20986377125147249</v>
      </c>
      <c r="BE21" s="17">
        <v>0.27262235586359967</v>
      </c>
      <c r="BF21" s="17">
        <v>0.28363938699836883</v>
      </c>
      <c r="BG21" s="17">
        <v>0.37691494591823332</v>
      </c>
      <c r="BH21" s="17">
        <v>0.29620661054440572</v>
      </c>
      <c r="BI21" s="17">
        <v>0.29931318834819071</v>
      </c>
      <c r="BJ21" s="17">
        <v>0.28209300400637488</v>
      </c>
      <c r="BK21" s="17">
        <v>0.2634128219040639</v>
      </c>
      <c r="BL21" s="17">
        <v>0.30631947678001309</v>
      </c>
      <c r="BM21" s="17">
        <v>0.27505079601781129</v>
      </c>
      <c r="BN21" s="17">
        <v>0.22889434101590231</v>
      </c>
      <c r="BP21" s="17">
        <v>0.28387597894078331</v>
      </c>
      <c r="BQ21" s="17">
        <v>0.28353821953389607</v>
      </c>
      <c r="BR21" s="17">
        <v>0.25304104633904262</v>
      </c>
      <c r="BS21" s="17">
        <v>0.30001658676127951</v>
      </c>
      <c r="BT21" s="17">
        <v>0.29473591238100089</v>
      </c>
      <c r="BU21" s="17">
        <v>0.23554115637500769</v>
      </c>
      <c r="BV21" s="17">
        <v>0.30889459751174198</v>
      </c>
      <c r="BW21" s="17">
        <v>0.2610390768148117</v>
      </c>
      <c r="BX21" s="17">
        <v>0.24812353916820309</v>
      </c>
      <c r="BY21" s="17">
        <v>0.2430921844637674</v>
      </c>
    </row>
    <row r="22" spans="2:77" ht="45.95" customHeight="1">
      <c r="B22" s="19" t="s">
        <v>380</v>
      </c>
      <c r="C22" s="17">
        <v>0.32408316697352713</v>
      </c>
      <c r="D22" s="17">
        <v>0.34002734897130937</v>
      </c>
      <c r="E22" s="17">
        <v>0.27638457425995849</v>
      </c>
      <c r="F22" s="17">
        <v>0.3413375027165228</v>
      </c>
      <c r="H22" s="17">
        <v>0.28975523212001492</v>
      </c>
      <c r="I22" s="17">
        <v>0.2197239695666757</v>
      </c>
      <c r="J22" s="17">
        <v>0.33192353936534119</v>
      </c>
      <c r="K22" s="17">
        <v>0.32078754770158868</v>
      </c>
      <c r="L22" s="17">
        <v>0.2590142879843948</v>
      </c>
      <c r="M22" s="17">
        <v>0.34936848721339092</v>
      </c>
      <c r="N22" s="17">
        <v>0.34923332973695059</v>
      </c>
      <c r="O22" s="17">
        <v>0.3155863047928692</v>
      </c>
      <c r="P22" s="17">
        <v>0.31419321938408529</v>
      </c>
      <c r="Q22" s="17">
        <v>0.37417627438925433</v>
      </c>
      <c r="R22" s="17">
        <v>0.39573352465866779</v>
      </c>
      <c r="S22" s="17">
        <v>0.34465701973078638</v>
      </c>
      <c r="U22" s="17">
        <v>0.30979489115128039</v>
      </c>
      <c r="V22" s="17">
        <v>0.22858995523707559</v>
      </c>
      <c r="W22" s="17">
        <v>0.2857679076110482</v>
      </c>
      <c r="X22" s="17">
        <v>0.29394864990833081</v>
      </c>
      <c r="Y22" s="17">
        <v>0.37136631580749818</v>
      </c>
      <c r="Z22" s="17">
        <v>0.30504190721947072</v>
      </c>
      <c r="AA22" s="17">
        <v>0.40043927862413331</v>
      </c>
      <c r="AB22" s="17">
        <v>0.36576309517059019</v>
      </c>
      <c r="AC22" s="17">
        <v>0.35151315432653818</v>
      </c>
      <c r="AD22" s="17">
        <v>0.28986578932839219</v>
      </c>
      <c r="AE22" s="17">
        <v>0.1665846215768074</v>
      </c>
      <c r="AG22" s="17">
        <v>0.35171552385493121</v>
      </c>
      <c r="AH22" s="17">
        <v>0.30242623753821141</v>
      </c>
      <c r="AJ22" s="17">
        <v>0.34586212919142278</v>
      </c>
      <c r="AK22" s="17">
        <v>0.28542343062017089</v>
      </c>
      <c r="AL22" s="17">
        <v>0.2683660912810284</v>
      </c>
      <c r="AM22" s="17">
        <v>0.36083387562574198</v>
      </c>
      <c r="AN22" s="17">
        <v>0.32724210319886993</v>
      </c>
      <c r="AO22" s="17">
        <v>0.31742210003796228</v>
      </c>
      <c r="AP22" s="17">
        <v>0.30341389433388483</v>
      </c>
      <c r="AQ22" s="17">
        <v>0.30416493769922198</v>
      </c>
      <c r="AR22" s="17">
        <v>0.29397061188597068</v>
      </c>
      <c r="AS22" s="17">
        <v>0.29515553245097592</v>
      </c>
      <c r="AT22" s="17">
        <v>0.32948221040949027</v>
      </c>
      <c r="AU22" s="17">
        <v>0.31465688794085339</v>
      </c>
      <c r="AV22" s="17">
        <v>0.38197033257508461</v>
      </c>
      <c r="AX22" s="17">
        <v>0.32721750088557883</v>
      </c>
      <c r="AY22" s="17">
        <v>0.29515553245097592</v>
      </c>
      <c r="AZ22" s="17">
        <v>0.32948221040949027</v>
      </c>
      <c r="BA22" s="17">
        <v>0.31465688794085339</v>
      </c>
      <c r="BC22" s="17">
        <v>0.34272415868148942</v>
      </c>
      <c r="BD22" s="17">
        <v>0.22736175848619569</v>
      </c>
      <c r="BE22" s="17">
        <v>0.37205379099903041</v>
      </c>
      <c r="BF22" s="17">
        <v>0.39690168497308198</v>
      </c>
      <c r="BG22" s="17">
        <v>0.31926459811905927</v>
      </c>
      <c r="BH22" s="17">
        <v>0.35598059748828559</v>
      </c>
      <c r="BI22" s="17">
        <v>0.3248151763574279</v>
      </c>
      <c r="BJ22" s="17">
        <v>0.31800750056440269</v>
      </c>
      <c r="BK22" s="17">
        <v>0.37340622573554511</v>
      </c>
      <c r="BL22" s="17">
        <v>0.27605439559595563</v>
      </c>
      <c r="BM22" s="17">
        <v>0.3470542123396988</v>
      </c>
      <c r="BN22" s="17">
        <v>0.27815154035262413</v>
      </c>
      <c r="BP22" s="17">
        <v>0.33321765536345299</v>
      </c>
      <c r="BQ22" s="17">
        <v>0.3727249677666023</v>
      </c>
      <c r="BR22" s="17">
        <v>0.3010117210140813</v>
      </c>
      <c r="BS22" s="17">
        <v>0.31314351565067011</v>
      </c>
      <c r="BT22" s="17">
        <v>0.45578511565569041</v>
      </c>
      <c r="BU22" s="17">
        <v>0.25055219401759538</v>
      </c>
      <c r="BV22" s="17">
        <v>0.41711732934946971</v>
      </c>
      <c r="BW22" s="17">
        <v>0.25303270730826122</v>
      </c>
      <c r="BX22" s="17">
        <v>0.31897847984964428</v>
      </c>
      <c r="BY22" s="17">
        <v>0.32255873338787699</v>
      </c>
    </row>
    <row r="24" spans="2:77">
      <c r="B24" t="s">
        <v>418</v>
      </c>
    </row>
    <row r="25" spans="2:77">
      <c r="B25" t="s">
        <v>9</v>
      </c>
    </row>
    <row r="27" spans="2:77">
      <c r="B27"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A28"/>
  <sheetViews>
    <sheetView showGridLines="0" workbookViewId="0">
      <pane xSplit="2" topLeftCell="AS1" activePane="topRight" state="frozen"/>
      <selection pane="topRight" activeCell="AY17" sqref="AY17"/>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381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32.1" customHeight="1">
      <c r="B9" s="19" t="s">
        <v>382</v>
      </c>
      <c r="C9" s="17">
        <v>0.31471731390058949</v>
      </c>
      <c r="D9" s="17">
        <v>0.31856971956850122</v>
      </c>
      <c r="E9" s="17">
        <v>0.31556679092966311</v>
      </c>
      <c r="F9" s="17">
        <v>0.27989256287531589</v>
      </c>
      <c r="H9" s="17">
        <v>0.27779201434903927</v>
      </c>
      <c r="I9" s="17">
        <v>0.32590766752139189</v>
      </c>
      <c r="J9" s="17">
        <v>0.2537598951520994</v>
      </c>
      <c r="K9" s="17">
        <v>0.2093789230347681</v>
      </c>
      <c r="L9" s="17">
        <v>0.31052851742118409</v>
      </c>
      <c r="M9" s="17">
        <v>0.4049081401674976</v>
      </c>
      <c r="N9" s="17">
        <v>0.23096357859941311</v>
      </c>
      <c r="O9" s="17">
        <v>0.27895162012149949</v>
      </c>
      <c r="P9" s="17">
        <v>0.32546788189484299</v>
      </c>
      <c r="Q9" s="17">
        <v>0.36013356998309892</v>
      </c>
      <c r="R9" s="17">
        <v>0.36781260478176431</v>
      </c>
      <c r="S9" s="17">
        <v>0.35581660686808969</v>
      </c>
      <c r="U9" s="17">
        <v>0.31352064095250898</v>
      </c>
      <c r="V9" s="17">
        <v>0.2149420541546205</v>
      </c>
      <c r="W9" s="17">
        <v>0.24561513111107061</v>
      </c>
      <c r="X9" s="17">
        <v>0.32989819598333942</v>
      </c>
      <c r="Y9" s="17">
        <v>0.29581857167684528</v>
      </c>
      <c r="Z9" s="17">
        <v>0.3431624943209593</v>
      </c>
      <c r="AA9" s="17">
        <v>0.30043828090869201</v>
      </c>
      <c r="AB9" s="17">
        <v>0.40452586845209998</v>
      </c>
      <c r="AC9" s="17">
        <v>0.32484414894873631</v>
      </c>
      <c r="AD9" s="17">
        <v>0.34599772698773118</v>
      </c>
      <c r="AE9" s="17">
        <v>0.1665846215768074</v>
      </c>
      <c r="AG9" s="17">
        <v>0.34578570423284921</v>
      </c>
      <c r="AH9" s="17">
        <v>0.29044765184741028</v>
      </c>
      <c r="AJ9" s="17">
        <v>0.37524217546764571</v>
      </c>
      <c r="AK9" s="17">
        <v>0.32466856777950981</v>
      </c>
      <c r="AL9" s="17">
        <v>0.32833468370829411</v>
      </c>
      <c r="AM9" s="17">
        <v>0.30572087454292779</v>
      </c>
      <c r="AN9" s="17">
        <v>0.32615759700878988</v>
      </c>
      <c r="AO9" s="17">
        <v>0.27752350476359</v>
      </c>
      <c r="AP9" s="17">
        <v>0.3223189965700608</v>
      </c>
      <c r="AQ9" s="17">
        <v>0.30376399005010252</v>
      </c>
      <c r="AR9" s="17">
        <v>0.34080847969604972</v>
      </c>
      <c r="AS9" s="17">
        <v>0.37273227675989212</v>
      </c>
      <c r="AT9" s="17">
        <v>0.32740453941975628</v>
      </c>
      <c r="AU9" s="17">
        <v>0.3724736977660606</v>
      </c>
      <c r="AV9" s="17">
        <v>0.40172596664082699</v>
      </c>
      <c r="AX9" s="17">
        <v>0.31532819968662129</v>
      </c>
      <c r="AY9" s="17">
        <v>0.37273227675989212</v>
      </c>
      <c r="AZ9" s="17">
        <v>0.32740453941975628</v>
      </c>
      <c r="BA9" s="17">
        <v>0.3724736977660606</v>
      </c>
      <c r="BC9" s="17">
        <v>0.31294458729725061</v>
      </c>
      <c r="BD9" s="17">
        <v>0.3318418328178151</v>
      </c>
      <c r="BE9" s="17">
        <v>0.2741736610273382</v>
      </c>
      <c r="BF9" s="17">
        <v>0.3059477265744367</v>
      </c>
      <c r="BG9" s="17">
        <v>0.24418684124892021</v>
      </c>
      <c r="BH9" s="17">
        <v>0.3741279030353315</v>
      </c>
      <c r="BI9" s="17">
        <v>0.31830249303313979</v>
      </c>
      <c r="BJ9" s="17">
        <v>0.32283970159954828</v>
      </c>
      <c r="BK9" s="17">
        <v>0.25146430542508919</v>
      </c>
      <c r="BL9" s="17">
        <v>0.35410429089196971</v>
      </c>
      <c r="BM9" s="17">
        <v>0.40043321221302602</v>
      </c>
      <c r="BN9" s="17">
        <v>0.2985412929306428</v>
      </c>
      <c r="BP9" s="17">
        <v>0.30956137559683039</v>
      </c>
      <c r="BQ9" s="17">
        <v>0.30356682741385932</v>
      </c>
      <c r="BR9" s="17">
        <v>0.31458689611709539</v>
      </c>
      <c r="BS9" s="17">
        <v>0.26206787185702501</v>
      </c>
      <c r="BT9" s="17">
        <v>0.41649819092933088</v>
      </c>
      <c r="BU9" s="17">
        <v>0.39497207406558421</v>
      </c>
      <c r="BV9" s="17">
        <v>0.23505009310076691</v>
      </c>
      <c r="BW9" s="17">
        <v>0.3262726942620352</v>
      </c>
      <c r="BX9" s="17">
        <v>0.33900191685290698</v>
      </c>
      <c r="BY9" s="17">
        <v>0.33405685658077822</v>
      </c>
    </row>
    <row r="10" spans="2:79" ht="45.95" customHeight="1">
      <c r="B10" s="19" t="s">
        <v>383</v>
      </c>
      <c r="C10" s="17">
        <v>0.3792110389307069</v>
      </c>
      <c r="D10" s="17">
        <v>0.38178859036414797</v>
      </c>
      <c r="E10" s="17">
        <v>0.38398554088322567</v>
      </c>
      <c r="F10" s="17">
        <v>0.28955300028095787</v>
      </c>
      <c r="H10" s="17">
        <v>0.38357670995426468</v>
      </c>
      <c r="I10" s="17">
        <v>0.34068463956924522</v>
      </c>
      <c r="J10" s="17">
        <v>0.46381850488455229</v>
      </c>
      <c r="K10" s="17">
        <v>0.35255348979738788</v>
      </c>
      <c r="L10" s="17">
        <v>0.33832091246871721</v>
      </c>
      <c r="M10" s="17">
        <v>0.35047943053612612</v>
      </c>
      <c r="N10" s="17">
        <v>0.39979123318259863</v>
      </c>
      <c r="O10" s="17">
        <v>0.36676439675469608</v>
      </c>
      <c r="P10" s="17">
        <v>0.39845577351607148</v>
      </c>
      <c r="Q10" s="17">
        <v>0.38238357589452182</v>
      </c>
      <c r="R10" s="17">
        <v>0.38707614883035329</v>
      </c>
      <c r="S10" s="17">
        <v>0.38707634914666988</v>
      </c>
      <c r="U10" s="17">
        <v>0.42398571059969031</v>
      </c>
      <c r="V10" s="17">
        <v>0.42229696614940859</v>
      </c>
      <c r="W10" s="17">
        <v>0.3316725229696425</v>
      </c>
      <c r="X10" s="17">
        <v>0.32756994362685582</v>
      </c>
      <c r="Y10" s="17">
        <v>0.34639069278731832</v>
      </c>
      <c r="Z10" s="17">
        <v>0.32952594359357851</v>
      </c>
      <c r="AA10" s="17">
        <v>0.41215586177544178</v>
      </c>
      <c r="AB10" s="17">
        <v>0.34326468139316108</v>
      </c>
      <c r="AC10" s="17">
        <v>0.4057962303380645</v>
      </c>
      <c r="AD10" s="17">
        <v>0.4428494806152462</v>
      </c>
      <c r="AE10" s="17">
        <v>3.7888075136727109E-2</v>
      </c>
      <c r="AG10" s="17">
        <v>0.38598980630319452</v>
      </c>
      <c r="AH10" s="17">
        <v>0.37391567629659678</v>
      </c>
      <c r="AJ10" s="17">
        <v>0.36716223740673559</v>
      </c>
      <c r="AK10" s="17">
        <v>0.4002763265181038</v>
      </c>
      <c r="AL10" s="17">
        <v>0.44410379986050791</v>
      </c>
      <c r="AM10" s="17">
        <v>0.41677207488299001</v>
      </c>
      <c r="AN10" s="17">
        <v>0.39133105214222319</v>
      </c>
      <c r="AO10" s="17">
        <v>0.46428087287499842</v>
      </c>
      <c r="AP10" s="17">
        <v>0.38071122494298443</v>
      </c>
      <c r="AQ10" s="17">
        <v>0.44540954692932549</v>
      </c>
      <c r="AR10" s="17">
        <v>0.38939106552926273</v>
      </c>
      <c r="AS10" s="17">
        <v>0.45524603353342091</v>
      </c>
      <c r="AT10" s="17">
        <v>0.39455552395852461</v>
      </c>
      <c r="AU10" s="17">
        <v>0.39094608203401021</v>
      </c>
      <c r="AV10" s="17">
        <v>0.47326822239665439</v>
      </c>
      <c r="AX10" s="17">
        <v>0.38154224271610437</v>
      </c>
      <c r="AY10" s="17">
        <v>0.45524603353342091</v>
      </c>
      <c r="AZ10" s="17">
        <v>0.39455552395852461</v>
      </c>
      <c r="BA10" s="17">
        <v>0.39094608203401021</v>
      </c>
      <c r="BC10" s="17">
        <v>0.33454604738012778</v>
      </c>
      <c r="BD10" s="17">
        <v>0.3076999779084269</v>
      </c>
      <c r="BE10" s="17">
        <v>0.44362972632110398</v>
      </c>
      <c r="BF10" s="17">
        <v>0.34762434887993832</v>
      </c>
      <c r="BG10" s="17">
        <v>0.33765729818377788</v>
      </c>
      <c r="BH10" s="17">
        <v>0.33445346329047332</v>
      </c>
      <c r="BI10" s="17">
        <v>0.36410468483556768</v>
      </c>
      <c r="BJ10" s="17">
        <v>0.39474006152501961</v>
      </c>
      <c r="BK10" s="17">
        <v>0.32728645916461069</v>
      </c>
      <c r="BL10" s="17">
        <v>0.3773276175716791</v>
      </c>
      <c r="BM10" s="17">
        <v>0.41256753263522461</v>
      </c>
      <c r="BN10" s="17">
        <v>0.44755715689144587</v>
      </c>
      <c r="BP10" s="17">
        <v>0.40169639992088929</v>
      </c>
      <c r="BQ10" s="17">
        <v>0.34234097871700098</v>
      </c>
      <c r="BR10" s="17">
        <v>0.38677870648986112</v>
      </c>
      <c r="BS10" s="17">
        <v>0.41184980328591497</v>
      </c>
      <c r="BT10" s="17">
        <v>0.38059772248877222</v>
      </c>
      <c r="BU10" s="17">
        <v>0.42114373639753128</v>
      </c>
      <c r="BV10" s="17">
        <v>0.33306502433775148</v>
      </c>
      <c r="BW10" s="17">
        <v>0.30646017752748639</v>
      </c>
      <c r="BX10" s="17">
        <v>0.35744559216392202</v>
      </c>
      <c r="BY10" s="17">
        <v>0.36864190106662859</v>
      </c>
    </row>
    <row r="11" spans="2:79" ht="45.95" customHeight="1">
      <c r="B11" s="19" t="s">
        <v>384</v>
      </c>
      <c r="C11" s="17">
        <v>0.32998426437940931</v>
      </c>
      <c r="D11" s="17">
        <v>0.32962425992593231</v>
      </c>
      <c r="E11" s="17">
        <v>0.33064894606629602</v>
      </c>
      <c r="F11" s="17">
        <v>0.27501145049563752</v>
      </c>
      <c r="H11" s="17">
        <v>0.34270356534394381</v>
      </c>
      <c r="I11" s="17">
        <v>0.2350201078312634</v>
      </c>
      <c r="J11" s="17">
        <v>0.30697709221925978</v>
      </c>
      <c r="K11" s="17">
        <v>0.35348753600996019</v>
      </c>
      <c r="L11" s="17">
        <v>0.31837563563232879</v>
      </c>
      <c r="M11" s="17">
        <v>0.37667104972289772</v>
      </c>
      <c r="N11" s="17">
        <v>0.31743803629214168</v>
      </c>
      <c r="O11" s="17">
        <v>0.346405877692193</v>
      </c>
      <c r="P11" s="17">
        <v>0.30622668597964059</v>
      </c>
      <c r="Q11" s="17">
        <v>0.30137796148609869</v>
      </c>
      <c r="R11" s="17">
        <v>0.34969984662629028</v>
      </c>
      <c r="S11" s="17">
        <v>0.35119367221288689</v>
      </c>
      <c r="U11" s="17">
        <v>0.32178412004730411</v>
      </c>
      <c r="V11" s="17">
        <v>0.34727722245868248</v>
      </c>
      <c r="W11" s="17">
        <v>0.29388881848343079</v>
      </c>
      <c r="X11" s="17">
        <v>0.32876059675045077</v>
      </c>
      <c r="Y11" s="17">
        <v>0.351489176605432</v>
      </c>
      <c r="Z11" s="17">
        <v>0.35088455604301849</v>
      </c>
      <c r="AA11" s="17">
        <v>0.28193376073557702</v>
      </c>
      <c r="AB11" s="17">
        <v>0.3499923425702155</v>
      </c>
      <c r="AC11" s="17">
        <v>0.30503244942356439</v>
      </c>
      <c r="AD11" s="17">
        <v>0.40701107243609608</v>
      </c>
      <c r="AE11" s="17">
        <v>0.21157426069927701</v>
      </c>
      <c r="AG11" s="17">
        <v>0.33367216932577498</v>
      </c>
      <c r="AH11" s="17">
        <v>0.32710338752111862</v>
      </c>
      <c r="AJ11" s="17">
        <v>0.31991981095338851</v>
      </c>
      <c r="AK11" s="17">
        <v>0.34668915393777722</v>
      </c>
      <c r="AL11" s="17">
        <v>0.40436854842867642</v>
      </c>
      <c r="AM11" s="17">
        <v>0.3448825596326347</v>
      </c>
      <c r="AN11" s="17">
        <v>0.33196543855847799</v>
      </c>
      <c r="AO11" s="17">
        <v>0.34731815887474948</v>
      </c>
      <c r="AP11" s="17">
        <v>0.34162499059649692</v>
      </c>
      <c r="AQ11" s="17">
        <v>0.34319493770365572</v>
      </c>
      <c r="AR11" s="17">
        <v>0.30558131630599239</v>
      </c>
      <c r="AS11" s="17">
        <v>0.42027911400447848</v>
      </c>
      <c r="AT11" s="17">
        <v>0.36496526043438321</v>
      </c>
      <c r="AU11" s="17">
        <v>0.37213693485235949</v>
      </c>
      <c r="AV11" s="17">
        <v>0.4154731839660013</v>
      </c>
      <c r="AX11" s="17">
        <v>0.32472378542946878</v>
      </c>
      <c r="AY11" s="17">
        <v>0.42027911400447848</v>
      </c>
      <c r="AZ11" s="17">
        <v>0.36496526043438321</v>
      </c>
      <c r="BA11" s="17">
        <v>0.37213693485235949</v>
      </c>
      <c r="BC11" s="17">
        <v>0.29938940799219899</v>
      </c>
      <c r="BD11" s="17">
        <v>0.25523479012019917</v>
      </c>
      <c r="BE11" s="17">
        <v>0.27443751786791393</v>
      </c>
      <c r="BF11" s="17">
        <v>0.31608570163380179</v>
      </c>
      <c r="BG11" s="17">
        <v>0.2413203096021681</v>
      </c>
      <c r="BH11" s="17">
        <v>0.33801327720406438</v>
      </c>
      <c r="BI11" s="17">
        <v>0.30251966272082409</v>
      </c>
      <c r="BJ11" s="17">
        <v>0.36186347771538169</v>
      </c>
      <c r="BK11" s="17">
        <v>0.31743800172854297</v>
      </c>
      <c r="BL11" s="17">
        <v>0.36351875274854673</v>
      </c>
      <c r="BM11" s="17">
        <v>0.33047302495318198</v>
      </c>
      <c r="BN11" s="17">
        <v>0.35663940396561788</v>
      </c>
      <c r="BP11" s="17">
        <v>0.36620115432972528</v>
      </c>
      <c r="BQ11" s="17">
        <v>0.30645478045020491</v>
      </c>
      <c r="BR11" s="17">
        <v>0.34157047226441611</v>
      </c>
      <c r="BS11" s="17">
        <v>0.30908811819469728</v>
      </c>
      <c r="BT11" s="17">
        <v>0.35976363132393302</v>
      </c>
      <c r="BU11" s="17">
        <v>0.3340456299797796</v>
      </c>
      <c r="BV11" s="17">
        <v>0.27024178284844819</v>
      </c>
      <c r="BW11" s="17">
        <v>0.30956517891191021</v>
      </c>
      <c r="BX11" s="17">
        <v>0.27730683935232392</v>
      </c>
      <c r="BY11" s="17">
        <v>0.34186553662334029</v>
      </c>
    </row>
    <row r="12" spans="2:79" ht="32.1" customHeight="1">
      <c r="B12" s="19" t="s">
        <v>469</v>
      </c>
      <c r="C12" s="17">
        <v>0</v>
      </c>
      <c r="D12" s="17">
        <v>0</v>
      </c>
      <c r="E12" s="17">
        <v>0</v>
      </c>
      <c r="F12" s="17">
        <v>0</v>
      </c>
      <c r="H12" s="17">
        <v>0</v>
      </c>
      <c r="I12" s="17">
        <v>0</v>
      </c>
      <c r="J12" s="17">
        <v>0</v>
      </c>
      <c r="K12" s="17">
        <v>0</v>
      </c>
      <c r="L12" s="17">
        <v>0</v>
      </c>
      <c r="M12" s="17">
        <v>0</v>
      </c>
      <c r="N12" s="17">
        <v>0</v>
      </c>
      <c r="O12" s="17">
        <v>0</v>
      </c>
      <c r="P12" s="17">
        <v>0</v>
      </c>
      <c r="Q12" s="17">
        <v>0</v>
      </c>
      <c r="R12" s="17">
        <v>0</v>
      </c>
      <c r="S12" s="17">
        <v>0</v>
      </c>
      <c r="U12" s="17">
        <v>0</v>
      </c>
      <c r="V12" s="17">
        <v>0</v>
      </c>
      <c r="W12" s="17">
        <v>0</v>
      </c>
      <c r="X12" s="17">
        <v>0</v>
      </c>
      <c r="Y12" s="17">
        <v>0</v>
      </c>
      <c r="Z12" s="17">
        <v>0</v>
      </c>
      <c r="AA12" s="17">
        <v>0</v>
      </c>
      <c r="AB12" s="17">
        <v>0</v>
      </c>
      <c r="AC12" s="17">
        <v>0</v>
      </c>
      <c r="AD12" s="17">
        <v>0</v>
      </c>
      <c r="AE12" s="17">
        <v>0</v>
      </c>
      <c r="AG12" s="17">
        <v>0</v>
      </c>
      <c r="AH12" s="17">
        <v>0</v>
      </c>
      <c r="AJ12" s="17">
        <v>0</v>
      </c>
      <c r="AK12" s="17">
        <v>0</v>
      </c>
      <c r="AL12" s="17">
        <v>0</v>
      </c>
      <c r="AM12" s="17">
        <v>0</v>
      </c>
      <c r="AN12" s="17">
        <v>0</v>
      </c>
      <c r="AO12" s="17">
        <v>0</v>
      </c>
      <c r="AP12" s="17">
        <v>0</v>
      </c>
      <c r="AQ12" s="17">
        <v>0</v>
      </c>
      <c r="AR12" s="17">
        <v>0</v>
      </c>
      <c r="AS12" s="17">
        <v>0</v>
      </c>
      <c r="AT12" s="17">
        <v>0</v>
      </c>
      <c r="AU12" s="17">
        <v>0</v>
      </c>
      <c r="AV12" s="17">
        <v>0</v>
      </c>
      <c r="AX12" s="17">
        <v>0</v>
      </c>
      <c r="AY12" s="17">
        <v>0</v>
      </c>
      <c r="AZ12" s="17">
        <v>0</v>
      </c>
      <c r="BA12" s="17">
        <v>0</v>
      </c>
      <c r="BC12" s="17">
        <v>0</v>
      </c>
      <c r="BD12" s="17">
        <v>0</v>
      </c>
      <c r="BE12" s="17">
        <v>0</v>
      </c>
      <c r="BF12" s="17">
        <v>0</v>
      </c>
      <c r="BG12" s="17">
        <v>0</v>
      </c>
      <c r="BH12" s="17">
        <v>0</v>
      </c>
      <c r="BI12" s="17">
        <v>0</v>
      </c>
      <c r="BJ12" s="17">
        <v>0</v>
      </c>
      <c r="BK12" s="17">
        <v>0</v>
      </c>
      <c r="BL12" s="17">
        <v>0</v>
      </c>
      <c r="BM12" s="17">
        <v>0</v>
      </c>
      <c r="BN12" s="17">
        <v>0</v>
      </c>
      <c r="BP12" s="17">
        <v>0</v>
      </c>
      <c r="BQ12" s="17">
        <v>0</v>
      </c>
      <c r="BR12" s="17">
        <v>0</v>
      </c>
      <c r="BS12" s="17">
        <v>0</v>
      </c>
      <c r="BT12" s="17">
        <v>0</v>
      </c>
      <c r="BU12" s="17">
        <v>0</v>
      </c>
      <c r="BV12" s="17">
        <v>0</v>
      </c>
      <c r="BW12" s="17">
        <v>0</v>
      </c>
      <c r="BX12" s="17">
        <v>0</v>
      </c>
      <c r="BY12" s="17">
        <v>0</v>
      </c>
    </row>
    <row r="13" spans="2:79" ht="45.95" customHeight="1">
      <c r="B13" s="19" t="s">
        <v>470</v>
      </c>
      <c r="C13" s="17">
        <v>0</v>
      </c>
      <c r="D13" s="17">
        <v>0</v>
      </c>
      <c r="E13" s="17">
        <v>0</v>
      </c>
      <c r="F13" s="17">
        <v>0</v>
      </c>
      <c r="H13" s="17">
        <v>0</v>
      </c>
      <c r="I13" s="17">
        <v>0</v>
      </c>
      <c r="J13" s="17">
        <v>0</v>
      </c>
      <c r="K13" s="17">
        <v>0</v>
      </c>
      <c r="L13" s="17">
        <v>0</v>
      </c>
      <c r="M13" s="17">
        <v>0</v>
      </c>
      <c r="N13" s="17">
        <v>0</v>
      </c>
      <c r="O13" s="17">
        <v>0</v>
      </c>
      <c r="P13" s="17">
        <v>0</v>
      </c>
      <c r="Q13" s="17">
        <v>0</v>
      </c>
      <c r="R13" s="17">
        <v>0</v>
      </c>
      <c r="S13" s="17">
        <v>0</v>
      </c>
      <c r="U13" s="17">
        <v>0</v>
      </c>
      <c r="V13" s="17">
        <v>0</v>
      </c>
      <c r="W13" s="17">
        <v>0</v>
      </c>
      <c r="X13" s="17">
        <v>0</v>
      </c>
      <c r="Y13" s="17">
        <v>0</v>
      </c>
      <c r="Z13" s="17">
        <v>0</v>
      </c>
      <c r="AA13" s="17">
        <v>0</v>
      </c>
      <c r="AB13" s="17">
        <v>0</v>
      </c>
      <c r="AC13" s="17">
        <v>0</v>
      </c>
      <c r="AD13" s="17">
        <v>0</v>
      </c>
      <c r="AE13" s="17">
        <v>0</v>
      </c>
      <c r="AG13" s="17">
        <v>0</v>
      </c>
      <c r="AH13" s="17">
        <v>0</v>
      </c>
      <c r="AJ13" s="17">
        <v>0</v>
      </c>
      <c r="AK13" s="17">
        <v>0</v>
      </c>
      <c r="AL13" s="17">
        <v>0</v>
      </c>
      <c r="AM13" s="17">
        <v>0</v>
      </c>
      <c r="AN13" s="17">
        <v>0</v>
      </c>
      <c r="AO13" s="17">
        <v>0</v>
      </c>
      <c r="AP13" s="17">
        <v>0</v>
      </c>
      <c r="AQ13" s="17">
        <v>0</v>
      </c>
      <c r="AR13" s="17">
        <v>0</v>
      </c>
      <c r="AS13" s="17">
        <v>0</v>
      </c>
      <c r="AT13" s="17">
        <v>0</v>
      </c>
      <c r="AU13" s="17">
        <v>0</v>
      </c>
      <c r="AV13" s="17">
        <v>0</v>
      </c>
      <c r="AX13" s="17">
        <v>0</v>
      </c>
      <c r="AY13" s="17">
        <v>0</v>
      </c>
      <c r="AZ13" s="17">
        <v>0</v>
      </c>
      <c r="BA13" s="17">
        <v>0</v>
      </c>
      <c r="BC13" s="17">
        <v>0</v>
      </c>
      <c r="BD13" s="17">
        <v>0</v>
      </c>
      <c r="BE13" s="17">
        <v>0</v>
      </c>
      <c r="BF13" s="17">
        <v>0</v>
      </c>
      <c r="BG13" s="17">
        <v>0</v>
      </c>
      <c r="BH13" s="17">
        <v>0</v>
      </c>
      <c r="BI13" s="17">
        <v>0</v>
      </c>
      <c r="BJ13" s="17">
        <v>0</v>
      </c>
      <c r="BK13" s="17">
        <v>0</v>
      </c>
      <c r="BL13" s="17">
        <v>0</v>
      </c>
      <c r="BM13" s="17">
        <v>0</v>
      </c>
      <c r="BN13" s="17">
        <v>0</v>
      </c>
      <c r="BP13" s="17">
        <v>0</v>
      </c>
      <c r="BQ13" s="17">
        <v>0</v>
      </c>
      <c r="BR13" s="17">
        <v>0</v>
      </c>
      <c r="BS13" s="17">
        <v>0</v>
      </c>
      <c r="BT13" s="17">
        <v>0</v>
      </c>
      <c r="BU13" s="17">
        <v>0</v>
      </c>
      <c r="BV13" s="17">
        <v>0</v>
      </c>
      <c r="BW13" s="17">
        <v>0</v>
      </c>
      <c r="BX13" s="17">
        <v>0</v>
      </c>
      <c r="BY13" s="17">
        <v>0</v>
      </c>
    </row>
    <row r="14" spans="2:79" ht="60" customHeight="1">
      <c r="B14" s="19" t="s">
        <v>385</v>
      </c>
      <c r="C14" s="17">
        <v>0.35890435651958191</v>
      </c>
      <c r="D14" s="17">
        <v>0.3402523816568771</v>
      </c>
      <c r="E14" s="17">
        <v>0.41599755335419991</v>
      </c>
      <c r="F14" s="17">
        <v>0.36543250692692969</v>
      </c>
      <c r="H14" s="17">
        <v>0.29659470468761562</v>
      </c>
      <c r="I14" s="17">
        <v>0.43985502533151222</v>
      </c>
      <c r="J14" s="17">
        <v>0.302044226140324</v>
      </c>
      <c r="K14" s="17">
        <v>0.2954375667554896</v>
      </c>
      <c r="L14" s="17">
        <v>0.35069211182822357</v>
      </c>
      <c r="M14" s="17">
        <v>0.38357684319988339</v>
      </c>
      <c r="N14" s="17">
        <v>0.369344851782057</v>
      </c>
      <c r="O14" s="17">
        <v>0.37560375919350231</v>
      </c>
      <c r="P14" s="17">
        <v>0.30853632559016719</v>
      </c>
      <c r="Q14" s="17">
        <v>0.33183828382342723</v>
      </c>
      <c r="R14" s="17">
        <v>0.44568374208709899</v>
      </c>
      <c r="S14" s="17">
        <v>0.40747774672850728</v>
      </c>
      <c r="U14" s="17">
        <v>0.32085719105221427</v>
      </c>
      <c r="V14" s="17">
        <v>0.34224192911088469</v>
      </c>
      <c r="W14" s="17">
        <v>0.3660337595365149</v>
      </c>
      <c r="X14" s="17">
        <v>0.32547160907402128</v>
      </c>
      <c r="Y14" s="17">
        <v>0.33746538590506192</v>
      </c>
      <c r="Z14" s="17">
        <v>0.32783476726880478</v>
      </c>
      <c r="AA14" s="17">
        <v>0.37430444955689618</v>
      </c>
      <c r="AB14" s="17">
        <v>0.37953907304165219</v>
      </c>
      <c r="AC14" s="17">
        <v>0.36682564806002138</v>
      </c>
      <c r="AD14" s="17">
        <v>0.44733475393268041</v>
      </c>
      <c r="AE14" s="17">
        <v>0.1665846215768074</v>
      </c>
      <c r="AG14" s="17">
        <v>0.38089389839313531</v>
      </c>
      <c r="AH14" s="17">
        <v>0.34172680904229158</v>
      </c>
      <c r="AJ14" s="17">
        <v>0.352588454416571</v>
      </c>
      <c r="AK14" s="17">
        <v>0.37631122479864509</v>
      </c>
      <c r="AL14" s="17">
        <v>0.39584586506717467</v>
      </c>
      <c r="AM14" s="17">
        <v>0.33640146887093281</v>
      </c>
      <c r="AN14" s="17">
        <v>0.39684468195928241</v>
      </c>
      <c r="AO14" s="17">
        <v>0.41302289322012942</v>
      </c>
      <c r="AP14" s="17">
        <v>0.3769849006919388</v>
      </c>
      <c r="AQ14" s="17">
        <v>0.41243609800828068</v>
      </c>
      <c r="AR14" s="17">
        <v>0.47557635712447782</v>
      </c>
      <c r="AS14" s="17">
        <v>0.4384448210065367</v>
      </c>
      <c r="AT14" s="17">
        <v>0.40607319817735549</v>
      </c>
      <c r="AU14" s="17">
        <v>0.42414712459285903</v>
      </c>
      <c r="AV14" s="17">
        <v>0.45145249786149599</v>
      </c>
      <c r="AX14" s="17">
        <v>0.35826136078740639</v>
      </c>
      <c r="AY14" s="17">
        <v>0.4384448210065367</v>
      </c>
      <c r="AZ14" s="17">
        <v>0.40607319817735549</v>
      </c>
      <c r="BA14" s="17">
        <v>0.42414712459285903</v>
      </c>
      <c r="BC14" s="17">
        <v>0.34109108364619928</v>
      </c>
      <c r="BD14" s="17">
        <v>0.52512481470141381</v>
      </c>
      <c r="BE14" s="17">
        <v>0.2794639088512455</v>
      </c>
      <c r="BF14" s="17">
        <v>0.39094441315286321</v>
      </c>
      <c r="BG14" s="17">
        <v>0.40311329695422099</v>
      </c>
      <c r="BH14" s="17">
        <v>0.39678219068350412</v>
      </c>
      <c r="BI14" s="17">
        <v>0.3983962810599978</v>
      </c>
      <c r="BJ14" s="17">
        <v>0.44436165097482389</v>
      </c>
      <c r="BK14" s="17">
        <v>0.34650474481208599</v>
      </c>
      <c r="BL14" s="17">
        <v>0.42545532513089518</v>
      </c>
      <c r="BM14" s="17">
        <v>0.35994037147654062</v>
      </c>
      <c r="BN14" s="17">
        <v>0.36403099073298772</v>
      </c>
      <c r="BP14" s="17">
        <v>0.44127363026739741</v>
      </c>
      <c r="BQ14" s="17">
        <v>0.35871212315626938</v>
      </c>
      <c r="BR14" s="17">
        <v>0.4839301058420557</v>
      </c>
      <c r="BS14" s="17">
        <v>0.33842278805773768</v>
      </c>
      <c r="BT14" s="17">
        <v>0.38244059704952482</v>
      </c>
      <c r="BU14" s="17">
        <v>0.47364854983334681</v>
      </c>
      <c r="BV14" s="17">
        <v>0.27817007746910211</v>
      </c>
      <c r="BW14" s="17">
        <v>0.33977788204079018</v>
      </c>
      <c r="BX14" s="17">
        <v>0.39438923338168702</v>
      </c>
      <c r="BY14" s="17">
        <v>0.28251491178907617</v>
      </c>
    </row>
    <row r="15" spans="2:79" ht="45.95" customHeight="1">
      <c r="B15" s="19" t="s">
        <v>386</v>
      </c>
      <c r="C15" s="17">
        <v>0.31353559055085772</v>
      </c>
      <c r="D15" s="17">
        <v>0.31463881155266049</v>
      </c>
      <c r="E15" s="17">
        <v>0.32294866389349458</v>
      </c>
      <c r="F15" s="17">
        <v>0.24157261689919499</v>
      </c>
      <c r="H15" s="17">
        <v>0.31447577224503359</v>
      </c>
      <c r="I15" s="17">
        <v>0.37042411145696641</v>
      </c>
      <c r="J15" s="17">
        <v>0.33651309339963398</v>
      </c>
      <c r="K15" s="17">
        <v>0.27306172444292398</v>
      </c>
      <c r="L15" s="17">
        <v>0.27820532328463499</v>
      </c>
      <c r="M15" s="17">
        <v>0.3002892177593886</v>
      </c>
      <c r="N15" s="17">
        <v>0.36031122898350898</v>
      </c>
      <c r="O15" s="17">
        <v>0.31201778355853621</v>
      </c>
      <c r="P15" s="17">
        <v>0.30490556745299069</v>
      </c>
      <c r="Q15" s="17">
        <v>0.30042869812681688</v>
      </c>
      <c r="R15" s="17">
        <v>0.32660558721684713</v>
      </c>
      <c r="S15" s="17">
        <v>0.32019664472949461</v>
      </c>
      <c r="U15" s="17">
        <v>0.32354592121961451</v>
      </c>
      <c r="V15" s="17">
        <v>0.3176873597387288</v>
      </c>
      <c r="W15" s="17">
        <v>0.26790206652644089</v>
      </c>
      <c r="X15" s="17">
        <v>0.25580790108909102</v>
      </c>
      <c r="Y15" s="17">
        <v>0.37324311682722822</v>
      </c>
      <c r="Z15" s="17">
        <v>0.39124970699857392</v>
      </c>
      <c r="AA15" s="17">
        <v>0.2631677945549637</v>
      </c>
      <c r="AB15" s="17">
        <v>0.26457967661122389</v>
      </c>
      <c r="AC15" s="17">
        <v>0.34567691334438011</v>
      </c>
      <c r="AD15" s="17">
        <v>0.38019238372665098</v>
      </c>
      <c r="AE15" s="17">
        <v>0.26445851008056698</v>
      </c>
      <c r="AG15" s="17">
        <v>0.31435119912213327</v>
      </c>
      <c r="AH15" s="17">
        <v>0.31289846245439551</v>
      </c>
      <c r="AJ15" s="17">
        <v>0.3201277490666366</v>
      </c>
      <c r="AK15" s="17">
        <v>0.310025524062364</v>
      </c>
      <c r="AL15" s="17">
        <v>0.3439390263977074</v>
      </c>
      <c r="AM15" s="17">
        <v>0.25905375811130521</v>
      </c>
      <c r="AN15" s="17">
        <v>0.31822530487766443</v>
      </c>
      <c r="AO15" s="17">
        <v>0.31059941174866379</v>
      </c>
      <c r="AP15" s="17">
        <v>0.31368856468618539</v>
      </c>
      <c r="AQ15" s="17">
        <v>0.29818239748090303</v>
      </c>
      <c r="AR15" s="17">
        <v>0.36777861375124588</v>
      </c>
      <c r="AS15" s="17">
        <v>0.3116192797520988</v>
      </c>
      <c r="AT15" s="17">
        <v>0.29407848110650692</v>
      </c>
      <c r="AU15" s="17">
        <v>0.325099149623652</v>
      </c>
      <c r="AV15" s="17">
        <v>0.29156956136297729</v>
      </c>
      <c r="AX15" s="17">
        <v>0.31266702782300793</v>
      </c>
      <c r="AY15" s="17">
        <v>0.3116192797520988</v>
      </c>
      <c r="AZ15" s="17">
        <v>0.29407848110650692</v>
      </c>
      <c r="BA15" s="17">
        <v>0.325099149623652</v>
      </c>
      <c r="BC15" s="17">
        <v>0.27759624193895999</v>
      </c>
      <c r="BD15" s="17">
        <v>0.35734857461630681</v>
      </c>
      <c r="BE15" s="17">
        <v>0.33858534165940951</v>
      </c>
      <c r="BF15" s="17">
        <v>0.29027127972823552</v>
      </c>
      <c r="BG15" s="17">
        <v>0.2054257956961158</v>
      </c>
      <c r="BH15" s="17">
        <v>0.36347440470258963</v>
      </c>
      <c r="BI15" s="17">
        <v>0.33292636407350679</v>
      </c>
      <c r="BJ15" s="17">
        <v>0.34753920930572307</v>
      </c>
      <c r="BK15" s="17">
        <v>0.35672425042943601</v>
      </c>
      <c r="BL15" s="17">
        <v>0.27831057937806231</v>
      </c>
      <c r="BM15" s="17">
        <v>0.31815374957274389</v>
      </c>
      <c r="BN15" s="17">
        <v>0.29219319517625841</v>
      </c>
      <c r="BP15" s="17">
        <v>0.31232903810057222</v>
      </c>
      <c r="BQ15" s="17">
        <v>0.30596821848265038</v>
      </c>
      <c r="BR15" s="17">
        <v>0.32667073079774023</v>
      </c>
      <c r="BS15" s="17">
        <v>0.32008711700665088</v>
      </c>
      <c r="BT15" s="17">
        <v>0.37545059100457612</v>
      </c>
      <c r="BU15" s="17">
        <v>0.33139475256797829</v>
      </c>
      <c r="BV15" s="17">
        <v>0.29669717977562549</v>
      </c>
      <c r="BW15" s="17">
        <v>0.27032759587516858</v>
      </c>
      <c r="BX15" s="17">
        <v>0.30625511996011551</v>
      </c>
      <c r="BY15" s="17">
        <v>0.30789289982938872</v>
      </c>
    </row>
    <row r="16" spans="2:79" ht="45.95" customHeight="1">
      <c r="B16" s="19" t="s">
        <v>387</v>
      </c>
      <c r="C16" s="17">
        <v>0.31773653064707919</v>
      </c>
      <c r="D16" s="17">
        <v>0.30516194502369548</v>
      </c>
      <c r="E16" s="17">
        <v>0.36172162396301583</v>
      </c>
      <c r="F16" s="17">
        <v>0.32489724966287148</v>
      </c>
      <c r="H16" s="17">
        <v>0.28968153118054402</v>
      </c>
      <c r="I16" s="17">
        <v>0.34496319683307652</v>
      </c>
      <c r="J16" s="17">
        <v>0.27300104500483868</v>
      </c>
      <c r="K16" s="17">
        <v>0.31636123833247898</v>
      </c>
      <c r="L16" s="17">
        <v>0.29122674883952809</v>
      </c>
      <c r="M16" s="17">
        <v>0.33044583731101029</v>
      </c>
      <c r="N16" s="17">
        <v>0.34129614455458462</v>
      </c>
      <c r="O16" s="17">
        <v>0.3757578694091796</v>
      </c>
      <c r="P16" s="17">
        <v>0.31930314484069772</v>
      </c>
      <c r="Q16" s="17">
        <v>0.28993061667484632</v>
      </c>
      <c r="R16" s="17">
        <v>0.31726197961691383</v>
      </c>
      <c r="S16" s="17">
        <v>0.34793738418406672</v>
      </c>
      <c r="U16" s="17">
        <v>0.31838035894270239</v>
      </c>
      <c r="V16" s="17">
        <v>0.35953548047209583</v>
      </c>
      <c r="W16" s="17">
        <v>0.28324006061673213</v>
      </c>
      <c r="X16" s="17">
        <v>0.33590049611809558</v>
      </c>
      <c r="Y16" s="17">
        <v>0.3103524757089503</v>
      </c>
      <c r="Z16" s="17">
        <v>0.34369052807713207</v>
      </c>
      <c r="AA16" s="17">
        <v>0.31899344165895971</v>
      </c>
      <c r="AB16" s="17">
        <v>0.29875280260259751</v>
      </c>
      <c r="AC16" s="17">
        <v>0.30208250558492938</v>
      </c>
      <c r="AD16" s="17">
        <v>0.33117034367233911</v>
      </c>
      <c r="AE16" s="17">
        <v>0.17365003877721391</v>
      </c>
      <c r="AG16" s="17">
        <v>0.32947506455584791</v>
      </c>
      <c r="AH16" s="17">
        <v>0.30856675236378689</v>
      </c>
      <c r="AJ16" s="17">
        <v>0.29025842537550089</v>
      </c>
      <c r="AK16" s="17">
        <v>0.26081693720472521</v>
      </c>
      <c r="AL16" s="17">
        <v>0.27732691038645879</v>
      </c>
      <c r="AM16" s="17">
        <v>0.30580384266385452</v>
      </c>
      <c r="AN16" s="17">
        <v>0.30088791273322912</v>
      </c>
      <c r="AO16" s="17">
        <v>0.30184174703046901</v>
      </c>
      <c r="AP16" s="17">
        <v>0.31832766464977758</v>
      </c>
      <c r="AQ16" s="17">
        <v>0.32228584238203167</v>
      </c>
      <c r="AR16" s="17">
        <v>0.32375336937884541</v>
      </c>
      <c r="AS16" s="17">
        <v>0.31178552868999038</v>
      </c>
      <c r="AT16" s="17">
        <v>0.27553445931852921</v>
      </c>
      <c r="AU16" s="17">
        <v>0.30448367473718108</v>
      </c>
      <c r="AV16" s="17">
        <v>0.28617317005284398</v>
      </c>
      <c r="AX16" s="17">
        <v>0.31875242394516712</v>
      </c>
      <c r="AY16" s="17">
        <v>0.31178552868999038</v>
      </c>
      <c r="AZ16" s="17">
        <v>0.27553445931852921</v>
      </c>
      <c r="BA16" s="17">
        <v>0.30448367473718108</v>
      </c>
      <c r="BC16" s="17">
        <v>0.22308062076557661</v>
      </c>
      <c r="BD16" s="17">
        <v>0.29191786348511872</v>
      </c>
      <c r="BE16" s="17">
        <v>0.28228925507757502</v>
      </c>
      <c r="BF16" s="17">
        <v>0.2972009222658879</v>
      </c>
      <c r="BG16" s="17">
        <v>0.28938121363691671</v>
      </c>
      <c r="BH16" s="17">
        <v>0.33075650484145319</v>
      </c>
      <c r="BI16" s="17">
        <v>0.27910696269056517</v>
      </c>
      <c r="BJ16" s="17">
        <v>0.34886678971240098</v>
      </c>
      <c r="BK16" s="17">
        <v>0.31686357495648199</v>
      </c>
      <c r="BL16" s="17">
        <v>0.33481695678401568</v>
      </c>
      <c r="BM16" s="17">
        <v>0.34055415278735912</v>
      </c>
      <c r="BN16" s="17">
        <v>0.36681828651040299</v>
      </c>
      <c r="BP16" s="17">
        <v>0.35194051755362532</v>
      </c>
      <c r="BQ16" s="17">
        <v>0.29643976033341263</v>
      </c>
      <c r="BR16" s="17">
        <v>0.31568446488207169</v>
      </c>
      <c r="BS16" s="17">
        <v>0.29020405966731089</v>
      </c>
      <c r="BT16" s="17">
        <v>0.33298195139099979</v>
      </c>
      <c r="BU16" s="17">
        <v>0.36666352179429829</v>
      </c>
      <c r="BV16" s="17">
        <v>0.20807732746954569</v>
      </c>
      <c r="BW16" s="17">
        <v>0.31325720826406162</v>
      </c>
      <c r="BX16" s="17">
        <v>0.23084436642807279</v>
      </c>
      <c r="BY16" s="17">
        <v>0.34018723845223819</v>
      </c>
    </row>
    <row r="17" spans="2:77" ht="45.95" customHeight="1">
      <c r="B17" s="19" t="s">
        <v>388</v>
      </c>
      <c r="C17" s="17">
        <v>0.28851937229661417</v>
      </c>
      <c r="D17" s="17">
        <v>0.29807872076918518</v>
      </c>
      <c r="E17" s="17">
        <v>0.26711956485119798</v>
      </c>
      <c r="F17" s="17">
        <v>0.24388536967685739</v>
      </c>
      <c r="H17" s="17">
        <v>0.27758977121390321</v>
      </c>
      <c r="I17" s="17">
        <v>0.23140007349448879</v>
      </c>
      <c r="J17" s="17">
        <v>0.31717478938766669</v>
      </c>
      <c r="K17" s="17">
        <v>0.27828656521031458</v>
      </c>
      <c r="L17" s="17">
        <v>0.25131351315694572</v>
      </c>
      <c r="M17" s="17">
        <v>0.37997553548350482</v>
      </c>
      <c r="N17" s="17">
        <v>0.32364229014978041</v>
      </c>
      <c r="O17" s="17">
        <v>0.32558472808767808</v>
      </c>
      <c r="P17" s="17">
        <v>0.27308886275078842</v>
      </c>
      <c r="Q17" s="17">
        <v>0.28707863282244261</v>
      </c>
      <c r="R17" s="17">
        <v>0.25152973560315828</v>
      </c>
      <c r="S17" s="17">
        <v>0.28555396033379071</v>
      </c>
      <c r="U17" s="17">
        <v>0.28204571642982468</v>
      </c>
      <c r="V17" s="17">
        <v>0.26667031340048369</v>
      </c>
      <c r="W17" s="17">
        <v>0.29710724593378179</v>
      </c>
      <c r="X17" s="17">
        <v>0.33021784178344499</v>
      </c>
      <c r="Y17" s="17">
        <v>0.29452124272567659</v>
      </c>
      <c r="Z17" s="17">
        <v>0.30003663596042179</v>
      </c>
      <c r="AA17" s="17">
        <v>0.33070325185901039</v>
      </c>
      <c r="AB17" s="17">
        <v>0.19790132986817319</v>
      </c>
      <c r="AC17" s="17">
        <v>0.29226010834586602</v>
      </c>
      <c r="AD17" s="17">
        <v>0.3110179709317934</v>
      </c>
      <c r="AE17" s="17">
        <v>0</v>
      </c>
      <c r="AG17" s="17">
        <v>0.281439543986301</v>
      </c>
      <c r="AH17" s="17">
        <v>0.29404991438934108</v>
      </c>
      <c r="AJ17" s="17">
        <v>0.28846776385219419</v>
      </c>
      <c r="AK17" s="17">
        <v>0.31697798395826993</v>
      </c>
      <c r="AL17" s="17">
        <v>0.27232360020204222</v>
      </c>
      <c r="AM17" s="17">
        <v>0.26371189964924779</v>
      </c>
      <c r="AN17" s="17">
        <v>0.29554113879907828</v>
      </c>
      <c r="AO17" s="17">
        <v>0.2805033460182027</v>
      </c>
      <c r="AP17" s="17">
        <v>0.28124440357520208</v>
      </c>
      <c r="AQ17" s="17">
        <v>0.29980151089538698</v>
      </c>
      <c r="AR17" s="17">
        <v>0.26012055229871661</v>
      </c>
      <c r="AS17" s="17">
        <v>0.31228639593107133</v>
      </c>
      <c r="AT17" s="17">
        <v>0.30947964972990261</v>
      </c>
      <c r="AU17" s="17">
        <v>0.257893433898222</v>
      </c>
      <c r="AV17" s="17">
        <v>0.32268916933144881</v>
      </c>
      <c r="AX17" s="17">
        <v>0.28947394512676372</v>
      </c>
      <c r="AY17" s="17">
        <v>0.31228639593107133</v>
      </c>
      <c r="AZ17" s="17">
        <v>0.30947964972990261</v>
      </c>
      <c r="BA17" s="17">
        <v>0.257893433898222</v>
      </c>
      <c r="BC17" s="17">
        <v>0.29230178333719709</v>
      </c>
      <c r="BD17" s="17">
        <v>0.27330879076257902</v>
      </c>
      <c r="BE17" s="17">
        <v>0.29744357246587871</v>
      </c>
      <c r="BF17" s="17">
        <v>0.28227122438164809</v>
      </c>
      <c r="BG17" s="17">
        <v>0.26043836143859361</v>
      </c>
      <c r="BH17" s="17">
        <v>0.24468056269466271</v>
      </c>
      <c r="BI17" s="17">
        <v>0.19537483469125369</v>
      </c>
      <c r="BJ17" s="17">
        <v>0.25843201249604358</v>
      </c>
      <c r="BK17" s="17">
        <v>0.30547465189221679</v>
      </c>
      <c r="BL17" s="17">
        <v>0.27074886829837391</v>
      </c>
      <c r="BM17" s="17">
        <v>0.28014377942227742</v>
      </c>
      <c r="BN17" s="17">
        <v>0.33249226312548058</v>
      </c>
      <c r="BP17" s="17">
        <v>0.28410433337535951</v>
      </c>
      <c r="BQ17" s="17">
        <v>0.2019843888201904</v>
      </c>
      <c r="BR17" s="17">
        <v>0.26191746673321098</v>
      </c>
      <c r="BS17" s="17">
        <v>0.28222936334098042</v>
      </c>
      <c r="BT17" s="17">
        <v>0.28741733521950419</v>
      </c>
      <c r="BU17" s="17">
        <v>0.32368519628794301</v>
      </c>
      <c r="BV17" s="17">
        <v>0.2287432590008921</v>
      </c>
      <c r="BW17" s="17">
        <v>0.26076041421968438</v>
      </c>
      <c r="BX17" s="17">
        <v>0.26786226580726058</v>
      </c>
      <c r="BY17" s="17">
        <v>0.32875648386959427</v>
      </c>
    </row>
    <row r="18" spans="2:77" ht="18.95" customHeight="1">
      <c r="B18" s="19" t="s">
        <v>83</v>
      </c>
      <c r="C18" s="17">
        <v>1.0874851136732941E-2</v>
      </c>
      <c r="D18" s="17">
        <v>1.115903129161893E-2</v>
      </c>
      <c r="E18" s="17">
        <v>1.2066748667110241E-2</v>
      </c>
      <c r="F18" s="17">
        <v>0</v>
      </c>
      <c r="H18" s="17">
        <v>9.6853111293953732E-3</v>
      </c>
      <c r="I18" s="17">
        <v>0</v>
      </c>
      <c r="J18" s="17">
        <v>5.1183151183671581E-3</v>
      </c>
      <c r="K18" s="17">
        <v>0</v>
      </c>
      <c r="L18" s="17">
        <v>2.2407856317880621E-2</v>
      </c>
      <c r="M18" s="17">
        <v>5.6470615868786907E-3</v>
      </c>
      <c r="N18" s="17">
        <v>1.014317673757493E-2</v>
      </c>
      <c r="O18" s="17">
        <v>3.7331238249238038E-3</v>
      </c>
      <c r="P18" s="17">
        <v>4.663953650662387E-3</v>
      </c>
      <c r="Q18" s="17">
        <v>9.6825579711296104E-3</v>
      </c>
      <c r="R18" s="17">
        <v>2.5729019322480479E-2</v>
      </c>
      <c r="S18" s="17">
        <v>1.7970285839104368E-2</v>
      </c>
      <c r="U18" s="17">
        <v>8.3515044541278873E-3</v>
      </c>
      <c r="V18" s="17">
        <v>7.1234901058311014E-3</v>
      </c>
      <c r="W18" s="17">
        <v>8.9871340502638963E-3</v>
      </c>
      <c r="X18" s="17">
        <v>0</v>
      </c>
      <c r="Y18" s="17">
        <v>4.3757609122844314E-3</v>
      </c>
      <c r="Z18" s="17">
        <v>1.592385927296527E-2</v>
      </c>
      <c r="AA18" s="17">
        <v>6.6091580536380276E-3</v>
      </c>
      <c r="AB18" s="17">
        <v>2.7151857560095801E-2</v>
      </c>
      <c r="AC18" s="17">
        <v>1.8051575952840449E-2</v>
      </c>
      <c r="AD18" s="17">
        <v>6.4530203445004892E-3</v>
      </c>
      <c r="AE18" s="17">
        <v>0</v>
      </c>
      <c r="AG18" s="17">
        <v>1.4203178456138769E-2</v>
      </c>
      <c r="AH18" s="17">
        <v>8.2748651580429287E-3</v>
      </c>
      <c r="AJ18" s="17">
        <v>1.3825168278616859E-2</v>
      </c>
      <c r="AK18" s="17">
        <v>8.1325849506297277E-3</v>
      </c>
      <c r="AL18" s="17">
        <v>0</v>
      </c>
      <c r="AM18" s="17">
        <v>4.5513077647704858E-3</v>
      </c>
      <c r="AN18" s="17">
        <v>6.6847019783258989E-3</v>
      </c>
      <c r="AO18" s="17">
        <v>1.2683484891673159E-3</v>
      </c>
      <c r="AP18" s="17">
        <v>1.373532631399545E-2</v>
      </c>
      <c r="AQ18" s="17">
        <v>0</v>
      </c>
      <c r="AR18" s="17">
        <v>6.8765019446921189E-3</v>
      </c>
      <c r="AS18" s="17">
        <v>1.4670138471003459E-2</v>
      </c>
      <c r="AT18" s="17">
        <v>1.6209879158649371E-2</v>
      </c>
      <c r="AU18" s="17">
        <v>3.4780826552584022E-3</v>
      </c>
      <c r="AV18" s="17">
        <v>2.149239625110836E-2</v>
      </c>
      <c r="AX18" s="17">
        <v>9.9393804189981255E-3</v>
      </c>
      <c r="AY18" s="17">
        <v>1.4670138471003459E-2</v>
      </c>
      <c r="AZ18" s="17">
        <v>1.6209879158649371E-2</v>
      </c>
      <c r="BA18" s="17">
        <v>3.4780826552584022E-3</v>
      </c>
      <c r="BC18" s="17">
        <v>6.4813228385843724E-3</v>
      </c>
      <c r="BD18" s="17">
        <v>3.9846809392043601E-3</v>
      </c>
      <c r="BE18" s="17">
        <v>1.788754807122505E-2</v>
      </c>
      <c r="BF18" s="17">
        <v>1.4491272547493999E-2</v>
      </c>
      <c r="BG18" s="17">
        <v>0</v>
      </c>
      <c r="BH18" s="17">
        <v>1.8610800516346272E-2</v>
      </c>
      <c r="BI18" s="17">
        <v>5.4421532398932883E-3</v>
      </c>
      <c r="BJ18" s="17">
        <v>7.3877455503212454E-3</v>
      </c>
      <c r="BK18" s="17">
        <v>2.1429604179952669E-2</v>
      </c>
      <c r="BL18" s="17">
        <v>1.0679505776107399E-2</v>
      </c>
      <c r="BM18" s="17">
        <v>9.2932713185117938E-3</v>
      </c>
      <c r="BN18" s="17">
        <v>1.007359271829838E-2</v>
      </c>
      <c r="BP18" s="17">
        <v>9.0099047087775861E-3</v>
      </c>
      <c r="BQ18" s="17">
        <v>2.188808007153515E-2</v>
      </c>
      <c r="BR18" s="17">
        <v>8.9906829108099568E-3</v>
      </c>
      <c r="BS18" s="17">
        <v>1.091458791218732E-2</v>
      </c>
      <c r="BT18" s="17">
        <v>2.442528900193917E-2</v>
      </c>
      <c r="BU18" s="17">
        <v>0</v>
      </c>
      <c r="BV18" s="17">
        <v>3.8445854712484233E-2</v>
      </c>
      <c r="BW18" s="17">
        <v>0</v>
      </c>
      <c r="BX18" s="17">
        <v>0</v>
      </c>
      <c r="BY18" s="17">
        <v>8.7245649914676603E-3</v>
      </c>
    </row>
    <row r="19" spans="2:77" ht="18.95" customHeight="1">
      <c r="B19" s="19" t="s">
        <v>55</v>
      </c>
      <c r="C19" s="17">
        <v>9.0587818513201499E-3</v>
      </c>
      <c r="D19" s="17">
        <v>9.2281848278267086E-3</v>
      </c>
      <c r="E19" s="17">
        <v>6.7644775857500011E-3</v>
      </c>
      <c r="F19" s="17">
        <v>2.0471772046503651E-2</v>
      </c>
      <c r="H19" s="17">
        <v>3.0596008803260341E-2</v>
      </c>
      <c r="I19" s="17">
        <v>3.9208199107539912E-3</v>
      </c>
      <c r="J19" s="17">
        <v>8.1479828804428261E-3</v>
      </c>
      <c r="K19" s="17">
        <v>9.4692778215659974E-3</v>
      </c>
      <c r="L19" s="17">
        <v>8.034894290619269E-3</v>
      </c>
      <c r="M19" s="17">
        <v>1.5370890899806811E-3</v>
      </c>
      <c r="N19" s="17">
        <v>0</v>
      </c>
      <c r="O19" s="17">
        <v>0</v>
      </c>
      <c r="P19" s="17">
        <v>1.3056983953394521E-2</v>
      </c>
      <c r="Q19" s="17">
        <v>1.427934384762879E-2</v>
      </c>
      <c r="R19" s="17">
        <v>7.7683677133826698E-3</v>
      </c>
      <c r="S19" s="17">
        <v>3.0907758295384358E-3</v>
      </c>
      <c r="U19" s="17">
        <v>1.8524814293858841E-2</v>
      </c>
      <c r="V19" s="17">
        <v>7.1234901058311014E-3</v>
      </c>
      <c r="W19" s="17">
        <v>2.438649105283381E-2</v>
      </c>
      <c r="X19" s="17">
        <v>0</v>
      </c>
      <c r="Y19" s="17">
        <v>0</v>
      </c>
      <c r="Z19" s="17">
        <v>8.7449380953768998E-3</v>
      </c>
      <c r="AA19" s="17">
        <v>1.4417282302314281E-3</v>
      </c>
      <c r="AB19" s="17">
        <v>8.0538040627521918E-3</v>
      </c>
      <c r="AC19" s="17">
        <v>1.035610930545716E-2</v>
      </c>
      <c r="AD19" s="17">
        <v>0</v>
      </c>
      <c r="AE19" s="17">
        <v>0.39527068278007571</v>
      </c>
      <c r="AG19" s="17">
        <v>7.3970563156531459E-3</v>
      </c>
      <c r="AH19" s="17">
        <v>1.035687025385643E-2</v>
      </c>
      <c r="AJ19" s="17">
        <v>4.3164696856754364E-3</v>
      </c>
      <c r="AK19" s="17">
        <v>5.5325947179984142E-3</v>
      </c>
      <c r="AL19" s="17">
        <v>1.028884933006094E-2</v>
      </c>
      <c r="AM19" s="17">
        <v>8.3455291819337484E-3</v>
      </c>
      <c r="AN19" s="17">
        <v>5.6901571312736364E-3</v>
      </c>
      <c r="AO19" s="17">
        <v>7.6117052771386487E-3</v>
      </c>
      <c r="AP19" s="17">
        <v>1.458304938116391E-2</v>
      </c>
      <c r="AQ19" s="17">
        <v>3.4649634091635218E-3</v>
      </c>
      <c r="AR19" s="17">
        <v>9.3115738821316178E-3</v>
      </c>
      <c r="AS19" s="17">
        <v>4.6891267815485386E-3</v>
      </c>
      <c r="AT19" s="17">
        <v>2.03511692103228E-3</v>
      </c>
      <c r="AU19" s="17">
        <v>9.2389133618174819E-3</v>
      </c>
      <c r="AV19" s="17">
        <v>6.5525652351685346E-3</v>
      </c>
      <c r="AX19" s="17">
        <v>9.3447258821555725E-3</v>
      </c>
      <c r="AY19" s="17">
        <v>4.6891267815485386E-3</v>
      </c>
      <c r="AZ19" s="17">
        <v>2.03511692103228E-3</v>
      </c>
      <c r="BA19" s="17">
        <v>9.2389133618174819E-3</v>
      </c>
      <c r="BC19" s="17">
        <v>6.4813228385843724E-3</v>
      </c>
      <c r="BD19" s="17">
        <v>1.8266539815408239E-2</v>
      </c>
      <c r="BE19" s="17">
        <v>1.379951530385908E-2</v>
      </c>
      <c r="BF19" s="17">
        <v>0</v>
      </c>
      <c r="BG19" s="17">
        <v>6.7552011264830356E-3</v>
      </c>
      <c r="BH19" s="17">
        <v>4.4976576197723788E-3</v>
      </c>
      <c r="BI19" s="17">
        <v>1.2679649065957581E-2</v>
      </c>
      <c r="BJ19" s="17">
        <v>6.2285850549430267E-3</v>
      </c>
      <c r="BK19" s="17">
        <v>0</v>
      </c>
      <c r="BL19" s="17">
        <v>3.5598352587024669E-3</v>
      </c>
      <c r="BM19" s="17">
        <v>9.9430652658652474E-3</v>
      </c>
      <c r="BN19" s="17">
        <v>1.6924509471175748E-2</v>
      </c>
      <c r="BP19" s="17">
        <v>9.6418371252487579E-3</v>
      </c>
      <c r="BQ19" s="17">
        <v>1.0315243327678541E-2</v>
      </c>
      <c r="BR19" s="17">
        <v>1.3749908986490421E-3</v>
      </c>
      <c r="BS19" s="17">
        <v>3.9310154962245783E-3</v>
      </c>
      <c r="BT19" s="17">
        <v>0</v>
      </c>
      <c r="BU19" s="17">
        <v>0</v>
      </c>
      <c r="BV19" s="17">
        <v>0</v>
      </c>
      <c r="BW19" s="17">
        <v>9.7907946194797386E-3</v>
      </c>
      <c r="BX19" s="17">
        <v>2.9667174568312742E-2</v>
      </c>
      <c r="BY19" s="17">
        <v>1.955394639135535E-2</v>
      </c>
    </row>
    <row r="20" spans="2:77" ht="18.95" customHeight="1">
      <c r="B20" s="19" t="s">
        <v>163</v>
      </c>
      <c r="C20" s="17">
        <v>2.7660610863510051E-3</v>
      </c>
      <c r="D20" s="17">
        <v>1.071445293724314E-3</v>
      </c>
      <c r="E20" s="17">
        <v>7.0136206344539502E-3</v>
      </c>
      <c r="F20" s="17">
        <v>1.0738092682503701E-2</v>
      </c>
      <c r="H20" s="17">
        <v>7.3459617460974657E-3</v>
      </c>
      <c r="I20" s="17">
        <v>0</v>
      </c>
      <c r="J20" s="17">
        <v>0</v>
      </c>
      <c r="K20" s="17">
        <v>0</v>
      </c>
      <c r="L20" s="17">
        <v>0</v>
      </c>
      <c r="M20" s="17">
        <v>4.7049137334111476E-3</v>
      </c>
      <c r="N20" s="17">
        <v>0</v>
      </c>
      <c r="O20" s="17">
        <v>0</v>
      </c>
      <c r="P20" s="17">
        <v>0</v>
      </c>
      <c r="Q20" s="17">
        <v>0</v>
      </c>
      <c r="R20" s="17">
        <v>9.3741515574729192E-3</v>
      </c>
      <c r="S20" s="17">
        <v>5.0794263322555674E-3</v>
      </c>
      <c r="U20" s="17">
        <v>0</v>
      </c>
      <c r="V20" s="17">
        <v>0</v>
      </c>
      <c r="W20" s="17">
        <v>0</v>
      </c>
      <c r="X20" s="17">
        <v>4.4226274567201913E-3</v>
      </c>
      <c r="Y20" s="17">
        <v>0</v>
      </c>
      <c r="Z20" s="17">
        <v>0</v>
      </c>
      <c r="AA20" s="17">
        <v>1.982472322460167E-2</v>
      </c>
      <c r="AB20" s="17">
        <v>0</v>
      </c>
      <c r="AC20" s="17">
        <v>0</v>
      </c>
      <c r="AD20" s="17">
        <v>0</v>
      </c>
      <c r="AE20" s="17">
        <v>0</v>
      </c>
      <c r="AG20" s="17">
        <v>3.5789578544716148E-3</v>
      </c>
      <c r="AH20" s="17">
        <v>2.131051366329443E-3</v>
      </c>
      <c r="AJ20" s="17">
        <v>2.5809157411527551E-3</v>
      </c>
      <c r="AK20" s="17">
        <v>1.33496738910327E-2</v>
      </c>
      <c r="AL20" s="17">
        <v>9.4249419798516226E-3</v>
      </c>
      <c r="AM20" s="17">
        <v>4.5503605671321891E-3</v>
      </c>
      <c r="AN20" s="17">
        <v>3.9053215203737278E-3</v>
      </c>
      <c r="AO20" s="17">
        <v>8.8629539056033716E-3</v>
      </c>
      <c r="AP20" s="17">
        <v>9.9118946735424103E-3</v>
      </c>
      <c r="AQ20" s="17">
        <v>6.3536265462111538E-3</v>
      </c>
      <c r="AR20" s="17">
        <v>6.108640298359576E-3</v>
      </c>
      <c r="AS20" s="17">
        <v>0</v>
      </c>
      <c r="AT20" s="17">
        <v>0</v>
      </c>
      <c r="AU20" s="17">
        <v>8.4665523266613096E-3</v>
      </c>
      <c r="AV20" s="17">
        <v>0</v>
      </c>
      <c r="AX20" s="17">
        <v>3.0616480207484062E-3</v>
      </c>
      <c r="AY20" s="17">
        <v>0</v>
      </c>
      <c r="AZ20" s="17">
        <v>0</v>
      </c>
      <c r="BA20" s="17">
        <v>8.4665523266613096E-3</v>
      </c>
      <c r="BC20" s="17">
        <v>6.4813228385843724E-3</v>
      </c>
      <c r="BD20" s="17">
        <v>0</v>
      </c>
      <c r="BE20" s="17">
        <v>0</v>
      </c>
      <c r="BF20" s="17">
        <v>0</v>
      </c>
      <c r="BG20" s="17">
        <v>2.821506657067311E-2</v>
      </c>
      <c r="BH20" s="17">
        <v>0</v>
      </c>
      <c r="BI20" s="17">
        <v>0</v>
      </c>
      <c r="BJ20" s="17">
        <v>1.8813714864541039E-3</v>
      </c>
      <c r="BK20" s="17">
        <v>0</v>
      </c>
      <c r="BL20" s="17">
        <v>0</v>
      </c>
      <c r="BM20" s="17">
        <v>0</v>
      </c>
      <c r="BN20" s="17">
        <v>3.1428956961525459E-3</v>
      </c>
      <c r="BP20" s="17">
        <v>2.912359273328338E-3</v>
      </c>
      <c r="BQ20" s="17">
        <v>0</v>
      </c>
      <c r="BR20" s="17">
        <v>0</v>
      </c>
      <c r="BS20" s="17">
        <v>3.9182679515740561E-3</v>
      </c>
      <c r="BT20" s="17">
        <v>0</v>
      </c>
      <c r="BU20" s="17">
        <v>2.435473068252253E-2</v>
      </c>
      <c r="BV20" s="17">
        <v>0</v>
      </c>
      <c r="BW20" s="17">
        <v>0</v>
      </c>
      <c r="BX20" s="17">
        <v>0</v>
      </c>
      <c r="BY20" s="17">
        <v>0</v>
      </c>
    </row>
    <row r="21" spans="2:77" ht="32.1" customHeight="1">
      <c r="B21" s="19" t="s">
        <v>389</v>
      </c>
      <c r="C21" s="17">
        <v>0.2691896382201861</v>
      </c>
      <c r="D21" s="17">
        <v>0.27341943900286803</v>
      </c>
      <c r="E21" s="17">
        <v>0.25786469736386941</v>
      </c>
      <c r="F21" s="17">
        <v>0.28740237758753823</v>
      </c>
      <c r="H21" s="17">
        <v>0.25070433090314143</v>
      </c>
      <c r="I21" s="17">
        <v>0.25546297591715172</v>
      </c>
      <c r="J21" s="17">
        <v>0.25635060925660552</v>
      </c>
      <c r="K21" s="17">
        <v>0.2937440073002508</v>
      </c>
      <c r="L21" s="17">
        <v>0.27322735906222512</v>
      </c>
      <c r="M21" s="17">
        <v>0.30133477650854401</v>
      </c>
      <c r="N21" s="17">
        <v>0.28402727987565152</v>
      </c>
      <c r="O21" s="17">
        <v>0.1759288453856353</v>
      </c>
      <c r="P21" s="17">
        <v>0.28459149184419291</v>
      </c>
      <c r="Q21" s="17">
        <v>0.25059421093710249</v>
      </c>
      <c r="R21" s="17">
        <v>0.27843210388960749</v>
      </c>
      <c r="S21" s="17">
        <v>0.27943016125911402</v>
      </c>
      <c r="U21" s="17">
        <v>0.29960792163562772</v>
      </c>
      <c r="V21" s="17">
        <v>0.25858593498799243</v>
      </c>
      <c r="W21" s="17">
        <v>0.27533513501059131</v>
      </c>
      <c r="X21" s="17">
        <v>0.26048393904119499</v>
      </c>
      <c r="Y21" s="17">
        <v>0.21807189532361229</v>
      </c>
      <c r="Z21" s="17">
        <v>0.25210752173406781</v>
      </c>
      <c r="AA21" s="17">
        <v>0.30345050131310469</v>
      </c>
      <c r="AB21" s="17">
        <v>0.24570861860877391</v>
      </c>
      <c r="AC21" s="17">
        <v>0.27849410536709518</v>
      </c>
      <c r="AD21" s="17">
        <v>0.2709110539891138</v>
      </c>
      <c r="AE21" s="17">
        <v>0.21157426069927701</v>
      </c>
      <c r="AG21" s="17">
        <v>0.26394995174446501</v>
      </c>
      <c r="AH21" s="17">
        <v>0.27328271863633891</v>
      </c>
      <c r="AJ21" s="17">
        <v>0.26328761252260863</v>
      </c>
      <c r="AK21" s="17">
        <v>0.27346294254624398</v>
      </c>
      <c r="AL21" s="17">
        <v>0.27110547665588969</v>
      </c>
      <c r="AM21" s="17">
        <v>0.32318384646851123</v>
      </c>
      <c r="AN21" s="17">
        <v>0.27225118353548361</v>
      </c>
      <c r="AO21" s="17">
        <v>0.28178941000454882</v>
      </c>
      <c r="AP21" s="17">
        <v>0.2569090431642676</v>
      </c>
      <c r="AQ21" s="17">
        <v>0.247592759762959</v>
      </c>
      <c r="AR21" s="17">
        <v>0.30872798727452189</v>
      </c>
      <c r="AS21" s="17">
        <v>0.32135126603909908</v>
      </c>
      <c r="AT21" s="17">
        <v>0.27384689598474748</v>
      </c>
      <c r="AU21" s="17">
        <v>0.2686857752482717</v>
      </c>
      <c r="AV21" s="17">
        <v>0.25002544878695621</v>
      </c>
      <c r="AX21" s="17">
        <v>0.272770089726391</v>
      </c>
      <c r="AY21" s="17">
        <v>0.32135126603909908</v>
      </c>
      <c r="AZ21" s="17">
        <v>0.27384689598474748</v>
      </c>
      <c r="BA21" s="17">
        <v>0.2686857752482717</v>
      </c>
      <c r="BC21" s="17">
        <v>0.25296048963552131</v>
      </c>
      <c r="BD21" s="17">
        <v>0.33626777908879768</v>
      </c>
      <c r="BE21" s="17">
        <v>0.25188245842180113</v>
      </c>
      <c r="BF21" s="17">
        <v>0.30411464780069242</v>
      </c>
      <c r="BG21" s="17">
        <v>0.28847215898176259</v>
      </c>
      <c r="BH21" s="17">
        <v>0.28076504829172189</v>
      </c>
      <c r="BI21" s="17">
        <v>0.31650295756123709</v>
      </c>
      <c r="BJ21" s="17">
        <v>0.26712964470555312</v>
      </c>
      <c r="BK21" s="17">
        <v>0.32105788082272119</v>
      </c>
      <c r="BL21" s="17">
        <v>0.2457291858690909</v>
      </c>
      <c r="BM21" s="17">
        <v>0.28779816045031409</v>
      </c>
      <c r="BN21" s="17">
        <v>0.25408426071954082</v>
      </c>
      <c r="BP21" s="17">
        <v>0.24920043464301719</v>
      </c>
      <c r="BQ21" s="17">
        <v>0.3202772169005752</v>
      </c>
      <c r="BR21" s="17">
        <v>0.2872548241279424</v>
      </c>
      <c r="BS21" s="17">
        <v>0.2385245092844735</v>
      </c>
      <c r="BT21" s="17">
        <v>0.28574106777594582</v>
      </c>
      <c r="BU21" s="17">
        <v>0.35195413117973062</v>
      </c>
      <c r="BV21" s="17">
        <v>0.2204642564610578</v>
      </c>
      <c r="BW21" s="17">
        <v>0.2455875815903979</v>
      </c>
      <c r="BX21" s="17">
        <v>0.27118268743791418</v>
      </c>
      <c r="BY21" s="17">
        <v>0.28677887507795408</v>
      </c>
    </row>
    <row r="22" spans="2:77" ht="45.95" customHeight="1">
      <c r="B22" s="19" t="s">
        <v>390</v>
      </c>
      <c r="C22" s="17">
        <v>0.42862100510465961</v>
      </c>
      <c r="D22" s="17">
        <v>0.43259393334427149</v>
      </c>
      <c r="E22" s="17">
        <v>0.42641923579109092</v>
      </c>
      <c r="F22" s="17">
        <v>0.41182355077169119</v>
      </c>
      <c r="H22" s="17">
        <v>0.31445914295821092</v>
      </c>
      <c r="I22" s="17">
        <v>0.41467200827912581</v>
      </c>
      <c r="J22" s="17">
        <v>0.41309699009746981</v>
      </c>
      <c r="K22" s="17">
        <v>0.45400726406289699</v>
      </c>
      <c r="L22" s="17">
        <v>0.41870160506081761</v>
      </c>
      <c r="M22" s="17">
        <v>0.37254198023372859</v>
      </c>
      <c r="N22" s="17">
        <v>0.46726702626502409</v>
      </c>
      <c r="O22" s="17">
        <v>0.45595154238482322</v>
      </c>
      <c r="P22" s="17">
        <v>0.37833616106691759</v>
      </c>
      <c r="Q22" s="17">
        <v>0.42132755270445532</v>
      </c>
      <c r="R22" s="17">
        <v>0.45432182872217391</v>
      </c>
      <c r="S22" s="17">
        <v>0.53711272373212771</v>
      </c>
      <c r="U22" s="17">
        <v>0.41477925335947391</v>
      </c>
      <c r="V22" s="17">
        <v>0.3512627872850918</v>
      </c>
      <c r="W22" s="17">
        <v>0.43534115835657128</v>
      </c>
      <c r="X22" s="17">
        <v>0.41629832631744929</v>
      </c>
      <c r="Y22" s="17">
        <v>0.36661094975676889</v>
      </c>
      <c r="Z22" s="17">
        <v>0.41183249672035671</v>
      </c>
      <c r="AA22" s="17">
        <v>0.45309380473344618</v>
      </c>
      <c r="AB22" s="17">
        <v>0.39138390360249309</v>
      </c>
      <c r="AC22" s="17">
        <v>0.48271176812278188</v>
      </c>
      <c r="AD22" s="17">
        <v>0.53813416124743285</v>
      </c>
      <c r="AE22" s="17">
        <v>0.30234658521729418</v>
      </c>
      <c r="AG22" s="17">
        <v>0.46483708577434452</v>
      </c>
      <c r="AH22" s="17">
        <v>0.40033012716267369</v>
      </c>
      <c r="AJ22" s="17">
        <v>0.41625887622839602</v>
      </c>
      <c r="AK22" s="17">
        <v>0.45917972610435231</v>
      </c>
      <c r="AL22" s="17">
        <v>0.45492131471454522</v>
      </c>
      <c r="AM22" s="17">
        <v>0.45084279386574633</v>
      </c>
      <c r="AN22" s="17">
        <v>0.49484077836069429</v>
      </c>
      <c r="AO22" s="17">
        <v>0.46189300021637802</v>
      </c>
      <c r="AP22" s="17">
        <v>0.45790676659763951</v>
      </c>
      <c r="AQ22" s="17">
        <v>0.48229256960804479</v>
      </c>
      <c r="AR22" s="17">
        <v>0.50014403923230955</v>
      </c>
      <c r="AS22" s="17">
        <v>0.51225086133329623</v>
      </c>
      <c r="AT22" s="17">
        <v>0.48655424999926328</v>
      </c>
      <c r="AU22" s="17">
        <v>0.54732890537680023</v>
      </c>
      <c r="AV22" s="17">
        <v>0.51434117192063833</v>
      </c>
      <c r="AX22" s="17">
        <v>0.42694712549433472</v>
      </c>
      <c r="AY22" s="17">
        <v>0.51225086133329623</v>
      </c>
      <c r="AZ22" s="17">
        <v>0.48655424999926328</v>
      </c>
      <c r="BA22" s="17">
        <v>0.54732890537680023</v>
      </c>
      <c r="BC22" s="17">
        <v>0.41364557768310811</v>
      </c>
      <c r="BD22" s="17">
        <v>0.37714222695187938</v>
      </c>
      <c r="BE22" s="17">
        <v>0.37518781400122658</v>
      </c>
      <c r="BF22" s="17">
        <v>0.41902538693401092</v>
      </c>
      <c r="BG22" s="17">
        <v>0.54766446676963654</v>
      </c>
      <c r="BH22" s="17">
        <v>0.39937723557428928</v>
      </c>
      <c r="BI22" s="17">
        <v>0.4689615957306742</v>
      </c>
      <c r="BJ22" s="17">
        <v>0.48291876379816029</v>
      </c>
      <c r="BK22" s="17">
        <v>0.44998816490800231</v>
      </c>
      <c r="BL22" s="17">
        <v>0.43428669546931759</v>
      </c>
      <c r="BM22" s="17">
        <v>0.45847827954785247</v>
      </c>
      <c r="BN22" s="17">
        <v>0.41361391750839221</v>
      </c>
      <c r="BP22" s="17">
        <v>0.46476114157764481</v>
      </c>
      <c r="BQ22" s="17">
        <v>0.40526753621326372</v>
      </c>
      <c r="BR22" s="17">
        <v>0.42006656335120163</v>
      </c>
      <c r="BS22" s="17">
        <v>0.43167026470555192</v>
      </c>
      <c r="BT22" s="17">
        <v>0.44608753516347188</v>
      </c>
      <c r="BU22" s="17">
        <v>0.62104026072594554</v>
      </c>
      <c r="BV22" s="17">
        <v>0.33881419056763629</v>
      </c>
      <c r="BW22" s="17">
        <v>0.41733180746583848</v>
      </c>
      <c r="BX22" s="17">
        <v>0.33367091706044122</v>
      </c>
      <c r="BY22" s="17">
        <v>0.39286852499514141</v>
      </c>
    </row>
    <row r="23" spans="2:77" ht="45.95" customHeight="1">
      <c r="B23" s="19" t="s">
        <v>391</v>
      </c>
      <c r="C23" s="17">
        <v>0.29339940551195509</v>
      </c>
      <c r="D23" s="17">
        <v>0.28302331098440092</v>
      </c>
      <c r="E23" s="17">
        <v>0.32709389486479828</v>
      </c>
      <c r="F23" s="17">
        <v>0.27052479208340191</v>
      </c>
      <c r="H23" s="17">
        <v>0.27989180011310583</v>
      </c>
      <c r="I23" s="17">
        <v>0.30992093266745152</v>
      </c>
      <c r="J23" s="17">
        <v>0.24502689443692049</v>
      </c>
      <c r="K23" s="17">
        <v>0.2689864464898461</v>
      </c>
      <c r="L23" s="17">
        <v>0.28972156804503191</v>
      </c>
      <c r="M23" s="17">
        <v>0.29651128608401262</v>
      </c>
      <c r="N23" s="17">
        <v>0.31928829227834182</v>
      </c>
      <c r="O23" s="17">
        <v>0.26945845191025902</v>
      </c>
      <c r="P23" s="17">
        <v>0.25798916406202033</v>
      </c>
      <c r="Q23" s="17">
        <v>0.26787573345419868</v>
      </c>
      <c r="R23" s="17">
        <v>0.39172815950016687</v>
      </c>
      <c r="S23" s="17">
        <v>0.30902580752587799</v>
      </c>
      <c r="U23" s="17">
        <v>0.33893462435065919</v>
      </c>
      <c r="V23" s="17">
        <v>0.20902030542855529</v>
      </c>
      <c r="W23" s="17">
        <v>0.24680263707583461</v>
      </c>
      <c r="X23" s="17">
        <v>0.28975990683351188</v>
      </c>
      <c r="Y23" s="17">
        <v>0.29579147045637982</v>
      </c>
      <c r="Z23" s="17">
        <v>0.25945460397335141</v>
      </c>
      <c r="AA23" s="17">
        <v>0.28067537814733201</v>
      </c>
      <c r="AB23" s="17">
        <v>0.29633890245165001</v>
      </c>
      <c r="AC23" s="17">
        <v>0.32164831799860671</v>
      </c>
      <c r="AD23" s="17">
        <v>0.37007393821538981</v>
      </c>
      <c r="AE23" s="17">
        <v>0.35530312816925619</v>
      </c>
      <c r="AG23" s="17">
        <v>0.30452703715865709</v>
      </c>
      <c r="AH23" s="17">
        <v>0.28470684511118971</v>
      </c>
      <c r="AJ23" s="17">
        <v>0.2974490293880872</v>
      </c>
      <c r="AK23" s="17">
        <v>0.3175846397776711</v>
      </c>
      <c r="AL23" s="17">
        <v>0.41212290628939952</v>
      </c>
      <c r="AM23" s="17">
        <v>0.32193759640714742</v>
      </c>
      <c r="AN23" s="17">
        <v>0.3756809969644348</v>
      </c>
      <c r="AO23" s="17">
        <v>0.34407110161265031</v>
      </c>
      <c r="AP23" s="17">
        <v>0.32666763696682499</v>
      </c>
      <c r="AQ23" s="17">
        <v>0.29124043091315122</v>
      </c>
      <c r="AR23" s="17">
        <v>0.35270024425012381</v>
      </c>
      <c r="AS23" s="17">
        <v>0.26605550345410811</v>
      </c>
      <c r="AT23" s="17">
        <v>0.28298016190712982</v>
      </c>
      <c r="AU23" s="17">
        <v>0.33046698034630018</v>
      </c>
      <c r="AV23" s="17">
        <v>0.45439885586429801</v>
      </c>
      <c r="AX23" s="17">
        <v>0.30621471411514861</v>
      </c>
      <c r="AY23" s="17">
        <v>0.26605550345410811</v>
      </c>
      <c r="AZ23" s="17">
        <v>0.28298016190712982</v>
      </c>
      <c r="BA23" s="17">
        <v>0.33046698034630018</v>
      </c>
      <c r="BC23" s="17">
        <v>0.26280061150437439</v>
      </c>
      <c r="BD23" s="17">
        <v>0.31982349004823768</v>
      </c>
      <c r="BE23" s="17">
        <v>0.27371241132295421</v>
      </c>
      <c r="BF23" s="17">
        <v>0.38130253601110953</v>
      </c>
      <c r="BG23" s="17">
        <v>0.29867155041498172</v>
      </c>
      <c r="BH23" s="17">
        <v>0.27670529078438388</v>
      </c>
      <c r="BI23" s="17">
        <v>0.27194214078133838</v>
      </c>
      <c r="BJ23" s="17">
        <v>0.33212455046179812</v>
      </c>
      <c r="BK23" s="17">
        <v>0.27672284360604921</v>
      </c>
      <c r="BL23" s="17">
        <v>0.30614830240199908</v>
      </c>
      <c r="BM23" s="17">
        <v>0.33773017956840867</v>
      </c>
      <c r="BN23" s="17">
        <v>0.29561414843530559</v>
      </c>
      <c r="BP23" s="17">
        <v>0.31474548126670537</v>
      </c>
      <c r="BQ23" s="17">
        <v>0.25215824348131788</v>
      </c>
      <c r="BR23" s="17">
        <v>0.29076959660834018</v>
      </c>
      <c r="BS23" s="17">
        <v>0.23584020594438559</v>
      </c>
      <c r="BT23" s="17">
        <v>0.29848781217137133</v>
      </c>
      <c r="BU23" s="17">
        <v>0.46416167928338498</v>
      </c>
      <c r="BV23" s="17">
        <v>0.30841752797364441</v>
      </c>
      <c r="BW23" s="17">
        <v>0.26256066139668538</v>
      </c>
      <c r="BX23" s="17">
        <v>0.25182749669803139</v>
      </c>
      <c r="BY23" s="17">
        <v>0.29652584743095789</v>
      </c>
    </row>
    <row r="25" spans="2:77">
      <c r="B25" t="s">
        <v>418</v>
      </c>
    </row>
    <row r="26" spans="2:77">
      <c r="B26" t="s">
        <v>9</v>
      </c>
    </row>
    <row r="28" spans="2:77">
      <c r="B2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J18"/>
  <sheetViews>
    <sheetView showGridLines="0" topLeftCell="B1" workbookViewId="0">
      <selection activeCell="G13" sqref="G13"/>
    </sheetView>
  </sheetViews>
  <sheetFormatPr defaultColWidth="8.85546875" defaultRowHeight="15"/>
  <cols>
    <col min="1" max="1" width="5" customWidth="1"/>
    <col min="2" max="2" width="25" customWidth="1"/>
    <col min="3" max="9" width="20" customWidth="1"/>
  </cols>
  <sheetData>
    <row r="2" spans="2:10" ht="39.950000000000003" customHeight="1">
      <c r="D2" s="18" t="s">
        <v>471</v>
      </c>
    </row>
    <row r="6" spans="2:10" ht="87.95" customHeight="1">
      <c r="C6" s="20" t="s">
        <v>472</v>
      </c>
      <c r="D6" s="20" t="s">
        <v>473</v>
      </c>
      <c r="E6" s="20" t="s">
        <v>474</v>
      </c>
      <c r="F6" s="20" t="s">
        <v>475</v>
      </c>
      <c r="G6" s="20" t="s">
        <v>476</v>
      </c>
      <c r="H6" s="20" t="s">
        <v>477</v>
      </c>
      <c r="I6" s="20" t="s">
        <v>478</v>
      </c>
    </row>
    <row r="7" spans="2:10" ht="15.95">
      <c r="B7" s="19" t="s">
        <v>226</v>
      </c>
      <c r="C7" s="17">
        <v>0.33028903408030569</v>
      </c>
      <c r="D7" s="17">
        <v>0.29449162529725731</v>
      </c>
      <c r="E7" s="17">
        <v>0.32578049771050083</v>
      </c>
      <c r="F7" s="17">
        <v>0.55484651728015688</v>
      </c>
      <c r="G7" s="17">
        <v>0.32364124697084418</v>
      </c>
      <c r="H7" s="17">
        <v>0.38094612554514362</v>
      </c>
      <c r="I7" s="17">
        <v>0.25793829769395382</v>
      </c>
    </row>
    <row r="8" spans="2:10" ht="15.95">
      <c r="B8" s="19" t="s">
        <v>227</v>
      </c>
      <c r="C8" s="17">
        <v>0.51611660827415551</v>
      </c>
      <c r="D8" s="17">
        <v>0.47561455450834939</v>
      </c>
      <c r="E8" s="17">
        <v>0.43634068481627658</v>
      </c>
      <c r="F8" s="17">
        <v>0.34568889849954698</v>
      </c>
      <c r="G8" s="17">
        <v>0.4171048828742156</v>
      </c>
      <c r="H8" s="17">
        <v>0.47789197848376908</v>
      </c>
      <c r="I8" s="17">
        <v>0.3850922108068125</v>
      </c>
    </row>
    <row r="9" spans="2:10" ht="15.95">
      <c r="B9" s="19" t="s">
        <v>228</v>
      </c>
      <c r="C9" s="17">
        <v>0.1199431574865574</v>
      </c>
      <c r="D9" s="17">
        <v>0.1790395818877891</v>
      </c>
      <c r="E9" s="17">
        <v>0.18559804025841509</v>
      </c>
      <c r="F9" s="17">
        <v>7.6416433143837226E-2</v>
      </c>
      <c r="G9" s="17">
        <v>0.18411129430853129</v>
      </c>
      <c r="H9" s="17">
        <v>0.1073630319116823</v>
      </c>
      <c r="I9" s="17">
        <v>0.25006804157578871</v>
      </c>
    </row>
    <row r="10" spans="2:10" ht="15.95">
      <c r="B10" s="19" t="s">
        <v>229</v>
      </c>
      <c r="C10" s="17">
        <v>2.2445124909436912E-2</v>
      </c>
      <c r="D10" s="17">
        <v>3.7501475124526347E-2</v>
      </c>
      <c r="E10" s="17">
        <v>4.2408371206088542E-2</v>
      </c>
      <c r="F10" s="17">
        <v>1.342813559566472E-2</v>
      </c>
      <c r="G10" s="17">
        <v>5.1061059230106828E-2</v>
      </c>
      <c r="H10" s="17">
        <v>1.9244289203231079E-2</v>
      </c>
      <c r="I10" s="17">
        <v>9.3262217925025245E-2</v>
      </c>
    </row>
    <row r="11" spans="2:10" ht="15.95">
      <c r="B11" s="19" t="s">
        <v>55</v>
      </c>
      <c r="C11" s="17">
        <v>1.12060752495446E-2</v>
      </c>
      <c r="D11" s="17">
        <v>1.335276318207808E-2</v>
      </c>
      <c r="E11" s="17">
        <v>9.8724060087190205E-3</v>
      </c>
      <c r="F11" s="17">
        <v>9.6200154807942074E-3</v>
      </c>
      <c r="G11" s="17">
        <v>2.408151661630209E-2</v>
      </c>
      <c r="H11" s="17">
        <v>1.455457485617398E-2</v>
      </c>
      <c r="I11" s="17">
        <v>1.3639231998419861E-2</v>
      </c>
    </row>
    <row r="12" spans="2:10">
      <c r="C12" s="22"/>
      <c r="D12" s="22"/>
      <c r="E12" s="22"/>
      <c r="F12" s="22"/>
      <c r="G12" s="22"/>
      <c r="H12" s="22"/>
      <c r="I12" s="22"/>
    </row>
    <row r="13" spans="2:10">
      <c r="C13" s="22"/>
      <c r="D13" s="22"/>
      <c r="E13" s="22"/>
      <c r="F13" s="22"/>
      <c r="G13" s="22"/>
      <c r="H13" s="22"/>
      <c r="I13" s="22"/>
      <c r="J13" s="22"/>
    </row>
    <row r="18" spans="2:2">
      <c r="B18" t="str">
        <f>HYPERLINK("#Contents!A1", "Return to Contents")</f>
        <v>Return to Contents</v>
      </c>
    </row>
  </sheetData>
  <pageMargins left="0.75" right="0.75" top="1" bottom="1" header="0.5" footer="0.5"/>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A18"/>
  <sheetViews>
    <sheetView showGridLines="0" workbookViewId="0">
      <pane xSplit="2" topLeftCell="AU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0.33028903408030569</v>
      </c>
      <c r="D9" s="17">
        <v>0.34581103596728441</v>
      </c>
      <c r="E9" s="17">
        <v>0.27300177863018538</v>
      </c>
      <c r="F9" s="17">
        <v>0.356299362496383</v>
      </c>
      <c r="H9" s="17">
        <v>0.26489107718662941</v>
      </c>
      <c r="I9" s="17">
        <v>0.30834312552772619</v>
      </c>
      <c r="J9" s="17">
        <v>0.27345537809696802</v>
      </c>
      <c r="K9" s="17">
        <v>0.30903268734624811</v>
      </c>
      <c r="L9" s="17">
        <v>0.30399479271589719</v>
      </c>
      <c r="M9" s="17">
        <v>0.27359555643687039</v>
      </c>
      <c r="N9" s="17">
        <v>0.25677594585200342</v>
      </c>
      <c r="O9" s="17">
        <v>0.27396287764674909</v>
      </c>
      <c r="P9" s="17">
        <v>0.3968173890328201</v>
      </c>
      <c r="Q9" s="17">
        <v>0.39128011004487961</v>
      </c>
      <c r="R9" s="17">
        <v>0.42157953662839831</v>
      </c>
      <c r="S9" s="17">
        <v>0.40065262344841629</v>
      </c>
      <c r="U9" s="17">
        <v>0.27937157105275578</v>
      </c>
      <c r="V9" s="17">
        <v>0.247384558277436</v>
      </c>
      <c r="W9" s="17">
        <v>0.27370303476886071</v>
      </c>
      <c r="X9" s="17">
        <v>0.28056008080932388</v>
      </c>
      <c r="Y9" s="17">
        <v>0.31277814263575771</v>
      </c>
      <c r="Z9" s="17">
        <v>0.40573959713367758</v>
      </c>
      <c r="AA9" s="17">
        <v>0.39503048187058881</v>
      </c>
      <c r="AB9" s="17">
        <v>0.40706846141856989</v>
      </c>
      <c r="AC9" s="17">
        <v>0.38048585792008383</v>
      </c>
      <c r="AD9" s="17">
        <v>0.28277676524165041</v>
      </c>
      <c r="AE9" s="17">
        <v>3.7888075136727109E-2</v>
      </c>
      <c r="AG9" s="17">
        <v>0.3890246148516297</v>
      </c>
      <c r="AH9" s="17">
        <v>0.28440662174505532</v>
      </c>
      <c r="AJ9" s="17">
        <v>0.36453977006109212</v>
      </c>
      <c r="AK9" s="17">
        <v>0.33063245899949129</v>
      </c>
      <c r="AL9" s="17">
        <v>0.2997626004060106</v>
      </c>
      <c r="AM9" s="17">
        <v>0.2904959785851694</v>
      </c>
      <c r="AN9" s="17">
        <v>0.29754145909108021</v>
      </c>
      <c r="AO9" s="17">
        <v>0.32782422271575462</v>
      </c>
      <c r="AP9" s="17">
        <v>0.33884752554811781</v>
      </c>
      <c r="AQ9" s="17">
        <v>0.29529100910327999</v>
      </c>
      <c r="AR9" s="17">
        <v>0.36201757768349802</v>
      </c>
      <c r="AS9" s="17">
        <v>0.30952210419707787</v>
      </c>
      <c r="AT9" s="17">
        <v>0.30437552991733019</v>
      </c>
      <c r="AU9" s="17">
        <v>0.29921980781340979</v>
      </c>
      <c r="AV9" s="17">
        <v>0.3198118169790598</v>
      </c>
      <c r="AX9" s="17">
        <v>0.33666768969422922</v>
      </c>
      <c r="AY9" s="17">
        <v>0.30952210419707787</v>
      </c>
      <c r="AZ9" s="17">
        <v>0.30437552991733019</v>
      </c>
      <c r="BA9" s="17">
        <v>0.29921980781340979</v>
      </c>
      <c r="BC9" s="17">
        <v>0.38913949589963082</v>
      </c>
      <c r="BD9" s="17">
        <v>0.32251231094153521</v>
      </c>
      <c r="BE9" s="17">
        <v>0.37783394220609812</v>
      </c>
      <c r="BF9" s="17">
        <v>0.42534267175627433</v>
      </c>
      <c r="BG9" s="17">
        <v>0.24961879761456471</v>
      </c>
      <c r="BH9" s="17">
        <v>0.43063759715193578</v>
      </c>
      <c r="BI9" s="17">
        <v>0.4011644801271872</v>
      </c>
      <c r="BJ9" s="17">
        <v>0.3562327832390581</v>
      </c>
      <c r="BK9" s="17">
        <v>0.28103924639074818</v>
      </c>
      <c r="BL9" s="17">
        <v>0.28012466456075191</v>
      </c>
      <c r="BM9" s="17">
        <v>0.30575568198403458</v>
      </c>
      <c r="BN9" s="17">
        <v>0.29286665085591812</v>
      </c>
      <c r="BP9" s="17">
        <v>0.3649467337306993</v>
      </c>
      <c r="BQ9" s="17">
        <v>0.35323125703956432</v>
      </c>
      <c r="BR9" s="17">
        <v>0.23040620162413769</v>
      </c>
      <c r="BS9" s="17">
        <v>0.31928687212409801</v>
      </c>
      <c r="BT9" s="17">
        <v>0.51557681522269339</v>
      </c>
      <c r="BU9" s="17">
        <v>0.27489650016390138</v>
      </c>
      <c r="BV9" s="17">
        <v>0.34806785209218399</v>
      </c>
      <c r="BW9" s="17">
        <v>0.27649408895453292</v>
      </c>
      <c r="BX9" s="17">
        <v>0.41070306757091962</v>
      </c>
      <c r="BY9" s="17">
        <v>0.33739265958918779</v>
      </c>
    </row>
    <row r="10" spans="2:79" ht="18.95" customHeight="1">
      <c r="B10" s="19" t="s">
        <v>227</v>
      </c>
      <c r="C10" s="17">
        <v>0.51611660827415551</v>
      </c>
      <c r="D10" s="17">
        <v>0.50757962005852442</v>
      </c>
      <c r="E10" s="17">
        <v>0.55370217661630694</v>
      </c>
      <c r="F10" s="17">
        <v>0.47082633813792729</v>
      </c>
      <c r="H10" s="17">
        <v>0.48020162548702922</v>
      </c>
      <c r="I10" s="17">
        <v>0.55779380478955864</v>
      </c>
      <c r="J10" s="17">
        <v>0.5596662348765632</v>
      </c>
      <c r="K10" s="17">
        <v>0.46393863264856539</v>
      </c>
      <c r="L10" s="17">
        <v>0.56545219266264113</v>
      </c>
      <c r="M10" s="17">
        <v>0.58796594943980385</v>
      </c>
      <c r="N10" s="17">
        <v>0.57284383194149036</v>
      </c>
      <c r="O10" s="17">
        <v>0.5729857607986053</v>
      </c>
      <c r="P10" s="17">
        <v>0.52546176522153654</v>
      </c>
      <c r="Q10" s="17">
        <v>0.49499534183966493</v>
      </c>
      <c r="R10" s="17">
        <v>0.41647293158328241</v>
      </c>
      <c r="S10" s="17">
        <v>0.48438575182906513</v>
      </c>
      <c r="U10" s="17">
        <v>0.50499152723181895</v>
      </c>
      <c r="V10" s="17">
        <v>0.57640073827523297</v>
      </c>
      <c r="W10" s="17">
        <v>0.57426164855891249</v>
      </c>
      <c r="X10" s="17">
        <v>0.57688294079392999</v>
      </c>
      <c r="Y10" s="17">
        <v>0.55748748985848884</v>
      </c>
      <c r="Z10" s="17">
        <v>0.41352865585783383</v>
      </c>
      <c r="AA10" s="17">
        <v>0.47318190935142412</v>
      </c>
      <c r="AB10" s="17">
        <v>0.48119473090149167</v>
      </c>
      <c r="AC10" s="17">
        <v>0.48579053524667942</v>
      </c>
      <c r="AD10" s="17">
        <v>0.55935681370736889</v>
      </c>
      <c r="AE10" s="17">
        <v>0.30234658521729418</v>
      </c>
      <c r="AG10" s="17">
        <v>0.48952331782265163</v>
      </c>
      <c r="AH10" s="17">
        <v>0.53689046122365547</v>
      </c>
      <c r="AJ10" s="17">
        <v>0.50545092215025578</v>
      </c>
      <c r="AK10" s="17">
        <v>0.54840060991226469</v>
      </c>
      <c r="AL10" s="17">
        <v>0.54161016549252716</v>
      </c>
      <c r="AM10" s="17">
        <v>0.56694262429277387</v>
      </c>
      <c r="AN10" s="17">
        <v>0.5474736188149858</v>
      </c>
      <c r="AO10" s="17">
        <v>0.53528425921493505</v>
      </c>
      <c r="AP10" s="17">
        <v>0.51849726927067308</v>
      </c>
      <c r="AQ10" s="17">
        <v>0.56718389201129904</v>
      </c>
      <c r="AR10" s="17">
        <v>0.50557728771004273</v>
      </c>
      <c r="AS10" s="17">
        <v>0.56546410866923347</v>
      </c>
      <c r="AT10" s="17">
        <v>0.57338230730906281</v>
      </c>
      <c r="AU10" s="17">
        <v>0.58268915614708849</v>
      </c>
      <c r="AV10" s="17">
        <v>0.54872146827478296</v>
      </c>
      <c r="AX10" s="17">
        <v>0.51254271830396081</v>
      </c>
      <c r="AY10" s="17">
        <v>0.56546410866923347</v>
      </c>
      <c r="AZ10" s="17">
        <v>0.57338230730906281</v>
      </c>
      <c r="BA10" s="17">
        <v>0.58268915614708849</v>
      </c>
      <c r="BC10" s="17">
        <v>0.51721025101290996</v>
      </c>
      <c r="BD10" s="17">
        <v>0.53784674009874467</v>
      </c>
      <c r="BE10" s="17">
        <v>0.47726847599875483</v>
      </c>
      <c r="BF10" s="17">
        <v>0.40570764077178539</v>
      </c>
      <c r="BG10" s="17">
        <v>0.55156439013431047</v>
      </c>
      <c r="BH10" s="17">
        <v>0.45421324435500698</v>
      </c>
      <c r="BI10" s="17">
        <v>0.45538544942249221</v>
      </c>
      <c r="BJ10" s="17">
        <v>0.50786817621904523</v>
      </c>
      <c r="BK10" s="17">
        <v>0.56714223473699066</v>
      </c>
      <c r="BL10" s="17">
        <v>0.48075210001332308</v>
      </c>
      <c r="BM10" s="17">
        <v>0.54222213995194612</v>
      </c>
      <c r="BN10" s="17">
        <v>0.53349592626655329</v>
      </c>
      <c r="BP10" s="17">
        <v>0.49932401491006589</v>
      </c>
      <c r="BQ10" s="17">
        <v>0.46605176069491649</v>
      </c>
      <c r="BR10" s="17">
        <v>0.57616962357178347</v>
      </c>
      <c r="BS10" s="17">
        <v>0.56824532512508763</v>
      </c>
      <c r="BT10" s="17">
        <v>0.41175135293415888</v>
      </c>
      <c r="BU10" s="17">
        <v>0.57897511574096328</v>
      </c>
      <c r="BV10" s="17">
        <v>0.49356373306810369</v>
      </c>
      <c r="BW10" s="17">
        <v>0.56511046343619897</v>
      </c>
      <c r="BX10" s="17">
        <v>0.42102406619591087</v>
      </c>
      <c r="BY10" s="17">
        <v>0.47167241386555508</v>
      </c>
    </row>
    <row r="11" spans="2:79" ht="18.95" customHeight="1">
      <c r="B11" s="19" t="s">
        <v>228</v>
      </c>
      <c r="C11" s="17">
        <v>0.1199431574865574</v>
      </c>
      <c r="D11" s="17">
        <v>0.1164521257493986</v>
      </c>
      <c r="E11" s="17">
        <v>0.12916256965779471</v>
      </c>
      <c r="F11" s="17">
        <v>0.1289676093935975</v>
      </c>
      <c r="H11" s="17">
        <v>0.19588107931819981</v>
      </c>
      <c r="I11" s="17">
        <v>8.4235818864558387E-2</v>
      </c>
      <c r="J11" s="17">
        <v>0.1242045145118412</v>
      </c>
      <c r="K11" s="17">
        <v>0.17604252044014931</v>
      </c>
      <c r="L11" s="17">
        <v>0.11381091535122261</v>
      </c>
      <c r="M11" s="17">
        <v>0.1140487575185366</v>
      </c>
      <c r="N11" s="17">
        <v>0.1170995106236089</v>
      </c>
      <c r="O11" s="17">
        <v>0.15305136155464549</v>
      </c>
      <c r="P11" s="17">
        <v>7.5388868920312199E-2</v>
      </c>
      <c r="Q11" s="17">
        <v>7.5240368261085988E-2</v>
      </c>
      <c r="R11" s="17">
        <v>0.14656633352023621</v>
      </c>
      <c r="S11" s="17">
        <v>7.7124827567420659E-2</v>
      </c>
      <c r="U11" s="17">
        <v>0.1673436451070778</v>
      </c>
      <c r="V11" s="17">
        <v>0.1179579090015206</v>
      </c>
      <c r="W11" s="17">
        <v>0.12614520405557569</v>
      </c>
      <c r="X11" s="17">
        <v>0.12769454298154409</v>
      </c>
      <c r="Y11" s="17">
        <v>0.1002505122423533</v>
      </c>
      <c r="Z11" s="17">
        <v>0.144819834527395</v>
      </c>
      <c r="AA11" s="17">
        <v>0.1039072231183273</v>
      </c>
      <c r="AB11" s="17">
        <v>8.276780270443676E-2</v>
      </c>
      <c r="AC11" s="17">
        <v>0.1083754636223228</v>
      </c>
      <c r="AD11" s="17">
        <v>0.11471421252222309</v>
      </c>
      <c r="AE11" s="17">
        <v>0.34737237112509978</v>
      </c>
      <c r="AG11" s="17">
        <v>9.7683492009020059E-2</v>
      </c>
      <c r="AH11" s="17">
        <v>0.13733171713767339</v>
      </c>
      <c r="AJ11" s="17">
        <v>8.8950635311860815E-2</v>
      </c>
      <c r="AK11" s="17">
        <v>9.4344977705480976E-2</v>
      </c>
      <c r="AL11" s="17">
        <v>0.11870096530052091</v>
      </c>
      <c r="AM11" s="17">
        <v>0.11044643073598411</v>
      </c>
      <c r="AN11" s="17">
        <v>0.1172872498304825</v>
      </c>
      <c r="AO11" s="17">
        <v>9.8527692860456012E-2</v>
      </c>
      <c r="AP11" s="17">
        <v>9.6550607269243596E-2</v>
      </c>
      <c r="AQ11" s="17">
        <v>9.7440313261548894E-2</v>
      </c>
      <c r="AR11" s="17">
        <v>9.518842483905747E-2</v>
      </c>
      <c r="AS11" s="17">
        <v>0.1016681106686371</v>
      </c>
      <c r="AT11" s="17">
        <v>8.5087615571739023E-2</v>
      </c>
      <c r="AU11" s="17">
        <v>8.9211534016806884E-2</v>
      </c>
      <c r="AV11" s="17">
        <v>0.1314667147461574</v>
      </c>
      <c r="AX11" s="17">
        <v>0.116558969910524</v>
      </c>
      <c r="AY11" s="17">
        <v>0.1016681106686371</v>
      </c>
      <c r="AZ11" s="17">
        <v>8.5087615571739023E-2</v>
      </c>
      <c r="BA11" s="17">
        <v>8.9211534016806884E-2</v>
      </c>
      <c r="BC11" s="17">
        <v>6.5625860447372744E-2</v>
      </c>
      <c r="BD11" s="17">
        <v>9.0114252464123787E-2</v>
      </c>
      <c r="BE11" s="17">
        <v>0.12978489950605451</v>
      </c>
      <c r="BF11" s="17">
        <v>0.15465853003142191</v>
      </c>
      <c r="BG11" s="17">
        <v>9.9543731164450797E-2</v>
      </c>
      <c r="BH11" s="17">
        <v>7.8870585710153152E-2</v>
      </c>
      <c r="BI11" s="17">
        <v>0.1026208442006309</v>
      </c>
      <c r="BJ11" s="17">
        <v>0.10860503870010239</v>
      </c>
      <c r="BK11" s="17">
        <v>0.13126959038647051</v>
      </c>
      <c r="BL11" s="17">
        <v>0.199869514803551</v>
      </c>
      <c r="BM11" s="17">
        <v>0.1223804032930273</v>
      </c>
      <c r="BN11" s="17">
        <v>0.116669791640074</v>
      </c>
      <c r="BP11" s="17">
        <v>0.1099317445232116</v>
      </c>
      <c r="BQ11" s="17">
        <v>0.15760889826074589</v>
      </c>
      <c r="BR11" s="17">
        <v>0.13952276951032311</v>
      </c>
      <c r="BS11" s="17">
        <v>9.2050723021090214E-2</v>
      </c>
      <c r="BT11" s="17">
        <v>5.8703171797644997E-2</v>
      </c>
      <c r="BU11" s="17">
        <v>9.7418922730090105E-2</v>
      </c>
      <c r="BV11" s="17">
        <v>0.14863768377706699</v>
      </c>
      <c r="BW11" s="17">
        <v>0.12891193967349379</v>
      </c>
      <c r="BX11" s="17">
        <v>0.15547524818221811</v>
      </c>
      <c r="BY11" s="17">
        <v>0.1407677589923032</v>
      </c>
    </row>
    <row r="12" spans="2:79" ht="18.95" customHeight="1">
      <c r="B12" s="19" t="s">
        <v>229</v>
      </c>
      <c r="C12" s="17">
        <v>2.2445124909436912E-2</v>
      </c>
      <c r="D12" s="17">
        <v>2.074143840310174E-2</v>
      </c>
      <c r="E12" s="17">
        <v>2.935458332041618E-2</v>
      </c>
      <c r="F12" s="17">
        <v>1.7789314537862901E-2</v>
      </c>
      <c r="H12" s="17">
        <v>3.6020072809559621E-2</v>
      </c>
      <c r="I12" s="17">
        <v>4.9627250818156783E-2</v>
      </c>
      <c r="J12" s="17">
        <v>4.2673872514627662E-2</v>
      </c>
      <c r="K12" s="17">
        <v>2.942101981920776E-2</v>
      </c>
      <c r="L12" s="17">
        <v>1.370443272045508E-2</v>
      </c>
      <c r="M12" s="17">
        <v>2.0705709110267419E-2</v>
      </c>
      <c r="N12" s="17">
        <v>4.1719051253737927E-2</v>
      </c>
      <c r="O12" s="17">
        <v>0</v>
      </c>
      <c r="P12" s="17">
        <v>2.3319768253311939E-3</v>
      </c>
      <c r="Q12" s="17">
        <v>9.8377118174552951E-3</v>
      </c>
      <c r="R12" s="17">
        <v>2.04488662930935E-3</v>
      </c>
      <c r="S12" s="17">
        <v>2.303708283576375E-2</v>
      </c>
      <c r="U12" s="17">
        <v>3.1590247700091598E-2</v>
      </c>
      <c r="V12" s="17">
        <v>5.8256794445810389E-2</v>
      </c>
      <c r="W12" s="17">
        <v>2.2251457654468891E-2</v>
      </c>
      <c r="X12" s="17">
        <v>1.069051052645696E-2</v>
      </c>
      <c r="Y12" s="17">
        <v>8.369364783705183E-3</v>
      </c>
      <c r="Z12" s="17">
        <v>2.519239513383047E-2</v>
      </c>
      <c r="AA12" s="17">
        <v>2.12664514548331E-2</v>
      </c>
      <c r="AB12" s="17">
        <v>2.4265980119046831E-2</v>
      </c>
      <c r="AC12" s="17">
        <v>6.9095376938633248E-3</v>
      </c>
      <c r="AD12" s="17">
        <v>2.026581433862909E-2</v>
      </c>
      <c r="AE12" s="17">
        <v>0</v>
      </c>
      <c r="AG12" s="17">
        <v>1.0714247679094169E-2</v>
      </c>
      <c r="AH12" s="17">
        <v>3.1608922033233573E-2</v>
      </c>
      <c r="AJ12" s="17">
        <v>2.874534167563304E-2</v>
      </c>
      <c r="AK12" s="17">
        <v>1.33496738910327E-2</v>
      </c>
      <c r="AL12" s="17">
        <v>2.5834952847371109E-2</v>
      </c>
      <c r="AM12" s="17">
        <v>2.0743508839296699E-2</v>
      </c>
      <c r="AN12" s="17">
        <v>2.2536321565336151E-2</v>
      </c>
      <c r="AO12" s="17">
        <v>1.744063632994651E-2</v>
      </c>
      <c r="AP12" s="17">
        <v>2.8489580965315842E-2</v>
      </c>
      <c r="AQ12" s="17">
        <v>2.5741684616057831E-2</v>
      </c>
      <c r="AR12" s="17">
        <v>2.3737436371927951E-2</v>
      </c>
      <c r="AS12" s="17">
        <v>8.0152288006665427E-3</v>
      </c>
      <c r="AT12" s="17">
        <v>2.384748390319278E-2</v>
      </c>
      <c r="AU12" s="17">
        <v>1.6933104653322619E-2</v>
      </c>
      <c r="AV12" s="17">
        <v>0</v>
      </c>
      <c r="AX12" s="17">
        <v>2.3052632463784799E-2</v>
      </c>
      <c r="AY12" s="17">
        <v>8.0152288006665427E-3</v>
      </c>
      <c r="AZ12" s="17">
        <v>2.384748390319278E-2</v>
      </c>
      <c r="BA12" s="17">
        <v>1.6933104653322619E-2</v>
      </c>
      <c r="BC12" s="17">
        <v>1.04273434182882E-2</v>
      </c>
      <c r="BD12" s="17">
        <v>1.8266539815408239E-2</v>
      </c>
      <c r="BE12" s="17">
        <v>1.212315306552483E-2</v>
      </c>
      <c r="BF12" s="17">
        <v>0</v>
      </c>
      <c r="BG12" s="17">
        <v>7.859950018740107E-2</v>
      </c>
      <c r="BH12" s="17">
        <v>2.1101026938864759E-2</v>
      </c>
      <c r="BI12" s="17">
        <v>2.125373386937824E-2</v>
      </c>
      <c r="BJ12" s="17">
        <v>1.5844204441936079E-2</v>
      </c>
      <c r="BK12" s="17">
        <v>2.054892848579069E-2</v>
      </c>
      <c r="BL12" s="17">
        <v>1.6834368545623469E-2</v>
      </c>
      <c r="BM12" s="17">
        <v>1.8440667846414242E-2</v>
      </c>
      <c r="BN12" s="17">
        <v>3.3869025705135232E-2</v>
      </c>
      <c r="BP12" s="17">
        <v>1.972624979507815E-2</v>
      </c>
      <c r="BQ12" s="17">
        <v>1.155404200238665E-2</v>
      </c>
      <c r="BR12" s="17">
        <v>3.0984418187204359E-2</v>
      </c>
      <c r="BS12" s="17">
        <v>1.7339027720685001E-2</v>
      </c>
      <c r="BT12" s="17">
        <v>1.0479333045225719E-2</v>
      </c>
      <c r="BU12" s="17">
        <v>4.8709461365045052E-2</v>
      </c>
      <c r="BV12" s="17">
        <v>9.7307310626454681E-3</v>
      </c>
      <c r="BW12" s="17">
        <v>1.9717044863031372E-2</v>
      </c>
      <c r="BX12" s="17">
        <v>1.279761805095163E-2</v>
      </c>
      <c r="BY12" s="17">
        <v>2.6324104291415469E-2</v>
      </c>
    </row>
    <row r="13" spans="2:79" ht="18.95" customHeight="1">
      <c r="B13" s="19" t="s">
        <v>55</v>
      </c>
      <c r="C13" s="17">
        <v>1.12060752495446E-2</v>
      </c>
      <c r="D13" s="17">
        <v>9.4157798216908863E-3</v>
      </c>
      <c r="E13" s="17">
        <v>1.4778891775296749E-2</v>
      </c>
      <c r="F13" s="17">
        <v>2.6117375434229189E-2</v>
      </c>
      <c r="H13" s="17">
        <v>2.3006145198581959E-2</v>
      </c>
      <c r="I13" s="17">
        <v>0</v>
      </c>
      <c r="J13" s="17">
        <v>0</v>
      </c>
      <c r="K13" s="17">
        <v>2.1565139745829489E-2</v>
      </c>
      <c r="L13" s="17">
        <v>3.0376665497838392E-3</v>
      </c>
      <c r="M13" s="17">
        <v>3.6840274945217251E-3</v>
      </c>
      <c r="N13" s="17">
        <v>1.156166032915946E-2</v>
      </c>
      <c r="O13" s="17">
        <v>0</v>
      </c>
      <c r="P13" s="17">
        <v>0</v>
      </c>
      <c r="Q13" s="17">
        <v>2.8646468036914109E-2</v>
      </c>
      <c r="R13" s="17">
        <v>1.333631163877415E-2</v>
      </c>
      <c r="S13" s="17">
        <v>1.479971431933415E-2</v>
      </c>
      <c r="U13" s="17">
        <v>1.6703008908255771E-2</v>
      </c>
      <c r="V13" s="17">
        <v>0</v>
      </c>
      <c r="W13" s="17">
        <v>3.638654962182217E-3</v>
      </c>
      <c r="X13" s="17">
        <v>4.1719248887449774E-3</v>
      </c>
      <c r="Y13" s="17">
        <v>2.1114490479694801E-2</v>
      </c>
      <c r="Z13" s="17">
        <v>1.0719517347263291E-2</v>
      </c>
      <c r="AA13" s="17">
        <v>6.6139342048269116E-3</v>
      </c>
      <c r="AB13" s="17">
        <v>4.7030248564548637E-3</v>
      </c>
      <c r="AC13" s="17">
        <v>1.8438605517050771E-2</v>
      </c>
      <c r="AD13" s="17">
        <v>2.2886394190128521E-2</v>
      </c>
      <c r="AE13" s="17">
        <v>0.31239296852087889</v>
      </c>
      <c r="AG13" s="17">
        <v>1.305432763760455E-2</v>
      </c>
      <c r="AH13" s="17">
        <v>9.7622778603821507E-3</v>
      </c>
      <c r="AJ13" s="17">
        <v>1.231333080115824E-2</v>
      </c>
      <c r="AK13" s="17">
        <v>1.3272279491730441E-2</v>
      </c>
      <c r="AL13" s="17">
        <v>1.40913159535702E-2</v>
      </c>
      <c r="AM13" s="17">
        <v>1.1371457546775999E-2</v>
      </c>
      <c r="AN13" s="17">
        <v>1.5161350698115391E-2</v>
      </c>
      <c r="AO13" s="17">
        <v>2.0923188878907869E-2</v>
      </c>
      <c r="AP13" s="17">
        <v>1.7615016946649801E-2</v>
      </c>
      <c r="AQ13" s="17">
        <v>1.4343101007814491E-2</v>
      </c>
      <c r="AR13" s="17">
        <v>1.347927339547403E-2</v>
      </c>
      <c r="AS13" s="17">
        <v>1.5330447664385009E-2</v>
      </c>
      <c r="AT13" s="17">
        <v>1.330706329867519E-2</v>
      </c>
      <c r="AU13" s="17">
        <v>1.194639736937231E-2</v>
      </c>
      <c r="AV13" s="17">
        <v>0</v>
      </c>
      <c r="AX13" s="17">
        <v>1.11779896275013E-2</v>
      </c>
      <c r="AY13" s="17">
        <v>1.5330447664385009E-2</v>
      </c>
      <c r="AZ13" s="17">
        <v>1.330706329867519E-2</v>
      </c>
      <c r="BA13" s="17">
        <v>1.194639736937231E-2</v>
      </c>
      <c r="BC13" s="17">
        <v>1.7597049221798541E-2</v>
      </c>
      <c r="BD13" s="17">
        <v>3.1260156680187848E-2</v>
      </c>
      <c r="BE13" s="17">
        <v>2.9895292235677679E-3</v>
      </c>
      <c r="BF13" s="17">
        <v>1.4291157440518671E-2</v>
      </c>
      <c r="BG13" s="17">
        <v>2.0673580899273E-2</v>
      </c>
      <c r="BH13" s="17">
        <v>1.517754584403937E-2</v>
      </c>
      <c r="BI13" s="17">
        <v>1.957549238031155E-2</v>
      </c>
      <c r="BJ13" s="17">
        <v>1.144979739985811E-2</v>
      </c>
      <c r="BK13" s="17">
        <v>0</v>
      </c>
      <c r="BL13" s="17">
        <v>2.241935207675046E-2</v>
      </c>
      <c r="BM13" s="17">
        <v>1.120110692457774E-2</v>
      </c>
      <c r="BN13" s="17">
        <v>2.3098605532319221E-2</v>
      </c>
      <c r="BP13" s="17">
        <v>6.0712570409449306E-3</v>
      </c>
      <c r="BQ13" s="17">
        <v>1.155404200238665E-2</v>
      </c>
      <c r="BR13" s="17">
        <v>2.2916987106551288E-2</v>
      </c>
      <c r="BS13" s="17">
        <v>3.0780520090392068E-3</v>
      </c>
      <c r="BT13" s="17">
        <v>3.489327000277024E-3</v>
      </c>
      <c r="BU13" s="17">
        <v>0</v>
      </c>
      <c r="BV13" s="17">
        <v>0</v>
      </c>
      <c r="BW13" s="17">
        <v>9.7664630727431912E-3</v>
      </c>
      <c r="BX13" s="17">
        <v>0</v>
      </c>
      <c r="BY13" s="17">
        <v>2.384306326153849E-2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CA18"/>
  <sheetViews>
    <sheetView showGridLines="0" workbookViewId="0">
      <pane xSplit="2" topLeftCell="AV1" activePane="topRight" state="frozen"/>
      <selection pane="topRight" activeCell="AZ9" sqref="AZ9:AZ11"/>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0.29449162529725731</v>
      </c>
      <c r="D9" s="17">
        <v>0.3015591488921624</v>
      </c>
      <c r="E9" s="17">
        <v>0.27426633503590259</v>
      </c>
      <c r="F9" s="17">
        <v>0.27683345496800332</v>
      </c>
      <c r="H9" s="17">
        <v>0.1786103057557446</v>
      </c>
      <c r="I9" s="17">
        <v>0.30168272963216652</v>
      </c>
      <c r="J9" s="17">
        <v>0.2157129045066363</v>
      </c>
      <c r="K9" s="17">
        <v>0.31873439834982642</v>
      </c>
      <c r="L9" s="17">
        <v>0.2310763032185611</v>
      </c>
      <c r="M9" s="17">
        <v>0.24079444171514511</v>
      </c>
      <c r="N9" s="17">
        <v>0.22662741667292721</v>
      </c>
      <c r="O9" s="17">
        <v>0.35565053737837449</v>
      </c>
      <c r="P9" s="17">
        <v>0.35065921273936967</v>
      </c>
      <c r="Q9" s="17">
        <v>0.36174978535473268</v>
      </c>
      <c r="R9" s="17">
        <v>0.38938099875927312</v>
      </c>
      <c r="S9" s="17">
        <v>0.35986947898824401</v>
      </c>
      <c r="U9" s="17">
        <v>0.19254671956421959</v>
      </c>
      <c r="V9" s="17">
        <v>0.20151536475027321</v>
      </c>
      <c r="W9" s="17">
        <v>0.26460680704518458</v>
      </c>
      <c r="X9" s="17">
        <v>0.21609014117448011</v>
      </c>
      <c r="Y9" s="17">
        <v>0.30655085246819291</v>
      </c>
      <c r="Z9" s="17">
        <v>0.31954789441584952</v>
      </c>
      <c r="AA9" s="17">
        <v>0.39545043792842333</v>
      </c>
      <c r="AB9" s="17">
        <v>0.35848684821535248</v>
      </c>
      <c r="AC9" s="17">
        <v>0.41977962963081961</v>
      </c>
      <c r="AD9" s="17">
        <v>0.215955066822482</v>
      </c>
      <c r="AE9" s="17">
        <v>0.21153811391394101</v>
      </c>
      <c r="AG9" s="17">
        <v>0.36386810451708151</v>
      </c>
      <c r="AH9" s="17">
        <v>0.24029687342573081</v>
      </c>
      <c r="AJ9" s="17">
        <v>0.39021124664727003</v>
      </c>
      <c r="AK9" s="17">
        <v>0.29604505368055961</v>
      </c>
      <c r="AL9" s="17">
        <v>0.31957956996794118</v>
      </c>
      <c r="AM9" s="17">
        <v>0.29071579827961608</v>
      </c>
      <c r="AN9" s="17">
        <v>0.24731419556002379</v>
      </c>
      <c r="AO9" s="17">
        <v>0.27047378831264862</v>
      </c>
      <c r="AP9" s="17">
        <v>0.2683150243260789</v>
      </c>
      <c r="AQ9" s="17">
        <v>0.30454826529737927</v>
      </c>
      <c r="AR9" s="17">
        <v>0.30039901237555261</v>
      </c>
      <c r="AS9" s="17">
        <v>0.27423516844472839</v>
      </c>
      <c r="AT9" s="17">
        <v>0.30338051199630728</v>
      </c>
      <c r="AU9" s="17">
        <v>0.23280011192383351</v>
      </c>
      <c r="AV9" s="17">
        <v>0.41289093553825229</v>
      </c>
      <c r="AX9" s="17">
        <v>0.30260323956471208</v>
      </c>
      <c r="AY9" s="17">
        <v>0.27423516844472839</v>
      </c>
      <c r="AZ9" s="17">
        <v>0.30338051199630728</v>
      </c>
      <c r="BA9" s="17">
        <v>0.23280011192383351</v>
      </c>
      <c r="BC9" s="17">
        <v>0.35109265607097739</v>
      </c>
      <c r="BD9" s="17">
        <v>0.26518332435783948</v>
      </c>
      <c r="BE9" s="17">
        <v>0.3631382235011269</v>
      </c>
      <c r="BF9" s="17">
        <v>0.36229662445053651</v>
      </c>
      <c r="BG9" s="17">
        <v>0.19395753898258841</v>
      </c>
      <c r="BH9" s="17">
        <v>0.45240369861380358</v>
      </c>
      <c r="BI9" s="17">
        <v>0.31723731617782441</v>
      </c>
      <c r="BJ9" s="17">
        <v>0.29385093151710412</v>
      </c>
      <c r="BK9" s="17">
        <v>0.1860233063316459</v>
      </c>
      <c r="BL9" s="17">
        <v>0.34002118684304439</v>
      </c>
      <c r="BM9" s="17">
        <v>0.36425314665952041</v>
      </c>
      <c r="BN9" s="17">
        <v>0.22115685839972621</v>
      </c>
      <c r="BP9" s="17">
        <v>0.31579782048551042</v>
      </c>
      <c r="BQ9" s="17">
        <v>0.40150805002617979</v>
      </c>
      <c r="BR9" s="17">
        <v>0.22135503583369709</v>
      </c>
      <c r="BS9" s="17">
        <v>0.28697682811646918</v>
      </c>
      <c r="BT9" s="17">
        <v>0.43483880148728732</v>
      </c>
      <c r="BU9" s="17">
        <v>0.23006162562862309</v>
      </c>
      <c r="BV9" s="17">
        <v>0.31721936333860112</v>
      </c>
      <c r="BW9" s="17">
        <v>0.29354346248959118</v>
      </c>
      <c r="BX9" s="17">
        <v>0.27679275231038319</v>
      </c>
      <c r="BY9" s="17">
        <v>0.28619906516224952</v>
      </c>
    </row>
    <row r="10" spans="2:79" ht="18.95" customHeight="1">
      <c r="B10" s="19" t="s">
        <v>227</v>
      </c>
      <c r="C10" s="17">
        <v>0.47561455450834939</v>
      </c>
      <c r="D10" s="17">
        <v>0.47821645195463808</v>
      </c>
      <c r="E10" s="17">
        <v>0.48091178040619492</v>
      </c>
      <c r="F10" s="17">
        <v>0.4047089235489284</v>
      </c>
      <c r="H10" s="17">
        <v>0.55418331894470807</v>
      </c>
      <c r="I10" s="17">
        <v>0.43628177077856189</v>
      </c>
      <c r="J10" s="17">
        <v>0.49878481538459118</v>
      </c>
      <c r="K10" s="17">
        <v>0.42415349930256718</v>
      </c>
      <c r="L10" s="17">
        <v>0.5186728468206625</v>
      </c>
      <c r="M10" s="17">
        <v>0.51033203926556403</v>
      </c>
      <c r="N10" s="17">
        <v>0.5492299791123505</v>
      </c>
      <c r="O10" s="17">
        <v>0.43218431366828758</v>
      </c>
      <c r="P10" s="17">
        <v>0.42005734575987691</v>
      </c>
      <c r="Q10" s="17">
        <v>0.46027973678425382</v>
      </c>
      <c r="R10" s="17">
        <v>0.44201220957626641</v>
      </c>
      <c r="S10" s="17">
        <v>0.44546235042422527</v>
      </c>
      <c r="U10" s="17">
        <v>0.51780928483396049</v>
      </c>
      <c r="V10" s="17">
        <v>0.48796044858642051</v>
      </c>
      <c r="W10" s="17">
        <v>0.43523641977379041</v>
      </c>
      <c r="X10" s="17">
        <v>0.55726599818133815</v>
      </c>
      <c r="Y10" s="17">
        <v>0.5023250730321509</v>
      </c>
      <c r="Z10" s="17">
        <v>0.45497939190456382</v>
      </c>
      <c r="AA10" s="17">
        <v>0.41392788138619763</v>
      </c>
      <c r="AB10" s="17">
        <v>0.48809117581820788</v>
      </c>
      <c r="AC10" s="17">
        <v>0.40708790373456588</v>
      </c>
      <c r="AD10" s="17">
        <v>0.52856903108892583</v>
      </c>
      <c r="AE10" s="17">
        <v>0.12869654644008019</v>
      </c>
      <c r="AG10" s="17">
        <v>0.44190075867966272</v>
      </c>
      <c r="AH10" s="17">
        <v>0.50195072521245276</v>
      </c>
      <c r="AJ10" s="17">
        <v>0.44860330983018182</v>
      </c>
      <c r="AK10" s="17">
        <v>0.49075391351471598</v>
      </c>
      <c r="AL10" s="17">
        <v>0.46213349643656781</v>
      </c>
      <c r="AM10" s="17">
        <v>0.45656431144810378</v>
      </c>
      <c r="AN10" s="17">
        <v>0.49634964341112198</v>
      </c>
      <c r="AO10" s="17">
        <v>0.43732404749224341</v>
      </c>
      <c r="AP10" s="17">
        <v>0.47486175025730609</v>
      </c>
      <c r="AQ10" s="17">
        <v>0.47739745181284288</v>
      </c>
      <c r="AR10" s="17">
        <v>0.45878379946322517</v>
      </c>
      <c r="AS10" s="17">
        <v>0.53000652003264304</v>
      </c>
      <c r="AT10" s="17">
        <v>0.46005126736893298</v>
      </c>
      <c r="AU10" s="17">
        <v>0.49578199275979951</v>
      </c>
      <c r="AV10" s="17">
        <v>0.36737546478223659</v>
      </c>
      <c r="AX10" s="17">
        <v>0.4701217932679963</v>
      </c>
      <c r="AY10" s="17">
        <v>0.53000652003264304</v>
      </c>
      <c r="AZ10" s="17">
        <v>0.46005126736893298</v>
      </c>
      <c r="BA10" s="17">
        <v>0.49578199275979951</v>
      </c>
      <c r="BC10" s="17">
        <v>0.47016285123023238</v>
      </c>
      <c r="BD10" s="17">
        <v>0.41463888738745652</v>
      </c>
      <c r="BE10" s="17">
        <v>0.43250073458431942</v>
      </c>
      <c r="BF10" s="17">
        <v>0.49221072239197622</v>
      </c>
      <c r="BG10" s="17">
        <v>0.50817534109625595</v>
      </c>
      <c r="BH10" s="17">
        <v>0.40105737295217309</v>
      </c>
      <c r="BI10" s="17">
        <v>0.52962143213531343</v>
      </c>
      <c r="BJ10" s="17">
        <v>0.49106568361052622</v>
      </c>
      <c r="BK10" s="17">
        <v>0.53917357260280629</v>
      </c>
      <c r="BL10" s="17">
        <v>0.4571696807337613</v>
      </c>
      <c r="BM10" s="17">
        <v>0.43938331416603599</v>
      </c>
      <c r="BN10" s="17">
        <v>0.4774225003621218</v>
      </c>
      <c r="BP10" s="17">
        <v>0.48704136486664251</v>
      </c>
      <c r="BQ10" s="17">
        <v>0.39406755328715332</v>
      </c>
      <c r="BR10" s="17">
        <v>0.54054249961750345</v>
      </c>
      <c r="BS10" s="17">
        <v>0.48949690240133242</v>
      </c>
      <c r="BT10" s="17">
        <v>0.44913386241466241</v>
      </c>
      <c r="BU10" s="17">
        <v>0.50460797951643377</v>
      </c>
      <c r="BV10" s="17">
        <v>0.46678047869227818</v>
      </c>
      <c r="BW10" s="17">
        <v>0.42237910843431442</v>
      </c>
      <c r="BX10" s="17">
        <v>0.52938078064073191</v>
      </c>
      <c r="BY10" s="17">
        <v>0.46108088304897199</v>
      </c>
    </row>
    <row r="11" spans="2:79" ht="18.95" customHeight="1">
      <c r="B11" s="19" t="s">
        <v>228</v>
      </c>
      <c r="C11" s="17">
        <v>0.1790395818877891</v>
      </c>
      <c r="D11" s="17">
        <v>0.17762966231624819</v>
      </c>
      <c r="E11" s="17">
        <v>0.17622925604967249</v>
      </c>
      <c r="F11" s="17">
        <v>0.20625403023399561</v>
      </c>
      <c r="H11" s="17">
        <v>0.21827644699081791</v>
      </c>
      <c r="I11" s="17">
        <v>0.13947818923043229</v>
      </c>
      <c r="J11" s="17">
        <v>0.2354279331561141</v>
      </c>
      <c r="K11" s="17">
        <v>0.21072422798454829</v>
      </c>
      <c r="L11" s="17">
        <v>0.1746676569443931</v>
      </c>
      <c r="M11" s="17">
        <v>0.21042813703095889</v>
      </c>
      <c r="N11" s="17">
        <v>0.19786329681472239</v>
      </c>
      <c r="O11" s="17">
        <v>0.16565395286725751</v>
      </c>
      <c r="P11" s="17">
        <v>0.22136228523416049</v>
      </c>
      <c r="Q11" s="17">
        <v>0.1546629665993644</v>
      </c>
      <c r="R11" s="17">
        <v>0.14044960170604801</v>
      </c>
      <c r="S11" s="17">
        <v>0.1180981826748522</v>
      </c>
      <c r="U11" s="17">
        <v>0.22269209972871989</v>
      </c>
      <c r="V11" s="17">
        <v>0.26567391712643712</v>
      </c>
      <c r="W11" s="17">
        <v>0.2595111697294249</v>
      </c>
      <c r="X11" s="17">
        <v>0.16495638441301441</v>
      </c>
      <c r="Y11" s="17">
        <v>0.16525166606681349</v>
      </c>
      <c r="Z11" s="17">
        <v>0.14648208623873499</v>
      </c>
      <c r="AA11" s="17">
        <v>0.1526766661900541</v>
      </c>
      <c r="AB11" s="17">
        <v>0.12877834723588771</v>
      </c>
      <c r="AC11" s="17">
        <v>0.1238284992974218</v>
      </c>
      <c r="AD11" s="17">
        <v>0.17655034851785509</v>
      </c>
      <c r="AE11" s="17">
        <v>0.34737237112509978</v>
      </c>
      <c r="AG11" s="17">
        <v>0.15138463862622201</v>
      </c>
      <c r="AH11" s="17">
        <v>0.2006427650549957</v>
      </c>
      <c r="AJ11" s="17">
        <v>0.1239081751890616</v>
      </c>
      <c r="AK11" s="17">
        <v>0.1649963165726967</v>
      </c>
      <c r="AL11" s="17">
        <v>0.16417519292386309</v>
      </c>
      <c r="AM11" s="17">
        <v>0.20861541168290881</v>
      </c>
      <c r="AN11" s="17">
        <v>0.194103061803473</v>
      </c>
      <c r="AO11" s="17">
        <v>0.22313764547798409</v>
      </c>
      <c r="AP11" s="17">
        <v>0.17488174295387629</v>
      </c>
      <c r="AQ11" s="17">
        <v>0.14984394259199429</v>
      </c>
      <c r="AR11" s="17">
        <v>0.18835216055808621</v>
      </c>
      <c r="AS11" s="17">
        <v>0.1650406102545933</v>
      </c>
      <c r="AT11" s="17">
        <v>0.17913823408834359</v>
      </c>
      <c r="AU11" s="17">
        <v>0.19864802797662889</v>
      </c>
      <c r="AV11" s="17">
        <v>0.20890035574403609</v>
      </c>
      <c r="AX11" s="17">
        <v>0.17862477332988849</v>
      </c>
      <c r="AY11" s="17">
        <v>0.1650406102545933</v>
      </c>
      <c r="AZ11" s="17">
        <v>0.17913823408834359</v>
      </c>
      <c r="BA11" s="17">
        <v>0.19864802797662889</v>
      </c>
      <c r="BC11" s="17">
        <v>0.14122236558933729</v>
      </c>
      <c r="BD11" s="17">
        <v>0.16874593697552781</v>
      </c>
      <c r="BE11" s="17">
        <v>0.14770349120877649</v>
      </c>
      <c r="BF11" s="17">
        <v>0.1180017883152876</v>
      </c>
      <c r="BG11" s="17">
        <v>0.18419379266990679</v>
      </c>
      <c r="BH11" s="17">
        <v>0.12225017664183591</v>
      </c>
      <c r="BI11" s="17">
        <v>0.11560567396158419</v>
      </c>
      <c r="BJ11" s="17">
        <v>0.16367030588532711</v>
      </c>
      <c r="BK11" s="17">
        <v>0.24232044000310421</v>
      </c>
      <c r="BL11" s="17">
        <v>0.1211838810818016</v>
      </c>
      <c r="BM11" s="17">
        <v>0.15945348881764701</v>
      </c>
      <c r="BN11" s="17">
        <v>0.22469277603447321</v>
      </c>
      <c r="BP11" s="17">
        <v>0.15397543081073989</v>
      </c>
      <c r="BQ11" s="17">
        <v>0.16792414158842439</v>
      </c>
      <c r="BR11" s="17">
        <v>0.1723351012527812</v>
      </c>
      <c r="BS11" s="17">
        <v>0.17466469509178689</v>
      </c>
      <c r="BT11" s="17">
        <v>9.9317584806074194E-2</v>
      </c>
      <c r="BU11" s="17">
        <v>0.1922662028073755</v>
      </c>
      <c r="BV11" s="17">
        <v>0.13323838481642911</v>
      </c>
      <c r="BW11" s="17">
        <v>0.2262334273704753</v>
      </c>
      <c r="BX11" s="17">
        <v>0.19382646704888501</v>
      </c>
      <c r="BY11" s="17">
        <v>0.20574039973461189</v>
      </c>
    </row>
    <row r="12" spans="2:79" ht="18.95" customHeight="1">
      <c r="B12" s="19" t="s">
        <v>229</v>
      </c>
      <c r="C12" s="17">
        <v>3.7501475124526347E-2</v>
      </c>
      <c r="D12" s="17">
        <v>3.1315716443837807E-2</v>
      </c>
      <c r="E12" s="17">
        <v>4.7285993614323223E-2</v>
      </c>
      <c r="F12" s="17">
        <v>0.1037954819993447</v>
      </c>
      <c r="H12" s="17">
        <v>1.8564177506499899E-2</v>
      </c>
      <c r="I12" s="17">
        <v>0.1004950780994205</v>
      </c>
      <c r="J12" s="17">
        <v>3.4250358062241179E-2</v>
      </c>
      <c r="K12" s="17">
        <v>3.0762455091187649E-2</v>
      </c>
      <c r="L12" s="17">
        <v>6.579555899224597E-2</v>
      </c>
      <c r="M12" s="17">
        <v>3.4761354493810299E-2</v>
      </c>
      <c r="N12" s="17">
        <v>1.471764707084052E-2</v>
      </c>
      <c r="O12" s="17">
        <v>3.7534700080756413E-2</v>
      </c>
      <c r="P12" s="17">
        <v>5.5891794412616666E-3</v>
      </c>
      <c r="Q12" s="17">
        <v>1.449380921801074E-2</v>
      </c>
      <c r="R12" s="17">
        <v>2.8157189958412619E-2</v>
      </c>
      <c r="S12" s="17">
        <v>5.6151118992758417E-2</v>
      </c>
      <c r="U12" s="17">
        <v>4.3713152627136299E-2</v>
      </c>
      <c r="V12" s="17">
        <v>3.8130584020041769E-2</v>
      </c>
      <c r="W12" s="17">
        <v>3.3267858034125602E-2</v>
      </c>
      <c r="X12" s="17">
        <v>4.8805843991117211E-2</v>
      </c>
      <c r="Y12" s="17">
        <v>1.7120886608274041E-2</v>
      </c>
      <c r="Z12" s="17">
        <v>6.2653017939560865E-2</v>
      </c>
      <c r="AA12" s="17">
        <v>2.8452399981224182E-2</v>
      </c>
      <c r="AB12" s="17">
        <v>2.1382854611296642E-2</v>
      </c>
      <c r="AC12" s="17">
        <v>2.8793299519588731E-2</v>
      </c>
      <c r="AD12" s="17">
        <v>5.8803216888588153E-2</v>
      </c>
      <c r="AE12" s="17">
        <v>9.080847130335315E-2</v>
      </c>
      <c r="AG12" s="17">
        <v>3.2695484749848153E-2</v>
      </c>
      <c r="AH12" s="17">
        <v>4.1255765610028583E-2</v>
      </c>
      <c r="AJ12" s="17">
        <v>2.6528884616459681E-2</v>
      </c>
      <c r="AK12" s="17">
        <v>3.3374184727581753E-2</v>
      </c>
      <c r="AL12" s="17">
        <v>4.468483680707435E-2</v>
      </c>
      <c r="AM12" s="17">
        <v>3.4367865852369839E-2</v>
      </c>
      <c r="AN12" s="17">
        <v>4.9587956051000449E-2</v>
      </c>
      <c r="AO12" s="17">
        <v>4.8484190498315843E-2</v>
      </c>
      <c r="AP12" s="17">
        <v>5.4977178529014882E-2</v>
      </c>
      <c r="AQ12" s="17">
        <v>6.0334217205011913E-2</v>
      </c>
      <c r="AR12" s="17">
        <v>4.3689471384771021E-2</v>
      </c>
      <c r="AS12" s="17">
        <v>1.2043054690497689E-2</v>
      </c>
      <c r="AT12" s="17">
        <v>3.7469391598403429E-2</v>
      </c>
      <c r="AU12" s="17">
        <v>4.6331352281111723E-2</v>
      </c>
      <c r="AV12" s="17">
        <v>1.0833243935475171E-2</v>
      </c>
      <c r="AX12" s="17">
        <v>3.552458872299144E-2</v>
      </c>
      <c r="AY12" s="17">
        <v>1.2043054690497689E-2</v>
      </c>
      <c r="AZ12" s="17">
        <v>3.7469391598403429E-2</v>
      </c>
      <c r="BA12" s="17">
        <v>4.6331352281111723E-2</v>
      </c>
      <c r="BC12" s="17">
        <v>2.314563930144195E-2</v>
      </c>
      <c r="BD12" s="17">
        <v>9.6572804163688949E-2</v>
      </c>
      <c r="BE12" s="17">
        <v>5.366802148220947E-2</v>
      </c>
      <c r="BF12" s="17">
        <v>2.7490864842199779E-2</v>
      </c>
      <c r="BG12" s="17">
        <v>0.1069181261247658</v>
      </c>
      <c r="BH12" s="17">
        <v>1.070786446515215E-2</v>
      </c>
      <c r="BI12" s="17">
        <v>2.3093742830716291E-2</v>
      </c>
      <c r="BJ12" s="17">
        <v>2.9652505622672739E-2</v>
      </c>
      <c r="BK12" s="17">
        <v>3.2482681062443723E-2</v>
      </c>
      <c r="BL12" s="17">
        <v>3.8536448905826318E-2</v>
      </c>
      <c r="BM12" s="17">
        <v>2.870548434303349E-2</v>
      </c>
      <c r="BN12" s="17">
        <v>5.4054905284600392E-2</v>
      </c>
      <c r="BP12" s="17">
        <v>3.280925581065243E-2</v>
      </c>
      <c r="BQ12" s="17">
        <v>2.4946213095855631E-2</v>
      </c>
      <c r="BR12" s="17">
        <v>4.5944642533510979E-2</v>
      </c>
      <c r="BS12" s="17">
        <v>4.1025038487263327E-2</v>
      </c>
      <c r="BT12" s="17">
        <v>1.322042429169926E-2</v>
      </c>
      <c r="BU12" s="17">
        <v>7.3064192047567575E-2</v>
      </c>
      <c r="BV12" s="17">
        <v>8.2761773152691814E-2</v>
      </c>
      <c r="BW12" s="17">
        <v>3.9822756689040353E-2</v>
      </c>
      <c r="BX12" s="17">
        <v>0</v>
      </c>
      <c r="BY12" s="17">
        <v>2.2494743101477432E-2</v>
      </c>
    </row>
    <row r="13" spans="2:79" ht="18.95" customHeight="1">
      <c r="B13" s="19" t="s">
        <v>55</v>
      </c>
      <c r="C13" s="17">
        <v>1.335276318207808E-2</v>
      </c>
      <c r="D13" s="17">
        <v>1.127902039311348E-2</v>
      </c>
      <c r="E13" s="17">
        <v>2.130663489390686E-2</v>
      </c>
      <c r="F13" s="17">
        <v>8.4081092497279124E-3</v>
      </c>
      <c r="H13" s="17">
        <v>3.036575080222945E-2</v>
      </c>
      <c r="I13" s="17">
        <v>2.2062232259418831E-2</v>
      </c>
      <c r="J13" s="17">
        <v>1.5823988890417161E-2</v>
      </c>
      <c r="K13" s="17">
        <v>1.562541927187041E-2</v>
      </c>
      <c r="L13" s="17">
        <v>9.7876340241371575E-3</v>
      </c>
      <c r="M13" s="17">
        <v>3.6840274945217251E-3</v>
      </c>
      <c r="N13" s="17">
        <v>1.156166032915946E-2</v>
      </c>
      <c r="O13" s="17">
        <v>8.9764960053240143E-3</v>
      </c>
      <c r="P13" s="17">
        <v>2.3319768253311939E-3</v>
      </c>
      <c r="Q13" s="17">
        <v>8.8137020436381865E-3</v>
      </c>
      <c r="R13" s="17">
        <v>0</v>
      </c>
      <c r="S13" s="17">
        <v>2.0418868919919939E-2</v>
      </c>
      <c r="U13" s="17">
        <v>2.323874324596371E-2</v>
      </c>
      <c r="V13" s="17">
        <v>6.7196855168272836E-3</v>
      </c>
      <c r="W13" s="17">
        <v>7.3777454174744914E-3</v>
      </c>
      <c r="X13" s="17">
        <v>1.288163224004998E-2</v>
      </c>
      <c r="Y13" s="17">
        <v>8.7515218245688611E-3</v>
      </c>
      <c r="Z13" s="17">
        <v>1.633760950129096E-2</v>
      </c>
      <c r="AA13" s="17">
        <v>9.4926145141008833E-3</v>
      </c>
      <c r="AB13" s="17">
        <v>3.260774119255073E-3</v>
      </c>
      <c r="AC13" s="17">
        <v>2.051066781760429E-2</v>
      </c>
      <c r="AD13" s="17">
        <v>2.012233668214897E-2</v>
      </c>
      <c r="AE13" s="17">
        <v>0.22158449721752571</v>
      </c>
      <c r="AG13" s="17">
        <v>1.015101342718582E-2</v>
      </c>
      <c r="AH13" s="17">
        <v>1.5853870696792151E-2</v>
      </c>
      <c r="AJ13" s="17">
        <v>1.0748383717027009E-2</v>
      </c>
      <c r="AK13" s="17">
        <v>1.483053150444597E-2</v>
      </c>
      <c r="AL13" s="17">
        <v>9.4269038645534379E-3</v>
      </c>
      <c r="AM13" s="17">
        <v>9.7366127370016129E-3</v>
      </c>
      <c r="AN13" s="17">
        <v>1.264514317438094E-2</v>
      </c>
      <c r="AO13" s="17">
        <v>2.0580328218807981E-2</v>
      </c>
      <c r="AP13" s="17">
        <v>2.6964303933723718E-2</v>
      </c>
      <c r="AQ13" s="17">
        <v>7.8761230927719902E-3</v>
      </c>
      <c r="AR13" s="17">
        <v>8.7755562183651058E-3</v>
      </c>
      <c r="AS13" s="17">
        <v>1.86746465775375E-2</v>
      </c>
      <c r="AT13" s="17">
        <v>1.9960594948012791E-2</v>
      </c>
      <c r="AU13" s="17">
        <v>2.643851505862636E-2</v>
      </c>
      <c r="AV13" s="17">
        <v>0</v>
      </c>
      <c r="AX13" s="17">
        <v>1.3125605114411781E-2</v>
      </c>
      <c r="AY13" s="17">
        <v>1.86746465775375E-2</v>
      </c>
      <c r="AZ13" s="17">
        <v>1.9960594948012791E-2</v>
      </c>
      <c r="BA13" s="17">
        <v>2.643851505862636E-2</v>
      </c>
      <c r="BC13" s="17">
        <v>1.437648780801129E-2</v>
      </c>
      <c r="BD13" s="17">
        <v>5.4859047115487093E-2</v>
      </c>
      <c r="BE13" s="17">
        <v>2.9895292235677679E-3</v>
      </c>
      <c r="BF13" s="17">
        <v>0</v>
      </c>
      <c r="BG13" s="17">
        <v>6.7552011264830356E-3</v>
      </c>
      <c r="BH13" s="17">
        <v>1.35808873270354E-2</v>
      </c>
      <c r="BI13" s="17">
        <v>1.444183489456159E-2</v>
      </c>
      <c r="BJ13" s="17">
        <v>2.1760573364369751E-2</v>
      </c>
      <c r="BK13" s="17">
        <v>0</v>
      </c>
      <c r="BL13" s="17">
        <v>4.308880243556619E-2</v>
      </c>
      <c r="BM13" s="17">
        <v>8.2045660137631017E-3</v>
      </c>
      <c r="BN13" s="17">
        <v>2.2672959919078368E-2</v>
      </c>
      <c r="BP13" s="17">
        <v>1.037612802645466E-2</v>
      </c>
      <c r="BQ13" s="17">
        <v>1.155404200238665E-2</v>
      </c>
      <c r="BR13" s="17">
        <v>1.982272076250725E-2</v>
      </c>
      <c r="BS13" s="17">
        <v>7.8365359031481122E-3</v>
      </c>
      <c r="BT13" s="17">
        <v>3.489327000277024E-3</v>
      </c>
      <c r="BU13" s="17">
        <v>0</v>
      </c>
      <c r="BV13" s="17">
        <v>0</v>
      </c>
      <c r="BW13" s="17">
        <v>1.8021245016578952E-2</v>
      </c>
      <c r="BX13" s="17">
        <v>0</v>
      </c>
      <c r="BY13" s="17">
        <v>2.4484908952689281E-2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CA18"/>
  <sheetViews>
    <sheetView showGridLines="0" workbookViewId="0">
      <pane xSplit="2" topLeftCell="AV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0.32578049771050083</v>
      </c>
      <c r="D9" s="17">
        <v>0.33359290997603169</v>
      </c>
      <c r="E9" s="17">
        <v>0.29975831436589961</v>
      </c>
      <c r="F9" s="17">
        <v>0.3558779438484968</v>
      </c>
      <c r="H9" s="17">
        <v>0.23719850752879301</v>
      </c>
      <c r="I9" s="17">
        <v>0.34499281163717099</v>
      </c>
      <c r="J9" s="17">
        <v>0.31760034686898653</v>
      </c>
      <c r="K9" s="17">
        <v>0.27462935862390092</v>
      </c>
      <c r="L9" s="17">
        <v>0.29756059518640648</v>
      </c>
      <c r="M9" s="17">
        <v>0.29516390014222338</v>
      </c>
      <c r="N9" s="17">
        <v>0.2423457866107368</v>
      </c>
      <c r="O9" s="17">
        <v>0.37272026332619962</v>
      </c>
      <c r="P9" s="17">
        <v>0.36246681780253248</v>
      </c>
      <c r="Q9" s="17">
        <v>0.39050846505239289</v>
      </c>
      <c r="R9" s="17">
        <v>0.4360240671377566</v>
      </c>
      <c r="S9" s="17">
        <v>0.35022572521398532</v>
      </c>
      <c r="U9" s="17">
        <v>0.28733922767049452</v>
      </c>
      <c r="V9" s="17">
        <v>0.41976130494227543</v>
      </c>
      <c r="W9" s="17">
        <v>0.2530564535348781</v>
      </c>
      <c r="X9" s="17">
        <v>0.26722700694641138</v>
      </c>
      <c r="Y9" s="17">
        <v>0.34369989097045239</v>
      </c>
      <c r="Z9" s="17">
        <v>0.30967717297708819</v>
      </c>
      <c r="AA9" s="17">
        <v>0.37734883063000491</v>
      </c>
      <c r="AB9" s="17">
        <v>0.37911307213354167</v>
      </c>
      <c r="AC9" s="17">
        <v>0.33180189474641753</v>
      </c>
      <c r="AD9" s="17">
        <v>0.29944078944054148</v>
      </c>
      <c r="AE9" s="17">
        <v>0.3473362243397638</v>
      </c>
      <c r="AG9" s="17">
        <v>0.37845323469046421</v>
      </c>
      <c r="AH9" s="17">
        <v>0.28463419073262219</v>
      </c>
      <c r="AJ9" s="17">
        <v>0.37742104067850551</v>
      </c>
      <c r="AK9" s="17">
        <v>0.33016776442156642</v>
      </c>
      <c r="AL9" s="17">
        <v>0.30736168483232001</v>
      </c>
      <c r="AM9" s="17">
        <v>0.26900129428730152</v>
      </c>
      <c r="AN9" s="17">
        <v>0.33088537821157699</v>
      </c>
      <c r="AO9" s="17">
        <v>0.37587307173986018</v>
      </c>
      <c r="AP9" s="17">
        <v>0.33095525850163032</v>
      </c>
      <c r="AQ9" s="17">
        <v>0.35579871509924338</v>
      </c>
      <c r="AR9" s="17">
        <v>0.34618987839469562</v>
      </c>
      <c r="AS9" s="17">
        <v>0.27859880502840689</v>
      </c>
      <c r="AT9" s="17">
        <v>0.30150186626594028</v>
      </c>
      <c r="AU9" s="17">
        <v>0.33246625839204458</v>
      </c>
      <c r="AV9" s="17">
        <v>0.31163096478192392</v>
      </c>
      <c r="AX9" s="17">
        <v>0.33020618735753732</v>
      </c>
      <c r="AY9" s="17">
        <v>0.27859880502840689</v>
      </c>
      <c r="AZ9" s="17">
        <v>0.30150186626594028</v>
      </c>
      <c r="BA9" s="17">
        <v>0.33246625839204458</v>
      </c>
      <c r="BC9" s="17">
        <v>0.37759392792592572</v>
      </c>
      <c r="BD9" s="17">
        <v>0.28762222504497181</v>
      </c>
      <c r="BE9" s="17">
        <v>0.34021957409553383</v>
      </c>
      <c r="BF9" s="17">
        <v>0.36032868298245052</v>
      </c>
      <c r="BG9" s="17">
        <v>0.42987150697586018</v>
      </c>
      <c r="BH9" s="17">
        <v>0.44226797587396688</v>
      </c>
      <c r="BI9" s="17">
        <v>0.39336203326259522</v>
      </c>
      <c r="BJ9" s="17">
        <v>0.3023783789196145</v>
      </c>
      <c r="BK9" s="17">
        <v>0.30917367695550341</v>
      </c>
      <c r="BL9" s="17">
        <v>0.27762556136122613</v>
      </c>
      <c r="BM9" s="17">
        <v>0.37691622020725302</v>
      </c>
      <c r="BN9" s="17">
        <v>0.28713342452985491</v>
      </c>
      <c r="BP9" s="17">
        <v>0.29779633875041878</v>
      </c>
      <c r="BQ9" s="17">
        <v>0.37384294895345138</v>
      </c>
      <c r="BR9" s="17">
        <v>0.32091732921975202</v>
      </c>
      <c r="BS9" s="17">
        <v>0.29313666297406299</v>
      </c>
      <c r="BT9" s="17">
        <v>0.43299168579738478</v>
      </c>
      <c r="BU9" s="17">
        <v>0.32490890570590852</v>
      </c>
      <c r="BV9" s="17">
        <v>0.34725985389233383</v>
      </c>
      <c r="BW9" s="17">
        <v>0.29364078867653742</v>
      </c>
      <c r="BX9" s="17">
        <v>0.4694907091759779</v>
      </c>
      <c r="BY9" s="17">
        <v>0.33925548910171799</v>
      </c>
    </row>
    <row r="10" spans="2:79" ht="18.95" customHeight="1">
      <c r="B10" s="19" t="s">
        <v>227</v>
      </c>
      <c r="C10" s="17">
        <v>0.43634068481627658</v>
      </c>
      <c r="D10" s="17">
        <v>0.42384373504610318</v>
      </c>
      <c r="E10" s="17">
        <v>0.47810859326434879</v>
      </c>
      <c r="F10" s="17">
        <v>0.41831230046902651</v>
      </c>
      <c r="H10" s="17">
        <v>0.47015243498815518</v>
      </c>
      <c r="I10" s="17">
        <v>0.44782894815268709</v>
      </c>
      <c r="J10" s="17">
        <v>0.443333817697946</v>
      </c>
      <c r="K10" s="17">
        <v>0.44534036739784588</v>
      </c>
      <c r="L10" s="17">
        <v>0.45005473499903431</v>
      </c>
      <c r="M10" s="17">
        <v>0.41941827913201257</v>
      </c>
      <c r="N10" s="17">
        <v>0.51655610804398655</v>
      </c>
      <c r="O10" s="17">
        <v>0.34411791187320362</v>
      </c>
      <c r="P10" s="17">
        <v>0.47114496101984338</v>
      </c>
      <c r="Q10" s="17">
        <v>0.45913558877663158</v>
      </c>
      <c r="R10" s="17">
        <v>0.372543712185332</v>
      </c>
      <c r="S10" s="17">
        <v>0.40710522728686482</v>
      </c>
      <c r="U10" s="17">
        <v>0.41116605565807351</v>
      </c>
      <c r="V10" s="17">
        <v>0.34439265818197928</v>
      </c>
      <c r="W10" s="17">
        <v>0.49170966034660751</v>
      </c>
      <c r="X10" s="17">
        <v>0.48954134997517079</v>
      </c>
      <c r="Y10" s="17">
        <v>0.43956289173639568</v>
      </c>
      <c r="Z10" s="17">
        <v>0.47705439169993608</v>
      </c>
      <c r="AA10" s="17">
        <v>0.40011381923843797</v>
      </c>
      <c r="AB10" s="17">
        <v>0.45917877254714701</v>
      </c>
      <c r="AC10" s="17">
        <v>0.42119694886680831</v>
      </c>
      <c r="AD10" s="17">
        <v>0.42656524831756371</v>
      </c>
      <c r="AE10" s="17">
        <v>0.21157426069927701</v>
      </c>
      <c r="AG10" s="17">
        <v>0.41425783961571772</v>
      </c>
      <c r="AH10" s="17">
        <v>0.4535911179561532</v>
      </c>
      <c r="AJ10" s="17">
        <v>0.440988139680484</v>
      </c>
      <c r="AK10" s="17">
        <v>0.43859302166787523</v>
      </c>
      <c r="AL10" s="17">
        <v>0.47957320296325728</v>
      </c>
      <c r="AM10" s="17">
        <v>0.49285079012276067</v>
      </c>
      <c r="AN10" s="17">
        <v>0.45185815489460662</v>
      </c>
      <c r="AO10" s="17">
        <v>0.40000582675053631</v>
      </c>
      <c r="AP10" s="17">
        <v>0.40163619988564592</v>
      </c>
      <c r="AQ10" s="17">
        <v>0.40477193299580039</v>
      </c>
      <c r="AR10" s="17">
        <v>0.45690536332585568</v>
      </c>
      <c r="AS10" s="17">
        <v>0.53526846635665026</v>
      </c>
      <c r="AT10" s="17">
        <v>0.49862866686430168</v>
      </c>
      <c r="AU10" s="17">
        <v>0.44257645553792829</v>
      </c>
      <c r="AV10" s="17">
        <v>0.50722962306063712</v>
      </c>
      <c r="AX10" s="17">
        <v>0.43048446130447648</v>
      </c>
      <c r="AY10" s="17">
        <v>0.53526846635665026</v>
      </c>
      <c r="AZ10" s="17">
        <v>0.49862866686430168</v>
      </c>
      <c r="BA10" s="17">
        <v>0.44257645553792829</v>
      </c>
      <c r="BC10" s="17">
        <v>0.379683279404052</v>
      </c>
      <c r="BD10" s="17">
        <v>0.45608672950957602</v>
      </c>
      <c r="BE10" s="17">
        <v>0.40207389894761009</v>
      </c>
      <c r="BF10" s="17">
        <v>0.48971341151668651</v>
      </c>
      <c r="BG10" s="17">
        <v>0.47861865960427941</v>
      </c>
      <c r="BH10" s="17">
        <v>0.4291546297044892</v>
      </c>
      <c r="BI10" s="17">
        <v>0.43181132983411918</v>
      </c>
      <c r="BJ10" s="17">
        <v>0.47189344044543019</v>
      </c>
      <c r="BK10" s="17">
        <v>0.47497134268137342</v>
      </c>
      <c r="BL10" s="17">
        <v>0.4627649248341511</v>
      </c>
      <c r="BM10" s="17">
        <v>0.42242850637465701</v>
      </c>
      <c r="BN10" s="17">
        <v>0.40024514177978793</v>
      </c>
      <c r="BP10" s="17">
        <v>0.46638870324295351</v>
      </c>
      <c r="BQ10" s="17">
        <v>0.45033633089643221</v>
      </c>
      <c r="BR10" s="17">
        <v>0.49435396520680169</v>
      </c>
      <c r="BS10" s="17">
        <v>0.41815681527182641</v>
      </c>
      <c r="BT10" s="17">
        <v>0.42142415079197409</v>
      </c>
      <c r="BU10" s="17">
        <v>0.4680362661131518</v>
      </c>
      <c r="BV10" s="17">
        <v>0.36957900977622238</v>
      </c>
      <c r="BW10" s="17">
        <v>0.40426580405896301</v>
      </c>
      <c r="BX10" s="17">
        <v>0.37157088441815078</v>
      </c>
      <c r="BY10" s="17">
        <v>0.43783963417562938</v>
      </c>
    </row>
    <row r="11" spans="2:79" ht="18.95" customHeight="1">
      <c r="B11" s="19" t="s">
        <v>228</v>
      </c>
      <c r="C11" s="17">
        <v>0.18559804025841509</v>
      </c>
      <c r="D11" s="17">
        <v>0.19029776382062261</v>
      </c>
      <c r="E11" s="17">
        <v>0.1737293923468223</v>
      </c>
      <c r="F11" s="17">
        <v>0.17032964547104379</v>
      </c>
      <c r="H11" s="17">
        <v>0.21010310845270941</v>
      </c>
      <c r="I11" s="17">
        <v>0.13161229783278861</v>
      </c>
      <c r="J11" s="17">
        <v>0.18477189519833701</v>
      </c>
      <c r="K11" s="17">
        <v>0.2210347328826433</v>
      </c>
      <c r="L11" s="17">
        <v>0.20186021683083771</v>
      </c>
      <c r="M11" s="17">
        <v>0.21059889635867049</v>
      </c>
      <c r="N11" s="17">
        <v>0.203895057440797</v>
      </c>
      <c r="O11" s="17">
        <v>0.25259246142467467</v>
      </c>
      <c r="P11" s="17">
        <v>0.14870206275654749</v>
      </c>
      <c r="Q11" s="17">
        <v>0.1039357778383289</v>
      </c>
      <c r="R11" s="17">
        <v>0.1639708751132693</v>
      </c>
      <c r="S11" s="17">
        <v>0.19161701316144289</v>
      </c>
      <c r="U11" s="17">
        <v>0.2284944526692729</v>
      </c>
      <c r="V11" s="17">
        <v>0.17462695029571851</v>
      </c>
      <c r="W11" s="17">
        <v>0.2085959374112116</v>
      </c>
      <c r="X11" s="17">
        <v>0.1943976409677613</v>
      </c>
      <c r="Y11" s="17">
        <v>0.1685548198410935</v>
      </c>
      <c r="Z11" s="17">
        <v>0.1685086680140388</v>
      </c>
      <c r="AA11" s="17">
        <v>0.17797224981206011</v>
      </c>
      <c r="AB11" s="17">
        <v>0.12938221728871521</v>
      </c>
      <c r="AC11" s="17">
        <v>0.19808280331087261</v>
      </c>
      <c r="AD11" s="17">
        <v>0.19929976247401859</v>
      </c>
      <c r="AE11" s="17">
        <v>0.12869654644008019</v>
      </c>
      <c r="AG11" s="17">
        <v>0.1693246750642898</v>
      </c>
      <c r="AH11" s="17">
        <v>0.19831028796438319</v>
      </c>
      <c r="AJ11" s="17">
        <v>0.131818377606163</v>
      </c>
      <c r="AK11" s="17">
        <v>0.19325469999670999</v>
      </c>
      <c r="AL11" s="17">
        <v>0.1602833469368668</v>
      </c>
      <c r="AM11" s="17">
        <v>0.1904462033319359</v>
      </c>
      <c r="AN11" s="17">
        <v>0.17197692784398119</v>
      </c>
      <c r="AO11" s="17">
        <v>0.16829551554545311</v>
      </c>
      <c r="AP11" s="17">
        <v>0.1884975422710011</v>
      </c>
      <c r="AQ11" s="17">
        <v>0.17491065401227809</v>
      </c>
      <c r="AR11" s="17">
        <v>0.17131670050158321</v>
      </c>
      <c r="AS11" s="17">
        <v>0.13191166464231949</v>
      </c>
      <c r="AT11" s="17">
        <v>0.14534573640719789</v>
      </c>
      <c r="AU11" s="17">
        <v>0.17898493394666889</v>
      </c>
      <c r="AV11" s="17">
        <v>0.1550435427890659</v>
      </c>
      <c r="AX11" s="17">
        <v>0.18679325869103319</v>
      </c>
      <c r="AY11" s="17">
        <v>0.13191166464231949</v>
      </c>
      <c r="AZ11" s="17">
        <v>0.14534573640719789</v>
      </c>
      <c r="BA11" s="17">
        <v>0.17898493394666889</v>
      </c>
      <c r="BC11" s="17">
        <v>0.2014791582803761</v>
      </c>
      <c r="BD11" s="17">
        <v>0.16961066401673061</v>
      </c>
      <c r="BE11" s="17">
        <v>0.20078179356613471</v>
      </c>
      <c r="BF11" s="17">
        <v>0.13400766248821089</v>
      </c>
      <c r="BG11" s="17">
        <v>5.6441879570678963E-2</v>
      </c>
      <c r="BH11" s="17">
        <v>9.5158576269481085E-2</v>
      </c>
      <c r="BI11" s="17">
        <v>0.12819869556717911</v>
      </c>
      <c r="BJ11" s="17">
        <v>0.17874194178961411</v>
      </c>
      <c r="BK11" s="17">
        <v>0.17775253227914431</v>
      </c>
      <c r="BL11" s="17">
        <v>0.18163149509661841</v>
      </c>
      <c r="BM11" s="17">
        <v>0.16356458289596409</v>
      </c>
      <c r="BN11" s="17">
        <v>0.21993092619189231</v>
      </c>
      <c r="BP11" s="17">
        <v>0.19518282791517039</v>
      </c>
      <c r="BQ11" s="17">
        <v>0.14817441381885779</v>
      </c>
      <c r="BR11" s="17">
        <v>0.1433493636292906</v>
      </c>
      <c r="BS11" s="17">
        <v>0.22373988425450009</v>
      </c>
      <c r="BT11" s="17">
        <v>0.119166018916032</v>
      </c>
      <c r="BU11" s="17">
        <v>0.1827000974984172</v>
      </c>
      <c r="BV11" s="17">
        <v>0.2322880534615013</v>
      </c>
      <c r="BW11" s="17">
        <v>0.25651188917763562</v>
      </c>
      <c r="BX11" s="17">
        <v>9.0836742398515774E-2</v>
      </c>
      <c r="BY11" s="17">
        <v>0.15481721087251879</v>
      </c>
    </row>
    <row r="12" spans="2:79" ht="18.95" customHeight="1">
      <c r="B12" s="19" t="s">
        <v>229</v>
      </c>
      <c r="C12" s="17">
        <v>4.2408371206088542E-2</v>
      </c>
      <c r="D12" s="17">
        <v>4.2928596084221497E-2</v>
      </c>
      <c r="E12" s="17">
        <v>3.4851964607337499E-2</v>
      </c>
      <c r="F12" s="17">
        <v>5.5480110211432752E-2</v>
      </c>
      <c r="H12" s="17">
        <v>5.2050289268957557E-2</v>
      </c>
      <c r="I12" s="17">
        <v>7.5565942377353285E-2</v>
      </c>
      <c r="J12" s="17">
        <v>5.4293940234730297E-2</v>
      </c>
      <c r="K12" s="17">
        <v>4.5637067836595213E-2</v>
      </c>
      <c r="L12" s="17">
        <v>4.3272229951440748E-2</v>
      </c>
      <c r="M12" s="17">
        <v>5.7774078568191917E-2</v>
      </c>
      <c r="N12" s="17">
        <v>3.7203047904479793E-2</v>
      </c>
      <c r="O12" s="17">
        <v>3.056936337592206E-2</v>
      </c>
      <c r="P12" s="17">
        <v>1.5354181595745271E-2</v>
      </c>
      <c r="Q12" s="17">
        <v>4.2668804924729832E-2</v>
      </c>
      <c r="R12" s="17">
        <v>1.808719400616934E-2</v>
      </c>
      <c r="S12" s="17">
        <v>3.7800291188981282E-2</v>
      </c>
      <c r="U12" s="17">
        <v>4.794575063977552E-2</v>
      </c>
      <c r="V12" s="17">
        <v>6.1219086580026727E-2</v>
      </c>
      <c r="W12" s="17">
        <v>4.299929374512048E-2</v>
      </c>
      <c r="X12" s="17">
        <v>3.5816822308471108E-2</v>
      </c>
      <c r="Y12" s="17">
        <v>3.9430875627489613E-2</v>
      </c>
      <c r="Z12" s="17">
        <v>3.9653154221473572E-2</v>
      </c>
      <c r="AA12" s="17">
        <v>3.6514214035627601E-2</v>
      </c>
      <c r="AB12" s="17">
        <v>3.088368729339638E-2</v>
      </c>
      <c r="AC12" s="17">
        <v>3.3833741009127768E-2</v>
      </c>
      <c r="AD12" s="17">
        <v>6.5622487535698118E-2</v>
      </c>
      <c r="AE12" s="17">
        <v>0</v>
      </c>
      <c r="AG12" s="17">
        <v>3.0422711439374049E-2</v>
      </c>
      <c r="AH12" s="17">
        <v>5.1771196537934133E-2</v>
      </c>
      <c r="AJ12" s="17">
        <v>4.3297726561417747E-2</v>
      </c>
      <c r="AK12" s="17">
        <v>2.8004904857484199E-2</v>
      </c>
      <c r="AL12" s="17">
        <v>3.8690449313985797E-2</v>
      </c>
      <c r="AM12" s="17">
        <v>3.6347119275009242E-2</v>
      </c>
      <c r="AN12" s="17">
        <v>3.2160435388981827E-2</v>
      </c>
      <c r="AO12" s="17">
        <v>3.6420133618858118E-2</v>
      </c>
      <c r="AP12" s="17">
        <v>6.1002310417222753E-2</v>
      </c>
      <c r="AQ12" s="17">
        <v>5.0164787385652748E-2</v>
      </c>
      <c r="AR12" s="17">
        <v>1.512215227060737E-2</v>
      </c>
      <c r="AS12" s="17">
        <v>1.86823359641035E-2</v>
      </c>
      <c r="AT12" s="17">
        <v>4.1216667163885098E-2</v>
      </c>
      <c r="AU12" s="17">
        <v>3.4025954753985878E-2</v>
      </c>
      <c r="AV12" s="17">
        <v>2.6095869368373281E-2</v>
      </c>
      <c r="AX12" s="17">
        <v>4.3959486440988967E-2</v>
      </c>
      <c r="AY12" s="17">
        <v>1.86823359641035E-2</v>
      </c>
      <c r="AZ12" s="17">
        <v>4.1216667163885098E-2</v>
      </c>
      <c r="BA12" s="17">
        <v>3.4025954753985878E-2</v>
      </c>
      <c r="BC12" s="17">
        <v>3.3348469420219372E-2</v>
      </c>
      <c r="BD12" s="17">
        <v>6.8413841613313056E-2</v>
      </c>
      <c r="BE12" s="17">
        <v>5.3935204167153458E-2</v>
      </c>
      <c r="BF12" s="17">
        <v>1.5950243012652229E-2</v>
      </c>
      <c r="BG12" s="17">
        <v>2.8312752722698391E-2</v>
      </c>
      <c r="BH12" s="17">
        <v>2.5426750671529889E-2</v>
      </c>
      <c r="BI12" s="17">
        <v>3.2186106441544883E-2</v>
      </c>
      <c r="BJ12" s="17">
        <v>3.394479147079054E-2</v>
      </c>
      <c r="BK12" s="17">
        <v>3.8102448083979043E-2</v>
      </c>
      <c r="BL12" s="17">
        <v>7.1655477513009089E-2</v>
      </c>
      <c r="BM12" s="17">
        <v>3.2009735070322128E-2</v>
      </c>
      <c r="BN12" s="17">
        <v>6.9701324271881554E-2</v>
      </c>
      <c r="BP12" s="17">
        <v>2.9358642686410551E-2</v>
      </c>
      <c r="BQ12" s="17">
        <v>2.1869285330065189E-2</v>
      </c>
      <c r="BR12" s="17">
        <v>2.745303774841432E-2</v>
      </c>
      <c r="BS12" s="17">
        <v>6.1048369548036358E-2</v>
      </c>
      <c r="BT12" s="17">
        <v>1.6698399247581638E-2</v>
      </c>
      <c r="BU12" s="17">
        <v>2.435473068252253E-2</v>
      </c>
      <c r="BV12" s="17">
        <v>5.0873082869942562E-2</v>
      </c>
      <c r="BW12" s="17">
        <v>4.3293947805133973E-2</v>
      </c>
      <c r="BX12" s="17">
        <v>6.810166400735565E-2</v>
      </c>
      <c r="BY12" s="17">
        <v>4.7884468429366472E-2</v>
      </c>
    </row>
    <row r="13" spans="2:79" ht="18.95" customHeight="1">
      <c r="B13" s="19" t="s">
        <v>55</v>
      </c>
      <c r="C13" s="17">
        <v>9.8724060087190205E-3</v>
      </c>
      <c r="D13" s="17">
        <v>9.3369950730210621E-3</v>
      </c>
      <c r="E13" s="17">
        <v>1.355173541559172E-2</v>
      </c>
      <c r="F13" s="17">
        <v>0</v>
      </c>
      <c r="H13" s="17">
        <v>3.0495659761384741E-2</v>
      </c>
      <c r="I13" s="17">
        <v>0</v>
      </c>
      <c r="J13" s="17">
        <v>0</v>
      </c>
      <c r="K13" s="17">
        <v>1.3358473259014731E-2</v>
      </c>
      <c r="L13" s="17">
        <v>7.252223032280675E-3</v>
      </c>
      <c r="M13" s="17">
        <v>1.704484579890167E-2</v>
      </c>
      <c r="N13" s="17">
        <v>0</v>
      </c>
      <c r="O13" s="17">
        <v>0</v>
      </c>
      <c r="P13" s="17">
        <v>2.3319768253311939E-3</v>
      </c>
      <c r="Q13" s="17">
        <v>3.7513634079167639E-3</v>
      </c>
      <c r="R13" s="17">
        <v>9.3741515574729192E-3</v>
      </c>
      <c r="S13" s="17">
        <v>1.3251743148725761E-2</v>
      </c>
      <c r="U13" s="17">
        <v>2.5054513362383658E-2</v>
      </c>
      <c r="V13" s="17">
        <v>0</v>
      </c>
      <c r="W13" s="17">
        <v>3.638654962182217E-3</v>
      </c>
      <c r="X13" s="17">
        <v>1.301717980218536E-2</v>
      </c>
      <c r="Y13" s="17">
        <v>8.7515218245688611E-3</v>
      </c>
      <c r="Z13" s="17">
        <v>5.1066130874634448E-3</v>
      </c>
      <c r="AA13" s="17">
        <v>8.0508862838694559E-3</v>
      </c>
      <c r="AB13" s="17">
        <v>1.4422507371997901E-3</v>
      </c>
      <c r="AC13" s="17">
        <v>1.508461206677413E-2</v>
      </c>
      <c r="AD13" s="17">
        <v>9.0717122321781578E-3</v>
      </c>
      <c r="AE13" s="17">
        <v>0.31239296852087889</v>
      </c>
      <c r="AG13" s="17">
        <v>7.5415391901542108E-3</v>
      </c>
      <c r="AH13" s="17">
        <v>1.1693206808907191E-2</v>
      </c>
      <c r="AJ13" s="17">
        <v>6.4747154734299244E-3</v>
      </c>
      <c r="AK13" s="17">
        <v>9.9796090563641915E-3</v>
      </c>
      <c r="AL13" s="17">
        <v>1.40913159535702E-2</v>
      </c>
      <c r="AM13" s="17">
        <v>1.13545929829927E-2</v>
      </c>
      <c r="AN13" s="17">
        <v>1.311910366085323E-2</v>
      </c>
      <c r="AO13" s="17">
        <v>1.9405452345292149E-2</v>
      </c>
      <c r="AP13" s="17">
        <v>1.790868892450009E-2</v>
      </c>
      <c r="AQ13" s="17">
        <v>1.4353910507025631E-2</v>
      </c>
      <c r="AR13" s="17">
        <v>1.046590550725823E-2</v>
      </c>
      <c r="AS13" s="17">
        <v>3.553872800851976E-2</v>
      </c>
      <c r="AT13" s="17">
        <v>1.330706329867519E-2</v>
      </c>
      <c r="AU13" s="17">
        <v>1.194639736937231E-2</v>
      </c>
      <c r="AV13" s="17">
        <v>0</v>
      </c>
      <c r="AX13" s="17">
        <v>8.5566062059640891E-3</v>
      </c>
      <c r="AY13" s="17">
        <v>3.553872800851976E-2</v>
      </c>
      <c r="AZ13" s="17">
        <v>1.330706329867519E-2</v>
      </c>
      <c r="BA13" s="17">
        <v>1.194639736937231E-2</v>
      </c>
      <c r="BC13" s="17">
        <v>7.8951649694269203E-3</v>
      </c>
      <c r="BD13" s="17">
        <v>1.8266539815408239E-2</v>
      </c>
      <c r="BE13" s="17">
        <v>2.9895292235677679E-3</v>
      </c>
      <c r="BF13" s="17">
        <v>0</v>
      </c>
      <c r="BG13" s="17">
        <v>6.7552011264830356E-3</v>
      </c>
      <c r="BH13" s="17">
        <v>7.9920674805330112E-3</v>
      </c>
      <c r="BI13" s="17">
        <v>1.444183489456159E-2</v>
      </c>
      <c r="BJ13" s="17">
        <v>1.304144737455056E-2</v>
      </c>
      <c r="BK13" s="17">
        <v>0</v>
      </c>
      <c r="BL13" s="17">
        <v>6.3225411949950228E-3</v>
      </c>
      <c r="BM13" s="17">
        <v>5.0809554518038017E-3</v>
      </c>
      <c r="BN13" s="17">
        <v>2.2989183226583339E-2</v>
      </c>
      <c r="BP13" s="17">
        <v>1.127348740504678E-2</v>
      </c>
      <c r="BQ13" s="17">
        <v>5.7770210011933261E-3</v>
      </c>
      <c r="BR13" s="17">
        <v>1.392630419574133E-2</v>
      </c>
      <c r="BS13" s="17">
        <v>3.9182679515740561E-3</v>
      </c>
      <c r="BT13" s="17">
        <v>9.7197452470275947E-3</v>
      </c>
      <c r="BU13" s="17">
        <v>0</v>
      </c>
      <c r="BV13" s="17">
        <v>0</v>
      </c>
      <c r="BW13" s="17">
        <v>2.2875702817302989E-3</v>
      </c>
      <c r="BX13" s="17">
        <v>0</v>
      </c>
      <c r="BY13" s="17">
        <v>2.0203197420767441E-2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A18"/>
  <sheetViews>
    <sheetView showGridLines="0" workbookViewId="0">
      <pane xSplit="2" topLeftCell="AU1" activePane="topRight" state="frozen"/>
      <selection pane="topRight" activeCell="BA10"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0.55484651728015688</v>
      </c>
      <c r="D9" s="17">
        <v>0.55820771325442753</v>
      </c>
      <c r="E9" s="17">
        <v>0.53870160118853527</v>
      </c>
      <c r="F9" s="17">
        <v>0.57291619792564008</v>
      </c>
      <c r="H9" s="17">
        <v>0.48697637387354659</v>
      </c>
      <c r="I9" s="17">
        <v>0.52591623800894083</v>
      </c>
      <c r="J9" s="17">
        <v>0.60851206922776946</v>
      </c>
      <c r="K9" s="17">
        <v>0.46570105477622992</v>
      </c>
      <c r="L9" s="17">
        <v>0.53933227133474815</v>
      </c>
      <c r="M9" s="17">
        <v>0.49636268463480682</v>
      </c>
      <c r="N9" s="17">
        <v>0.60094538134359432</v>
      </c>
      <c r="O9" s="17">
        <v>0.60142435847249121</v>
      </c>
      <c r="P9" s="17">
        <v>0.54541551577877989</v>
      </c>
      <c r="Q9" s="17">
        <v>0.55261832764175567</v>
      </c>
      <c r="R9" s="17">
        <v>0.6951592840168187</v>
      </c>
      <c r="S9" s="17">
        <v>0.57691243212124432</v>
      </c>
      <c r="U9" s="17">
        <v>0.53802474512802667</v>
      </c>
      <c r="V9" s="17">
        <v>0.59622936939232507</v>
      </c>
      <c r="W9" s="17">
        <v>0.50642926918001019</v>
      </c>
      <c r="X9" s="17">
        <v>0.50638976207359465</v>
      </c>
      <c r="Y9" s="17">
        <v>0.5150833471576951</v>
      </c>
      <c r="Z9" s="17">
        <v>0.5337291437310564</v>
      </c>
      <c r="AA9" s="17">
        <v>0.55680181318821365</v>
      </c>
      <c r="AB9" s="17">
        <v>0.59612744690961406</v>
      </c>
      <c r="AC9" s="17">
        <v>0.61806351645710444</v>
      </c>
      <c r="AD9" s="17">
        <v>0.56774587884467886</v>
      </c>
      <c r="AE9" s="17">
        <v>0.42314852139855408</v>
      </c>
      <c r="AG9" s="17">
        <v>0.5922875890049033</v>
      </c>
      <c r="AH9" s="17">
        <v>0.52559871435407746</v>
      </c>
      <c r="AJ9" s="17">
        <v>0.61357753640205004</v>
      </c>
      <c r="AK9" s="17">
        <v>0.58349511992368097</v>
      </c>
      <c r="AL9" s="17">
        <v>0.5853956843321616</v>
      </c>
      <c r="AM9" s="17">
        <v>0.5596035266786088</v>
      </c>
      <c r="AN9" s="17">
        <v>0.56939051600131463</v>
      </c>
      <c r="AO9" s="17">
        <v>0.61779887861087879</v>
      </c>
      <c r="AP9" s="17">
        <v>0.59070951385338377</v>
      </c>
      <c r="AQ9" s="17">
        <v>0.59326560271739692</v>
      </c>
      <c r="AR9" s="17">
        <v>0.61534857539067156</v>
      </c>
      <c r="AS9" s="17">
        <v>0.5819670998012908</v>
      </c>
      <c r="AT9" s="17">
        <v>0.58319230046706871</v>
      </c>
      <c r="AU9" s="17">
        <v>0.55961064646562975</v>
      </c>
      <c r="AV9" s="17">
        <v>0.69361853669852369</v>
      </c>
      <c r="AX9" s="17">
        <v>0.56290327085346725</v>
      </c>
      <c r="AY9" s="17">
        <v>0.5819670998012908</v>
      </c>
      <c r="AZ9" s="17">
        <v>0.58319230046706871</v>
      </c>
      <c r="BA9" s="17">
        <v>0.55961064646562975</v>
      </c>
      <c r="BC9" s="17">
        <v>0.57080981397680985</v>
      </c>
      <c r="BD9" s="17">
        <v>0.55166028903337583</v>
      </c>
      <c r="BE9" s="17">
        <v>0.61412950585651216</v>
      </c>
      <c r="BF9" s="17">
        <v>0.50902995580799582</v>
      </c>
      <c r="BG9" s="17">
        <v>0.43789642038612919</v>
      </c>
      <c r="BH9" s="17">
        <v>0.60072276842406069</v>
      </c>
      <c r="BI9" s="17">
        <v>0.54516806015840746</v>
      </c>
      <c r="BJ9" s="17">
        <v>0.55735446874172112</v>
      </c>
      <c r="BK9" s="17">
        <v>0.48247661557055632</v>
      </c>
      <c r="BL9" s="17">
        <v>0.54994888764338556</v>
      </c>
      <c r="BM9" s="17">
        <v>0.59897679152015371</v>
      </c>
      <c r="BN9" s="17">
        <v>0.53327827451004695</v>
      </c>
      <c r="BP9" s="17">
        <v>0.59555618109881103</v>
      </c>
      <c r="BQ9" s="17">
        <v>0.6511941968381012</v>
      </c>
      <c r="BR9" s="17">
        <v>0.52632526205057439</v>
      </c>
      <c r="BS9" s="17">
        <v>0.57202612943032016</v>
      </c>
      <c r="BT9" s="17">
        <v>0.61985749444786231</v>
      </c>
      <c r="BU9" s="17">
        <v>0.47360893245384839</v>
      </c>
      <c r="BV9" s="17">
        <v>0.56579531229248292</v>
      </c>
      <c r="BW9" s="17">
        <v>0.48828190975507169</v>
      </c>
      <c r="BX9" s="17">
        <v>0.54332734391436666</v>
      </c>
      <c r="BY9" s="17">
        <v>0.54513709442688563</v>
      </c>
    </row>
    <row r="10" spans="2:79" ht="18.95" customHeight="1">
      <c r="B10" s="19" t="s">
        <v>227</v>
      </c>
      <c r="C10" s="17">
        <v>0.34568889849954698</v>
      </c>
      <c r="D10" s="17">
        <v>0.34962337682659772</v>
      </c>
      <c r="E10" s="17">
        <v>0.35279924925736222</v>
      </c>
      <c r="F10" s="17">
        <v>0.24766793089979361</v>
      </c>
      <c r="H10" s="17">
        <v>0.34345993647389189</v>
      </c>
      <c r="I10" s="17">
        <v>0.34661441703633189</v>
      </c>
      <c r="J10" s="17">
        <v>0.30791483114793272</v>
      </c>
      <c r="K10" s="17">
        <v>0.41979368574826043</v>
      </c>
      <c r="L10" s="17">
        <v>0.34915972514076871</v>
      </c>
      <c r="M10" s="17">
        <v>0.40128014141070961</v>
      </c>
      <c r="N10" s="17">
        <v>0.32537916013214718</v>
      </c>
      <c r="O10" s="17">
        <v>0.32105993598751659</v>
      </c>
      <c r="P10" s="17">
        <v>0.40012537193805681</v>
      </c>
      <c r="Q10" s="17">
        <v>0.39885621294846307</v>
      </c>
      <c r="R10" s="17">
        <v>0.2408239230360458</v>
      </c>
      <c r="S10" s="17">
        <v>0.30932503886601748</v>
      </c>
      <c r="U10" s="17">
        <v>0.36074863346077479</v>
      </c>
      <c r="V10" s="17">
        <v>0.28685323712705041</v>
      </c>
      <c r="W10" s="17">
        <v>0.3930315132371841</v>
      </c>
      <c r="X10" s="17">
        <v>0.38750102942288439</v>
      </c>
      <c r="Y10" s="17">
        <v>0.36877214875204328</v>
      </c>
      <c r="Z10" s="17">
        <v>0.35198594910118419</v>
      </c>
      <c r="AA10" s="17">
        <v>0.35454911566032948</v>
      </c>
      <c r="AB10" s="17">
        <v>0.32351341836415548</v>
      </c>
      <c r="AC10" s="17">
        <v>0.30234940496744928</v>
      </c>
      <c r="AD10" s="17">
        <v>0.32384567539347492</v>
      </c>
      <c r="AE10" s="17">
        <v>0.26445851008056698</v>
      </c>
      <c r="AG10" s="17">
        <v>0.32922375868170028</v>
      </c>
      <c r="AH10" s="17">
        <v>0.3585509545881933</v>
      </c>
      <c r="AJ10" s="17">
        <v>0.31324798924170011</v>
      </c>
      <c r="AK10" s="17">
        <v>0.34628278046675831</v>
      </c>
      <c r="AL10" s="17">
        <v>0.32955515623273413</v>
      </c>
      <c r="AM10" s="17">
        <v>0.3490395299666878</v>
      </c>
      <c r="AN10" s="17">
        <v>0.3210111541579187</v>
      </c>
      <c r="AO10" s="17">
        <v>0.26850424397356232</v>
      </c>
      <c r="AP10" s="17">
        <v>0.32852048465848449</v>
      </c>
      <c r="AQ10" s="17">
        <v>0.30306659362506722</v>
      </c>
      <c r="AR10" s="17">
        <v>0.3038990176019557</v>
      </c>
      <c r="AS10" s="17">
        <v>0.31207900220683482</v>
      </c>
      <c r="AT10" s="17">
        <v>0.33427996439225582</v>
      </c>
      <c r="AU10" s="17">
        <v>0.3358414235898996</v>
      </c>
      <c r="AV10" s="17">
        <v>0.23277148251219529</v>
      </c>
      <c r="AX10" s="17">
        <v>0.33852807383770139</v>
      </c>
      <c r="AY10" s="17">
        <v>0.31207900220683482</v>
      </c>
      <c r="AZ10" s="17">
        <v>0.33427996439225582</v>
      </c>
      <c r="BA10" s="17">
        <v>0.3358414235898996</v>
      </c>
      <c r="BC10" s="17">
        <v>0.35062690065898439</v>
      </c>
      <c r="BD10" s="17">
        <v>0.34248298612485428</v>
      </c>
      <c r="BE10" s="17">
        <v>0.289848133113637</v>
      </c>
      <c r="BF10" s="17">
        <v>0.41209351875272993</v>
      </c>
      <c r="BG10" s="17">
        <v>0.3920842959629337</v>
      </c>
      <c r="BH10" s="17">
        <v>0.3125823862208118</v>
      </c>
      <c r="BI10" s="17">
        <v>0.35017766136636241</v>
      </c>
      <c r="BJ10" s="17">
        <v>0.34339673390666708</v>
      </c>
      <c r="BK10" s="17">
        <v>0.42114309087038809</v>
      </c>
      <c r="BL10" s="17">
        <v>0.31710287099412932</v>
      </c>
      <c r="BM10" s="17">
        <v>0.31856033839452252</v>
      </c>
      <c r="BN10" s="17">
        <v>0.34765163826732592</v>
      </c>
      <c r="BP10" s="17">
        <v>0.30938243026183221</v>
      </c>
      <c r="BQ10" s="17">
        <v>0.29929021150057522</v>
      </c>
      <c r="BR10" s="17">
        <v>0.39284714182912461</v>
      </c>
      <c r="BS10" s="17">
        <v>0.35196723227935012</v>
      </c>
      <c r="BT10" s="17">
        <v>0.33425081443028948</v>
      </c>
      <c r="BU10" s="17">
        <v>0.41671554471580369</v>
      </c>
      <c r="BV10" s="17">
        <v>0.2757556745359126</v>
      </c>
      <c r="BW10" s="17">
        <v>0.366022456310866</v>
      </c>
      <c r="BX10" s="17">
        <v>0.33555995887604878</v>
      </c>
      <c r="BY10" s="17">
        <v>0.34594793119526629</v>
      </c>
    </row>
    <row r="11" spans="2:79" ht="18.95" customHeight="1">
      <c r="B11" s="19" t="s">
        <v>228</v>
      </c>
      <c r="C11" s="17">
        <v>7.6416433143837226E-2</v>
      </c>
      <c r="D11" s="17">
        <v>7.0675643232197924E-2</v>
      </c>
      <c r="E11" s="17">
        <v>8.1666386234376082E-2</v>
      </c>
      <c r="F11" s="17">
        <v>0.14554466028476551</v>
      </c>
      <c r="H11" s="17">
        <v>0.10255572055281501</v>
      </c>
      <c r="I11" s="17">
        <v>0.1163963716504164</v>
      </c>
      <c r="J11" s="17">
        <v>6.5653180659238239E-2</v>
      </c>
      <c r="K11" s="17">
        <v>0.1029703440879392</v>
      </c>
      <c r="L11" s="17">
        <v>9.3768606276603522E-2</v>
      </c>
      <c r="M11" s="17">
        <v>8.6849417245562777E-2</v>
      </c>
      <c r="N11" s="17">
        <v>5.1237939526548967E-2</v>
      </c>
      <c r="O11" s="17">
        <v>4.3237507039398007E-2</v>
      </c>
      <c r="P11" s="17">
        <v>4.4229331152551427E-2</v>
      </c>
      <c r="Q11" s="17">
        <v>1.984311330771971E-2</v>
      </c>
      <c r="R11" s="17">
        <v>6.4016792947135512E-2</v>
      </c>
      <c r="S11" s="17">
        <v>8.7829747241246092E-2</v>
      </c>
      <c r="U11" s="17">
        <v>6.5998798209083873E-2</v>
      </c>
      <c r="V11" s="17">
        <v>6.5161959194782973E-2</v>
      </c>
      <c r="W11" s="17">
        <v>8.9305695731084309E-2</v>
      </c>
      <c r="X11" s="17">
        <v>8.6573443063623648E-2</v>
      </c>
      <c r="Y11" s="17">
        <v>7.8633485003693521E-2</v>
      </c>
      <c r="Z11" s="17">
        <v>8.9305276303558057E-2</v>
      </c>
      <c r="AA11" s="17">
        <v>6.881819630751014E-2</v>
      </c>
      <c r="AB11" s="17">
        <v>7.891688398903067E-2</v>
      </c>
      <c r="AC11" s="17">
        <v>5.9185383389834888E-2</v>
      </c>
      <c r="AD11" s="17">
        <v>9.0904800967374952E-2</v>
      </c>
      <c r="AE11" s="17">
        <v>0</v>
      </c>
      <c r="AG11" s="17">
        <v>5.8754732528992028E-2</v>
      </c>
      <c r="AH11" s="17">
        <v>9.0213205381555681E-2</v>
      </c>
      <c r="AJ11" s="17">
        <v>5.435873242417269E-2</v>
      </c>
      <c r="AK11" s="17">
        <v>4.2041898734388447E-2</v>
      </c>
      <c r="AL11" s="17">
        <v>4.2258964287207837E-2</v>
      </c>
      <c r="AM11" s="17">
        <v>7.5242506117212296E-2</v>
      </c>
      <c r="AN11" s="17">
        <v>7.6241519486971165E-2</v>
      </c>
      <c r="AO11" s="17">
        <v>6.6625321684647548E-2</v>
      </c>
      <c r="AP11" s="17">
        <v>5.9827473142368609E-2</v>
      </c>
      <c r="AQ11" s="17">
        <v>8.1945857455091115E-2</v>
      </c>
      <c r="AR11" s="17">
        <v>6.1330546068771218E-2</v>
      </c>
      <c r="AS11" s="17">
        <v>8.3935052501184354E-2</v>
      </c>
      <c r="AT11" s="17">
        <v>5.0938028191205353E-2</v>
      </c>
      <c r="AU11" s="17">
        <v>8.0440407267510533E-2</v>
      </c>
      <c r="AV11" s="17">
        <v>6.8936811869208678E-2</v>
      </c>
      <c r="AX11" s="17">
        <v>7.5611425537346302E-2</v>
      </c>
      <c r="AY11" s="17">
        <v>8.3935052501184354E-2</v>
      </c>
      <c r="AZ11" s="17">
        <v>5.0938028191205353E-2</v>
      </c>
      <c r="BA11" s="17">
        <v>8.0440407267510533E-2</v>
      </c>
      <c r="BC11" s="17">
        <v>4.9137912345663518E-2</v>
      </c>
      <c r="BD11" s="17">
        <v>8.7590185026361428E-2</v>
      </c>
      <c r="BE11" s="17">
        <v>5.8912364378606231E-2</v>
      </c>
      <c r="BF11" s="17">
        <v>6.4379889288365827E-2</v>
      </c>
      <c r="BG11" s="17">
        <v>0.16326408252445401</v>
      </c>
      <c r="BH11" s="17">
        <v>6.8868929703701259E-2</v>
      </c>
      <c r="BI11" s="17">
        <v>8.1616816048238922E-2</v>
      </c>
      <c r="BJ11" s="17">
        <v>7.3608826895687041E-2</v>
      </c>
      <c r="BK11" s="17">
        <v>9.4529731670479844E-2</v>
      </c>
      <c r="BL11" s="17">
        <v>0.1100174803518487</v>
      </c>
      <c r="BM11" s="17">
        <v>6.4123957214121091E-2</v>
      </c>
      <c r="BN11" s="17">
        <v>9.3803704282468328E-2</v>
      </c>
      <c r="BP11" s="17">
        <v>7.1224260601816469E-2</v>
      </c>
      <c r="BQ11" s="17">
        <v>3.7961549658937048E-2</v>
      </c>
      <c r="BR11" s="17">
        <v>5.8437455935618679E-2</v>
      </c>
      <c r="BS11" s="17">
        <v>6.0767286212966579E-2</v>
      </c>
      <c r="BT11" s="17">
        <v>3.6160593830426122E-2</v>
      </c>
      <c r="BU11" s="17">
        <v>8.5281174768327112E-2</v>
      </c>
      <c r="BV11" s="17">
        <v>0.1200031584591206</v>
      </c>
      <c r="BW11" s="17">
        <v>0.12607064842980381</v>
      </c>
      <c r="BX11" s="17">
        <v>8.1392168853452573E-2</v>
      </c>
      <c r="BY11" s="17">
        <v>8.0318226686751273E-2</v>
      </c>
    </row>
    <row r="12" spans="2:79" ht="18.95" customHeight="1">
      <c r="B12" s="19" t="s">
        <v>229</v>
      </c>
      <c r="C12" s="17">
        <v>1.342813559566472E-2</v>
      </c>
      <c r="D12" s="17">
        <v>1.269532295955835E-2</v>
      </c>
      <c r="E12" s="17">
        <v>1.3411871382785941E-2</v>
      </c>
      <c r="F12" s="17">
        <v>2.9390949780451679E-2</v>
      </c>
      <c r="H12" s="17">
        <v>4.2175351888594267E-2</v>
      </c>
      <c r="I12" s="17">
        <v>1.1072973304310819E-2</v>
      </c>
      <c r="J12" s="17">
        <v>1.0767623966961661E-2</v>
      </c>
      <c r="K12" s="17">
        <v>2.065637566004524E-3</v>
      </c>
      <c r="L12" s="17">
        <v>3.113000564332483E-3</v>
      </c>
      <c r="M12" s="17">
        <v>1.182372921439926E-2</v>
      </c>
      <c r="N12" s="17">
        <v>2.2437518997709491E-2</v>
      </c>
      <c r="O12" s="17">
        <v>3.4278198500594187E-2</v>
      </c>
      <c r="P12" s="17">
        <v>8.3978630379861422E-3</v>
      </c>
      <c r="Q12" s="17">
        <v>7.6062733289338691E-3</v>
      </c>
      <c r="R12" s="17">
        <v>0</v>
      </c>
      <c r="S12" s="17">
        <v>1.268103862276606E-2</v>
      </c>
      <c r="U12" s="17">
        <v>1.8524814293858841E-2</v>
      </c>
      <c r="V12" s="17">
        <v>3.3969386048427003E-2</v>
      </c>
      <c r="W12" s="17">
        <v>1.1233521851721381E-2</v>
      </c>
      <c r="X12" s="17">
        <v>1.3267882370160579E-2</v>
      </c>
      <c r="Y12" s="17">
        <v>1.8564431022852271E-2</v>
      </c>
      <c r="Z12" s="17">
        <v>1.4260113516938211E-2</v>
      </c>
      <c r="AA12" s="17">
        <v>1.8389146613715341E-2</v>
      </c>
      <c r="AB12" s="17">
        <v>0</v>
      </c>
      <c r="AC12" s="17">
        <v>6.8005650618704824E-3</v>
      </c>
      <c r="AD12" s="17">
        <v>6.4530203445004892E-3</v>
      </c>
      <c r="AE12" s="17">
        <v>0</v>
      </c>
      <c r="AG12" s="17">
        <v>1.086356727848894E-2</v>
      </c>
      <c r="AH12" s="17">
        <v>1.54314967516342E-2</v>
      </c>
      <c r="AJ12" s="17">
        <v>1.325271269521411E-2</v>
      </c>
      <c r="AK12" s="17">
        <v>2.004761592454261E-2</v>
      </c>
      <c r="AL12" s="17">
        <v>3.1306897213946742E-2</v>
      </c>
      <c r="AM12" s="17">
        <v>8.7010022654267181E-3</v>
      </c>
      <c r="AN12" s="17">
        <v>2.3251112809328969E-2</v>
      </c>
      <c r="AO12" s="17">
        <v>1.719141207055621E-2</v>
      </c>
      <c r="AP12" s="17">
        <v>4.9554315784023292E-3</v>
      </c>
      <c r="AQ12" s="17">
        <v>7.7399013876604797E-3</v>
      </c>
      <c r="AR12" s="17">
        <v>1.06463047202366E-2</v>
      </c>
      <c r="AS12" s="17">
        <v>3.3441989131524912E-3</v>
      </c>
      <c r="AT12" s="17">
        <v>1.537510583519594E-2</v>
      </c>
      <c r="AU12" s="17">
        <v>1.0313838817124599E-2</v>
      </c>
      <c r="AV12" s="17">
        <v>0</v>
      </c>
      <c r="AX12" s="17">
        <v>1.37249205374868E-2</v>
      </c>
      <c r="AY12" s="17">
        <v>3.3441989131524912E-3</v>
      </c>
      <c r="AZ12" s="17">
        <v>1.537510583519594E-2</v>
      </c>
      <c r="BA12" s="17">
        <v>1.0313838817124599E-2</v>
      </c>
      <c r="BC12" s="17">
        <v>2.0116365918272872E-2</v>
      </c>
      <c r="BD12" s="17">
        <v>0</v>
      </c>
      <c r="BE12" s="17">
        <v>3.4120467427676743E-2</v>
      </c>
      <c r="BF12" s="17">
        <v>9.320354726203444E-3</v>
      </c>
      <c r="BG12" s="17">
        <v>0</v>
      </c>
      <c r="BH12" s="17">
        <v>9.6234604241547273E-3</v>
      </c>
      <c r="BI12" s="17">
        <v>2.270632991605551E-3</v>
      </c>
      <c r="BJ12" s="17">
        <v>7.5254859458164158E-3</v>
      </c>
      <c r="BK12" s="17">
        <v>1.850561888575938E-3</v>
      </c>
      <c r="BL12" s="17">
        <v>1.6608219815641059E-2</v>
      </c>
      <c r="BM12" s="17">
        <v>1.214959280593925E-2</v>
      </c>
      <c r="BN12" s="17">
        <v>7.7342030050676297E-3</v>
      </c>
      <c r="BP12" s="17">
        <v>1.164943709331335E-2</v>
      </c>
      <c r="BQ12" s="17">
        <v>0</v>
      </c>
      <c r="BR12" s="17">
        <v>1.7483768847243269E-2</v>
      </c>
      <c r="BS12" s="17">
        <v>1.2161300068323871E-2</v>
      </c>
      <c r="BT12" s="17">
        <v>2.741091246473544E-3</v>
      </c>
      <c r="BU12" s="17">
        <v>2.4394348062020801E-2</v>
      </c>
      <c r="BV12" s="17">
        <v>3.8445854712484233E-2</v>
      </c>
      <c r="BW12" s="17">
        <v>7.4788927910128906E-3</v>
      </c>
      <c r="BX12" s="17">
        <v>2.9667174568312742E-2</v>
      </c>
      <c r="BY12" s="17">
        <v>9.9408169200717322E-3</v>
      </c>
    </row>
    <row r="13" spans="2:79" ht="18.95" customHeight="1">
      <c r="B13" s="19" t="s">
        <v>55</v>
      </c>
      <c r="C13" s="17">
        <v>9.6200154807942074E-3</v>
      </c>
      <c r="D13" s="17">
        <v>8.797943727218446E-3</v>
      </c>
      <c r="E13" s="17">
        <v>1.342089193694047E-2</v>
      </c>
      <c r="F13" s="17">
        <v>4.4802611093489242E-3</v>
      </c>
      <c r="H13" s="17">
        <v>2.4832617211152389E-2</v>
      </c>
      <c r="I13" s="17">
        <v>0</v>
      </c>
      <c r="J13" s="17">
        <v>7.1522949980979706E-3</v>
      </c>
      <c r="K13" s="17">
        <v>9.4692778215659974E-3</v>
      </c>
      <c r="L13" s="17">
        <v>1.4626396683547101E-2</v>
      </c>
      <c r="M13" s="17">
        <v>3.6840274945217251E-3</v>
      </c>
      <c r="N13" s="17">
        <v>0</v>
      </c>
      <c r="O13" s="17">
        <v>0</v>
      </c>
      <c r="P13" s="17">
        <v>1.8319180926256019E-3</v>
      </c>
      <c r="Q13" s="17">
        <v>2.1076072773127501E-2</v>
      </c>
      <c r="R13" s="17">
        <v>0</v>
      </c>
      <c r="S13" s="17">
        <v>1.3251743148725761E-2</v>
      </c>
      <c r="U13" s="17">
        <v>1.6703008908255771E-2</v>
      </c>
      <c r="V13" s="17">
        <v>1.7786048237414621E-2</v>
      </c>
      <c r="W13" s="17">
        <v>0</v>
      </c>
      <c r="X13" s="17">
        <v>6.267883069736772E-3</v>
      </c>
      <c r="Y13" s="17">
        <v>1.894658806371595E-2</v>
      </c>
      <c r="Z13" s="17">
        <v>1.0719517347263291E-2</v>
      </c>
      <c r="AA13" s="17">
        <v>1.4417282302314281E-3</v>
      </c>
      <c r="AB13" s="17">
        <v>1.4422507371997901E-3</v>
      </c>
      <c r="AC13" s="17">
        <v>1.360113012374096E-2</v>
      </c>
      <c r="AD13" s="17">
        <v>1.1050624449970811E-2</v>
      </c>
      <c r="AE13" s="17">
        <v>0.31239296852087889</v>
      </c>
      <c r="AG13" s="17">
        <v>8.8703525059153077E-3</v>
      </c>
      <c r="AH13" s="17">
        <v>1.0205628924539309E-2</v>
      </c>
      <c r="AJ13" s="17">
        <v>5.5630292368631287E-3</v>
      </c>
      <c r="AK13" s="17">
        <v>8.1325849506297277E-3</v>
      </c>
      <c r="AL13" s="17">
        <v>1.1483297933949799E-2</v>
      </c>
      <c r="AM13" s="17">
        <v>7.4134349720643422E-3</v>
      </c>
      <c r="AN13" s="17">
        <v>1.010569754446654E-2</v>
      </c>
      <c r="AO13" s="17">
        <v>2.9880143660355029E-2</v>
      </c>
      <c r="AP13" s="17">
        <v>1.5987096767360889E-2</v>
      </c>
      <c r="AQ13" s="17">
        <v>1.398204481478457E-2</v>
      </c>
      <c r="AR13" s="17">
        <v>8.7755562183651058E-3</v>
      </c>
      <c r="AS13" s="17">
        <v>1.86746465775375E-2</v>
      </c>
      <c r="AT13" s="17">
        <v>1.6214601114274241E-2</v>
      </c>
      <c r="AU13" s="17">
        <v>1.379368385983561E-2</v>
      </c>
      <c r="AV13" s="17">
        <v>4.6731689200723266E-3</v>
      </c>
      <c r="AX13" s="17">
        <v>9.2323092339983096E-3</v>
      </c>
      <c r="AY13" s="17">
        <v>1.86746465775375E-2</v>
      </c>
      <c r="AZ13" s="17">
        <v>1.6214601114274241E-2</v>
      </c>
      <c r="BA13" s="17">
        <v>1.379368385983561E-2</v>
      </c>
      <c r="BC13" s="17">
        <v>9.3090071002694692E-3</v>
      </c>
      <c r="BD13" s="17">
        <v>1.8266539815408239E-2</v>
      </c>
      <c r="BE13" s="17">
        <v>2.9895292235677679E-3</v>
      </c>
      <c r="BF13" s="17">
        <v>5.1762814247050754E-3</v>
      </c>
      <c r="BG13" s="17">
        <v>6.7552011264830356E-3</v>
      </c>
      <c r="BH13" s="17">
        <v>8.2024552272715202E-3</v>
      </c>
      <c r="BI13" s="17">
        <v>2.0766829435385631E-2</v>
      </c>
      <c r="BJ13" s="17">
        <v>1.8114484510108119E-2</v>
      </c>
      <c r="BK13" s="17">
        <v>0</v>
      </c>
      <c r="BL13" s="17">
        <v>6.3225411949950228E-3</v>
      </c>
      <c r="BM13" s="17">
        <v>6.1893200652633866E-3</v>
      </c>
      <c r="BN13" s="17">
        <v>1.7532179935090941E-2</v>
      </c>
      <c r="BP13" s="17">
        <v>1.218769094422688E-2</v>
      </c>
      <c r="BQ13" s="17">
        <v>1.155404200238665E-2</v>
      </c>
      <c r="BR13" s="17">
        <v>4.9063713374390746E-3</v>
      </c>
      <c r="BS13" s="17">
        <v>3.0780520090392068E-3</v>
      </c>
      <c r="BT13" s="17">
        <v>6.9900060449486941E-3</v>
      </c>
      <c r="BU13" s="17">
        <v>0</v>
      </c>
      <c r="BV13" s="17">
        <v>0</v>
      </c>
      <c r="BW13" s="17">
        <v>1.214609271324598E-2</v>
      </c>
      <c r="BX13" s="17">
        <v>1.0053353787819351E-2</v>
      </c>
      <c r="BY13" s="17">
        <v>1.8655930771025061E-2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A18"/>
  <sheetViews>
    <sheetView showGridLines="0" workbookViewId="0">
      <pane xSplit="2" topLeftCell="AS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0.32364124697084418</v>
      </c>
      <c r="D9" s="17">
        <v>0.34041402216580258</v>
      </c>
      <c r="E9" s="17">
        <v>0.27406864244219298</v>
      </c>
      <c r="F9" s="17">
        <v>0.32735055479986441</v>
      </c>
      <c r="H9" s="17">
        <v>0.22254940281160179</v>
      </c>
      <c r="I9" s="17">
        <v>0.2767045730642651</v>
      </c>
      <c r="J9" s="17">
        <v>0.32009010156670781</v>
      </c>
      <c r="K9" s="17">
        <v>0.31550631998386303</v>
      </c>
      <c r="L9" s="17">
        <v>0.33331421280417112</v>
      </c>
      <c r="M9" s="17">
        <v>0.26291586180532772</v>
      </c>
      <c r="N9" s="17">
        <v>0.35015668127042981</v>
      </c>
      <c r="O9" s="17">
        <v>0.29028669094174808</v>
      </c>
      <c r="P9" s="17">
        <v>0.35126967317518382</v>
      </c>
      <c r="Q9" s="17">
        <v>0.37435441464332059</v>
      </c>
      <c r="R9" s="17">
        <v>0.41334555029294773</v>
      </c>
      <c r="S9" s="17">
        <v>0.3578048099035866</v>
      </c>
      <c r="U9" s="17">
        <v>0.22246698618597979</v>
      </c>
      <c r="V9" s="17">
        <v>0.32475130100139449</v>
      </c>
      <c r="W9" s="17">
        <v>0.22596467882856919</v>
      </c>
      <c r="X9" s="17">
        <v>0.25244110295742689</v>
      </c>
      <c r="Y9" s="17">
        <v>0.39744081745925691</v>
      </c>
      <c r="Z9" s="17">
        <v>0.35602141745366078</v>
      </c>
      <c r="AA9" s="17">
        <v>0.38708178704643859</v>
      </c>
      <c r="AB9" s="17">
        <v>0.39685349390881319</v>
      </c>
      <c r="AC9" s="17">
        <v>0.39873269860205002</v>
      </c>
      <c r="AD9" s="17">
        <v>0.28434522616772029</v>
      </c>
      <c r="AE9" s="17">
        <v>0.17365003877721391</v>
      </c>
      <c r="AG9" s="17">
        <v>0.36331238696456541</v>
      </c>
      <c r="AH9" s="17">
        <v>0.29265138394236762</v>
      </c>
      <c r="AJ9" s="17">
        <v>0.41993048210494183</v>
      </c>
      <c r="AK9" s="17">
        <v>0.30887011149882487</v>
      </c>
      <c r="AL9" s="17">
        <v>0.29269673026978932</v>
      </c>
      <c r="AM9" s="17">
        <v>0.32649504831699122</v>
      </c>
      <c r="AN9" s="17">
        <v>0.28021275902340131</v>
      </c>
      <c r="AO9" s="17">
        <v>0.3203342132784035</v>
      </c>
      <c r="AP9" s="17">
        <v>0.32415681834628202</v>
      </c>
      <c r="AQ9" s="17">
        <v>0.33476085043878667</v>
      </c>
      <c r="AR9" s="17">
        <v>0.36456765929361729</v>
      </c>
      <c r="AS9" s="17">
        <v>0.30173317501086899</v>
      </c>
      <c r="AT9" s="17">
        <v>0.34625959162374592</v>
      </c>
      <c r="AU9" s="17">
        <v>0.31264930306662858</v>
      </c>
      <c r="AV9" s="17">
        <v>0.3104504715346893</v>
      </c>
      <c r="AX9" s="17">
        <v>0.33292549038037222</v>
      </c>
      <c r="AY9" s="17">
        <v>0.30173317501086899</v>
      </c>
      <c r="AZ9" s="17">
        <v>0.34625959162374592</v>
      </c>
      <c r="BA9" s="17">
        <v>0.31264930306662858</v>
      </c>
      <c r="BC9" s="17">
        <v>0.32149582596335408</v>
      </c>
      <c r="BD9" s="17">
        <v>0.34270387193391388</v>
      </c>
      <c r="BE9" s="17">
        <v>0.39290534093867208</v>
      </c>
      <c r="BF9" s="17">
        <v>0.34936513277447329</v>
      </c>
      <c r="BG9" s="17">
        <v>0.36004191346373632</v>
      </c>
      <c r="BH9" s="17">
        <v>0.49812576777772921</v>
      </c>
      <c r="BI9" s="17">
        <v>0.43607200197802759</v>
      </c>
      <c r="BJ9" s="17">
        <v>0.30762472908082988</v>
      </c>
      <c r="BK9" s="17">
        <v>0.24770090309087131</v>
      </c>
      <c r="BL9" s="17">
        <v>0.1811146987069838</v>
      </c>
      <c r="BM9" s="17">
        <v>0.38819596977412379</v>
      </c>
      <c r="BN9" s="17">
        <v>0.26620043943663729</v>
      </c>
      <c r="BP9" s="17">
        <v>0.31490986077436522</v>
      </c>
      <c r="BQ9" s="17">
        <v>0.41844348375790241</v>
      </c>
      <c r="BR9" s="17">
        <v>0.21916313305242821</v>
      </c>
      <c r="BS9" s="17">
        <v>0.31700906499761161</v>
      </c>
      <c r="BT9" s="17">
        <v>0.52674762379974926</v>
      </c>
      <c r="BU9" s="17">
        <v>0.2383247867606193</v>
      </c>
      <c r="BV9" s="17">
        <v>0.30032803668920582</v>
      </c>
      <c r="BW9" s="17">
        <v>0.3154889943087163</v>
      </c>
      <c r="BX9" s="17">
        <v>0.37263992858081751</v>
      </c>
      <c r="BY9" s="17">
        <v>0.34500796143852969</v>
      </c>
    </row>
    <row r="10" spans="2:79" ht="18.95" customHeight="1">
      <c r="B10" s="19" t="s">
        <v>227</v>
      </c>
      <c r="C10" s="17">
        <v>0.4171048828742156</v>
      </c>
      <c r="D10" s="17">
        <v>0.41676240933123848</v>
      </c>
      <c r="E10" s="17">
        <v>0.42246932925381459</v>
      </c>
      <c r="F10" s="17">
        <v>0.36898029442526942</v>
      </c>
      <c r="H10" s="17">
        <v>0.40545586081659718</v>
      </c>
      <c r="I10" s="17">
        <v>0.443105096224305</v>
      </c>
      <c r="J10" s="17">
        <v>0.41311372792582468</v>
      </c>
      <c r="K10" s="17">
        <v>0.39469841881000262</v>
      </c>
      <c r="L10" s="17">
        <v>0.46040720301570359</v>
      </c>
      <c r="M10" s="17">
        <v>0.4517844895912263</v>
      </c>
      <c r="N10" s="17">
        <v>0.44313881081367079</v>
      </c>
      <c r="O10" s="17">
        <v>0.42941165222456329</v>
      </c>
      <c r="P10" s="17">
        <v>0.44407077068182949</v>
      </c>
      <c r="Q10" s="17">
        <v>0.42380875296389581</v>
      </c>
      <c r="R10" s="17">
        <v>0.33912566481367717</v>
      </c>
      <c r="S10" s="17">
        <v>0.39571359166963149</v>
      </c>
      <c r="U10" s="17">
        <v>0.43471406566531651</v>
      </c>
      <c r="V10" s="17">
        <v>0.38683070875771602</v>
      </c>
      <c r="W10" s="17">
        <v>0.4394535727159114</v>
      </c>
      <c r="X10" s="17">
        <v>0.5244313764826668</v>
      </c>
      <c r="Y10" s="17">
        <v>0.34321217220899419</v>
      </c>
      <c r="Z10" s="17">
        <v>0.42110103258122189</v>
      </c>
      <c r="AA10" s="17">
        <v>0.40408935582829719</v>
      </c>
      <c r="AB10" s="17">
        <v>0.43301282274911079</v>
      </c>
      <c r="AC10" s="17">
        <v>0.37710042345250522</v>
      </c>
      <c r="AD10" s="17">
        <v>0.38560445033644808</v>
      </c>
      <c r="AE10" s="17">
        <v>0.30238273200263022</v>
      </c>
      <c r="AG10" s="17">
        <v>0.40172263742138242</v>
      </c>
      <c r="AH10" s="17">
        <v>0.4291210155018424</v>
      </c>
      <c r="AJ10" s="17">
        <v>0.39424394702801491</v>
      </c>
      <c r="AK10" s="17">
        <v>0.39984133213766132</v>
      </c>
      <c r="AL10" s="17">
        <v>0.41865570263836638</v>
      </c>
      <c r="AM10" s="17">
        <v>0.4007470793319875</v>
      </c>
      <c r="AN10" s="17">
        <v>0.41276985026960428</v>
      </c>
      <c r="AO10" s="17">
        <v>0.36315649311768161</v>
      </c>
      <c r="AP10" s="17">
        <v>0.40228075718545792</v>
      </c>
      <c r="AQ10" s="17">
        <v>0.35763991049241389</v>
      </c>
      <c r="AR10" s="17">
        <v>0.37495592550705847</v>
      </c>
      <c r="AS10" s="17">
        <v>0.45751275262995572</v>
      </c>
      <c r="AT10" s="17">
        <v>0.41396400323580917</v>
      </c>
      <c r="AU10" s="17">
        <v>0.37627707623788048</v>
      </c>
      <c r="AV10" s="17">
        <v>0.35811630928356458</v>
      </c>
      <c r="AX10" s="17">
        <v>0.40967514539768157</v>
      </c>
      <c r="AY10" s="17">
        <v>0.45751275262995572</v>
      </c>
      <c r="AZ10" s="17">
        <v>0.41396400323580917</v>
      </c>
      <c r="BA10" s="17">
        <v>0.37627707623788048</v>
      </c>
      <c r="BC10" s="17">
        <v>0.44735000035547667</v>
      </c>
      <c r="BD10" s="17">
        <v>0.45090187473399929</v>
      </c>
      <c r="BE10" s="17">
        <v>0.43029359890247038</v>
      </c>
      <c r="BF10" s="17">
        <v>0.39379621463945452</v>
      </c>
      <c r="BG10" s="17">
        <v>0.23137661712656321</v>
      </c>
      <c r="BH10" s="17">
        <v>0.37392239191741877</v>
      </c>
      <c r="BI10" s="17">
        <v>0.39627722923232139</v>
      </c>
      <c r="BJ10" s="17">
        <v>0.40639990088989381</v>
      </c>
      <c r="BK10" s="17">
        <v>0.55285558103980548</v>
      </c>
      <c r="BL10" s="17">
        <v>0.50522261592016726</v>
      </c>
      <c r="BM10" s="17">
        <v>0.42203203279703549</v>
      </c>
      <c r="BN10" s="17">
        <v>0.36847776886180161</v>
      </c>
      <c r="BP10" s="17">
        <v>0.39033480662778341</v>
      </c>
      <c r="BQ10" s="17">
        <v>0.3716512534387259</v>
      </c>
      <c r="BR10" s="17">
        <v>0.43182903196303168</v>
      </c>
      <c r="BS10" s="17">
        <v>0.4282876366856268</v>
      </c>
      <c r="BT10" s="17">
        <v>0.38203502941961892</v>
      </c>
      <c r="BU10" s="17">
        <v>0.38848622720351428</v>
      </c>
      <c r="BV10" s="17">
        <v>0.49621993099697043</v>
      </c>
      <c r="BW10" s="17">
        <v>0.42247973370982173</v>
      </c>
      <c r="BX10" s="17">
        <v>0.46378258159033359</v>
      </c>
      <c r="BY10" s="17">
        <v>0.41380889205534083</v>
      </c>
    </row>
    <row r="11" spans="2:79" ht="18.95" customHeight="1">
      <c r="B11" s="19" t="s">
        <v>228</v>
      </c>
      <c r="C11" s="17">
        <v>0.18411129430853129</v>
      </c>
      <c r="D11" s="17">
        <v>0.17243839772848829</v>
      </c>
      <c r="E11" s="17">
        <v>0.2150157188240438</v>
      </c>
      <c r="F11" s="17">
        <v>0.2048321651291623</v>
      </c>
      <c r="H11" s="17">
        <v>0.24030058818384711</v>
      </c>
      <c r="I11" s="17">
        <v>0.16081898885945739</v>
      </c>
      <c r="J11" s="17">
        <v>0.2142782734407602</v>
      </c>
      <c r="K11" s="17">
        <v>0.20505518591569299</v>
      </c>
      <c r="L11" s="17">
        <v>0.14916971047823341</v>
      </c>
      <c r="M11" s="17">
        <v>0.21071736049513651</v>
      </c>
      <c r="N11" s="17">
        <v>0.14254277894782369</v>
      </c>
      <c r="O11" s="17">
        <v>0.23755162185772449</v>
      </c>
      <c r="P11" s="17">
        <v>0.13114254628445721</v>
      </c>
      <c r="Q11" s="17">
        <v>0.16392310874969709</v>
      </c>
      <c r="R11" s="17">
        <v>0.19446259118406789</v>
      </c>
      <c r="S11" s="17">
        <v>0.16359653443647751</v>
      </c>
      <c r="U11" s="17">
        <v>0.22090423635865469</v>
      </c>
      <c r="V11" s="17">
        <v>0.2281626275098903</v>
      </c>
      <c r="W11" s="17">
        <v>0.24557591783764379</v>
      </c>
      <c r="X11" s="17">
        <v>0.13801908809252039</v>
      </c>
      <c r="Y11" s="17">
        <v>0.20798609230136639</v>
      </c>
      <c r="Z11" s="17">
        <v>0.17624093224253251</v>
      </c>
      <c r="AA11" s="17">
        <v>0.15584288581462499</v>
      </c>
      <c r="AB11" s="17">
        <v>0.1113503710810206</v>
      </c>
      <c r="AC11" s="17">
        <v>0.1522815957930134</v>
      </c>
      <c r="AD11" s="17">
        <v>0.23467608216996</v>
      </c>
      <c r="AE11" s="17">
        <v>0.21157426069927701</v>
      </c>
      <c r="AG11" s="17">
        <v>0.17185053106152681</v>
      </c>
      <c r="AH11" s="17">
        <v>0.19368902193897969</v>
      </c>
      <c r="AJ11" s="17">
        <v>0.12948256980946579</v>
      </c>
      <c r="AK11" s="17">
        <v>0.2050793472336285</v>
      </c>
      <c r="AL11" s="17">
        <v>0.16912112099858559</v>
      </c>
      <c r="AM11" s="17">
        <v>0.19282255340191931</v>
      </c>
      <c r="AN11" s="17">
        <v>0.21076714526553109</v>
      </c>
      <c r="AO11" s="17">
        <v>0.19319497415928211</v>
      </c>
      <c r="AP11" s="17">
        <v>0.1711470003679908</v>
      </c>
      <c r="AQ11" s="17">
        <v>0.1736580243989857</v>
      </c>
      <c r="AR11" s="17">
        <v>0.163340516380136</v>
      </c>
      <c r="AS11" s="17">
        <v>0.15933081835264909</v>
      </c>
      <c r="AT11" s="17">
        <v>0.1468923389776034</v>
      </c>
      <c r="AU11" s="17">
        <v>0.1771873659769686</v>
      </c>
      <c r="AV11" s="17">
        <v>0.2670253981217397</v>
      </c>
      <c r="AX11" s="17">
        <v>0.1847045974688358</v>
      </c>
      <c r="AY11" s="17">
        <v>0.15933081835264909</v>
      </c>
      <c r="AZ11" s="17">
        <v>0.1468923389776034</v>
      </c>
      <c r="BA11" s="17">
        <v>0.1771873659769686</v>
      </c>
      <c r="BC11" s="17">
        <v>0.19691507034465569</v>
      </c>
      <c r="BD11" s="17">
        <v>0.1281797123466494</v>
      </c>
      <c r="BE11" s="17">
        <v>0.12545060854798301</v>
      </c>
      <c r="BF11" s="17">
        <v>0.18449632927705001</v>
      </c>
      <c r="BG11" s="17">
        <v>0.30928900569799289</v>
      </c>
      <c r="BH11" s="17">
        <v>8.5406114578958178E-2</v>
      </c>
      <c r="BI11" s="17">
        <v>8.4404412977330492E-2</v>
      </c>
      <c r="BJ11" s="17">
        <v>0.2055715453946324</v>
      </c>
      <c r="BK11" s="17">
        <v>0.14349512428646141</v>
      </c>
      <c r="BL11" s="17">
        <v>0.16527368870847189</v>
      </c>
      <c r="BM11" s="17">
        <v>0.12550164723383619</v>
      </c>
      <c r="BN11" s="17">
        <v>0.2418252581171704</v>
      </c>
      <c r="BP11" s="17">
        <v>0.22375744202998499</v>
      </c>
      <c r="BQ11" s="17">
        <v>0.17734389961524041</v>
      </c>
      <c r="BR11" s="17">
        <v>0.22877151028643919</v>
      </c>
      <c r="BS11" s="17">
        <v>0.21546962862241881</v>
      </c>
      <c r="BT11" s="17">
        <v>8.4227340735683193E-2</v>
      </c>
      <c r="BU11" s="17">
        <v>0.27185585909651122</v>
      </c>
      <c r="BV11" s="17">
        <v>0.1513341808718798</v>
      </c>
      <c r="BW11" s="17">
        <v>0.1868255235065778</v>
      </c>
      <c r="BX11" s="17">
        <v>8.5464107319862065E-2</v>
      </c>
      <c r="BY11" s="17">
        <v>0.135585867838108</v>
      </c>
    </row>
    <row r="12" spans="2:79" ht="18.95" customHeight="1">
      <c r="B12" s="19" t="s">
        <v>229</v>
      </c>
      <c r="C12" s="17">
        <v>5.1061059230106828E-2</v>
      </c>
      <c r="D12" s="17">
        <v>4.6126144041112267E-2</v>
      </c>
      <c r="E12" s="17">
        <v>6.3416943788689256E-2</v>
      </c>
      <c r="F12" s="17">
        <v>8.033233460351441E-2</v>
      </c>
      <c r="H12" s="17">
        <v>7.2826363395365884E-2</v>
      </c>
      <c r="I12" s="17">
        <v>0.1013975532095289</v>
      </c>
      <c r="J12" s="17">
        <v>2.29973120682875E-2</v>
      </c>
      <c r="K12" s="17">
        <v>5.4321027807422713E-2</v>
      </c>
      <c r="L12" s="17">
        <v>5.7108873701891737E-2</v>
      </c>
      <c r="M12" s="17">
        <v>6.1928518565854539E-2</v>
      </c>
      <c r="N12" s="17">
        <v>4.1044836306770277E-2</v>
      </c>
      <c r="O12" s="17">
        <v>4.2750034975964198E-2</v>
      </c>
      <c r="P12" s="17">
        <v>5.7380252862060957E-2</v>
      </c>
      <c r="Q12" s="17">
        <v>2.2367639556697131E-2</v>
      </c>
      <c r="R12" s="17">
        <v>2.122122677124513E-2</v>
      </c>
      <c r="S12" s="17">
        <v>5.3415604102116571E-2</v>
      </c>
      <c r="U12" s="17">
        <v>7.5437225298121705E-2</v>
      </c>
      <c r="V12" s="17">
        <v>4.3658374244043077E-2</v>
      </c>
      <c r="W12" s="17">
        <v>6.3115718001224466E-2</v>
      </c>
      <c r="X12" s="17">
        <v>6.5722093107864976E-2</v>
      </c>
      <c r="Y12" s="17">
        <v>2.9482113468960479E-2</v>
      </c>
      <c r="Z12" s="17">
        <v>3.2376504205646653E-2</v>
      </c>
      <c r="AA12" s="17">
        <v>3.8325926973131648E-2</v>
      </c>
      <c r="AB12" s="17">
        <v>4.565021069699287E-2</v>
      </c>
      <c r="AC12" s="17">
        <v>4.813100881946273E-2</v>
      </c>
      <c r="AD12" s="17">
        <v>5.7110368143188102E-2</v>
      </c>
      <c r="AE12" s="17">
        <v>9.080847130335315E-2</v>
      </c>
      <c r="AG12" s="17">
        <v>4.107885356201306E-2</v>
      </c>
      <c r="AH12" s="17">
        <v>5.8858848414518182E-2</v>
      </c>
      <c r="AJ12" s="17">
        <v>3.9607689975590228E-2</v>
      </c>
      <c r="AK12" s="17">
        <v>6.101901303881295E-2</v>
      </c>
      <c r="AL12" s="17">
        <v>8.8606902965545853E-2</v>
      </c>
      <c r="AM12" s="17">
        <v>6.0456060423164017E-2</v>
      </c>
      <c r="AN12" s="17">
        <v>7.0049007561104951E-2</v>
      </c>
      <c r="AO12" s="17">
        <v>6.6534250883560145E-2</v>
      </c>
      <c r="AP12" s="17">
        <v>5.7539849412526232E-2</v>
      </c>
      <c r="AQ12" s="17">
        <v>0.106856633660562</v>
      </c>
      <c r="AR12" s="17">
        <v>6.4272545979567663E-2</v>
      </c>
      <c r="AS12" s="17">
        <v>3.8725999627623388E-2</v>
      </c>
      <c r="AT12" s="17">
        <v>6.7699599242133771E-2</v>
      </c>
      <c r="AU12" s="17">
        <v>8.1152197307059568E-2</v>
      </c>
      <c r="AV12" s="17">
        <v>2.6165565171180689E-2</v>
      </c>
      <c r="AX12" s="17">
        <v>4.9030238706362743E-2</v>
      </c>
      <c r="AY12" s="17">
        <v>3.8725999627623388E-2</v>
      </c>
      <c r="AZ12" s="17">
        <v>6.7699599242133771E-2</v>
      </c>
      <c r="BA12" s="17">
        <v>8.1152197307059568E-2</v>
      </c>
      <c r="BC12" s="17">
        <v>1.807991234995247E-2</v>
      </c>
      <c r="BD12" s="17">
        <v>5.0939065244453539E-2</v>
      </c>
      <c r="BE12" s="17">
        <v>3.8189579563617439E-2</v>
      </c>
      <c r="BF12" s="17">
        <v>5.8051165868503597E-2</v>
      </c>
      <c r="BG12" s="17">
        <v>5.0397943027095139E-2</v>
      </c>
      <c r="BH12" s="17">
        <v>2.9040698889554808E-2</v>
      </c>
      <c r="BI12" s="17">
        <v>5.0993380643515329E-2</v>
      </c>
      <c r="BJ12" s="17">
        <v>5.9634688607956912E-2</v>
      </c>
      <c r="BK12" s="17">
        <v>4.7465061817116731E-2</v>
      </c>
      <c r="BL12" s="17">
        <v>8.9259871082718142E-2</v>
      </c>
      <c r="BM12" s="17">
        <v>3.5919136193203083E-2</v>
      </c>
      <c r="BN12" s="17">
        <v>8.0788257883442058E-2</v>
      </c>
      <c r="BP12" s="17">
        <v>5.3771037736923863E-2</v>
      </c>
      <c r="BQ12" s="17">
        <v>1.339217109346898E-2</v>
      </c>
      <c r="BR12" s="17">
        <v>8.0272682839052326E-2</v>
      </c>
      <c r="BS12" s="17">
        <v>3.1397133791194527E-2</v>
      </c>
      <c r="BT12" s="17">
        <v>6.9900060449486941E-3</v>
      </c>
      <c r="BU12" s="17">
        <v>7.6978396256832671E-2</v>
      </c>
      <c r="BV12" s="17">
        <v>3.578965678361757E-2</v>
      </c>
      <c r="BW12" s="17">
        <v>4.5697908992373311E-2</v>
      </c>
      <c r="BX12" s="17">
        <v>7.8113382508986973E-2</v>
      </c>
      <c r="BY12" s="17">
        <v>6.4738533484502869E-2</v>
      </c>
    </row>
    <row r="13" spans="2:79" ht="18.95" customHeight="1">
      <c r="B13" s="19" t="s">
        <v>55</v>
      </c>
      <c r="C13" s="17">
        <v>2.408151661630209E-2</v>
      </c>
      <c r="D13" s="17">
        <v>2.425902673335838E-2</v>
      </c>
      <c r="E13" s="17">
        <v>2.5029365691259249E-2</v>
      </c>
      <c r="F13" s="17">
        <v>1.8504651042189551E-2</v>
      </c>
      <c r="H13" s="17">
        <v>5.8867784792588099E-2</v>
      </c>
      <c r="I13" s="17">
        <v>1.797378864244371E-2</v>
      </c>
      <c r="J13" s="17">
        <v>2.952058499841969E-2</v>
      </c>
      <c r="K13" s="17">
        <v>3.0419047483018619E-2</v>
      </c>
      <c r="L13" s="17">
        <v>0</v>
      </c>
      <c r="M13" s="17">
        <v>1.2653769542454949E-2</v>
      </c>
      <c r="N13" s="17">
        <v>2.3116892661305261E-2</v>
      </c>
      <c r="O13" s="17">
        <v>0</v>
      </c>
      <c r="P13" s="17">
        <v>1.6136756996468559E-2</v>
      </c>
      <c r="Q13" s="17">
        <v>1.554608408638938E-2</v>
      </c>
      <c r="R13" s="17">
        <v>3.1844966938062179E-2</v>
      </c>
      <c r="S13" s="17">
        <v>2.9469459888187669E-2</v>
      </c>
      <c r="U13" s="17">
        <v>4.6477486491927428E-2</v>
      </c>
      <c r="V13" s="17">
        <v>1.6596988486956048E-2</v>
      </c>
      <c r="W13" s="17">
        <v>2.5890112616651108E-2</v>
      </c>
      <c r="X13" s="17">
        <v>1.9386339359520801E-2</v>
      </c>
      <c r="Y13" s="17">
        <v>2.187880456142215E-2</v>
      </c>
      <c r="Z13" s="17">
        <v>1.4260113516938211E-2</v>
      </c>
      <c r="AA13" s="17">
        <v>1.4660044337507481E-2</v>
      </c>
      <c r="AB13" s="17">
        <v>1.313310156406255E-2</v>
      </c>
      <c r="AC13" s="17">
        <v>2.3754273332968891E-2</v>
      </c>
      <c r="AD13" s="17">
        <v>3.8263873182683518E-2</v>
      </c>
      <c r="AE13" s="17">
        <v>0.22158449721752571</v>
      </c>
      <c r="AG13" s="17">
        <v>2.2035590990512291E-2</v>
      </c>
      <c r="AH13" s="17">
        <v>2.5679730202292091E-2</v>
      </c>
      <c r="AJ13" s="17">
        <v>1.6735311081987111E-2</v>
      </c>
      <c r="AK13" s="17">
        <v>2.519019609107245E-2</v>
      </c>
      <c r="AL13" s="17">
        <v>3.0919543127712772E-2</v>
      </c>
      <c r="AM13" s="17">
        <v>1.9479258525938171E-2</v>
      </c>
      <c r="AN13" s="17">
        <v>2.6201237880358379E-2</v>
      </c>
      <c r="AO13" s="17">
        <v>5.6780068561072587E-2</v>
      </c>
      <c r="AP13" s="17">
        <v>4.4875574687743142E-2</v>
      </c>
      <c r="AQ13" s="17">
        <v>2.7084581009251991E-2</v>
      </c>
      <c r="AR13" s="17">
        <v>3.2863352839620753E-2</v>
      </c>
      <c r="AS13" s="17">
        <v>4.2697254378902753E-2</v>
      </c>
      <c r="AT13" s="17">
        <v>2.5184466920707829E-2</v>
      </c>
      <c r="AU13" s="17">
        <v>5.2734057411462677E-2</v>
      </c>
      <c r="AV13" s="17">
        <v>3.8242255888825898E-2</v>
      </c>
      <c r="AX13" s="17">
        <v>2.3664528046747759E-2</v>
      </c>
      <c r="AY13" s="17">
        <v>4.2697254378902753E-2</v>
      </c>
      <c r="AZ13" s="17">
        <v>2.5184466920707829E-2</v>
      </c>
      <c r="BA13" s="17">
        <v>5.2734057411462677E-2</v>
      </c>
      <c r="BC13" s="17">
        <v>1.6159190986561218E-2</v>
      </c>
      <c r="BD13" s="17">
        <v>2.727547574098349E-2</v>
      </c>
      <c r="BE13" s="17">
        <v>1.316087204725705E-2</v>
      </c>
      <c r="BF13" s="17">
        <v>1.4291157440518671E-2</v>
      </c>
      <c r="BG13" s="17">
        <v>4.8894520684612482E-2</v>
      </c>
      <c r="BH13" s="17">
        <v>1.3505026836339111E-2</v>
      </c>
      <c r="BI13" s="17">
        <v>3.2252975168805112E-2</v>
      </c>
      <c r="BJ13" s="17">
        <v>2.076913602668691E-2</v>
      </c>
      <c r="BK13" s="17">
        <v>8.4833297657450867E-3</v>
      </c>
      <c r="BL13" s="17">
        <v>5.9129125581658913E-2</v>
      </c>
      <c r="BM13" s="17">
        <v>2.835121400180133E-2</v>
      </c>
      <c r="BN13" s="17">
        <v>4.2708275700948532E-2</v>
      </c>
      <c r="BP13" s="17">
        <v>1.722685283094251E-2</v>
      </c>
      <c r="BQ13" s="17">
        <v>1.9169192094662311E-2</v>
      </c>
      <c r="BR13" s="17">
        <v>3.9963641859048563E-2</v>
      </c>
      <c r="BS13" s="17">
        <v>7.8365359031481122E-3</v>
      </c>
      <c r="BT13" s="17">
        <v>0</v>
      </c>
      <c r="BU13" s="17">
        <v>2.435473068252253E-2</v>
      </c>
      <c r="BV13" s="17">
        <v>1.632819465832664E-2</v>
      </c>
      <c r="BW13" s="17">
        <v>2.9507839482511108E-2</v>
      </c>
      <c r="BX13" s="17">
        <v>0</v>
      </c>
      <c r="BY13" s="17">
        <v>4.0858745183518681E-2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A18"/>
  <sheetViews>
    <sheetView showGridLines="0" workbookViewId="0">
      <pane xSplit="2" topLeftCell="AT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0.38094612554514362</v>
      </c>
      <c r="D9" s="17">
        <v>0.39453530641330092</v>
      </c>
      <c r="E9" s="17">
        <v>0.34331201559807062</v>
      </c>
      <c r="F9" s="17">
        <v>0.32531744271361152</v>
      </c>
      <c r="H9" s="17">
        <v>0.30229131154710481</v>
      </c>
      <c r="I9" s="17">
        <v>0.28090623308667462</v>
      </c>
      <c r="J9" s="17">
        <v>0.35784311194555313</v>
      </c>
      <c r="K9" s="17">
        <v>0.32625011087384642</v>
      </c>
      <c r="L9" s="17">
        <v>0.36774810453732087</v>
      </c>
      <c r="M9" s="17">
        <v>0.26038028240761252</v>
      </c>
      <c r="N9" s="17">
        <v>0.32745890553504342</v>
      </c>
      <c r="O9" s="17">
        <v>0.37761129002019439</v>
      </c>
      <c r="P9" s="17">
        <v>0.46843507954164981</v>
      </c>
      <c r="Q9" s="17">
        <v>0.42920210601231051</v>
      </c>
      <c r="R9" s="17">
        <v>0.54365591904708976</v>
      </c>
      <c r="S9" s="17">
        <v>0.45426825372219881</v>
      </c>
      <c r="U9" s="17">
        <v>0.38495230818523091</v>
      </c>
      <c r="V9" s="17">
        <v>0.20765827437556439</v>
      </c>
      <c r="W9" s="17">
        <v>0.35670108900874797</v>
      </c>
      <c r="X9" s="17">
        <v>0.30461857097561928</v>
      </c>
      <c r="Y9" s="17">
        <v>0.34749362097761388</v>
      </c>
      <c r="Z9" s="17">
        <v>0.42970813969789329</v>
      </c>
      <c r="AA9" s="17">
        <v>0.47380331757498129</v>
      </c>
      <c r="AB9" s="17">
        <v>0.45696218127868388</v>
      </c>
      <c r="AC9" s="17">
        <v>0.40733143676600408</v>
      </c>
      <c r="AD9" s="17">
        <v>0.35516160575555161</v>
      </c>
      <c r="AE9" s="17">
        <v>0.21157426069927701</v>
      </c>
      <c r="AG9" s="17">
        <v>0.46105573902340452</v>
      </c>
      <c r="AH9" s="17">
        <v>0.31836698238594963</v>
      </c>
      <c r="AJ9" s="17">
        <v>0.47670424287571678</v>
      </c>
      <c r="AK9" s="17">
        <v>0.38598409399798728</v>
      </c>
      <c r="AL9" s="17">
        <v>0.41227121780126103</v>
      </c>
      <c r="AM9" s="17">
        <v>0.38113799312006907</v>
      </c>
      <c r="AN9" s="17">
        <v>0.34431973804405519</v>
      </c>
      <c r="AO9" s="17">
        <v>0.37583750939297</v>
      </c>
      <c r="AP9" s="17">
        <v>0.40864142427271638</v>
      </c>
      <c r="AQ9" s="17">
        <v>0.37579854580727912</v>
      </c>
      <c r="AR9" s="17">
        <v>0.45282357213954122</v>
      </c>
      <c r="AS9" s="17">
        <v>0.38598697859873132</v>
      </c>
      <c r="AT9" s="17">
        <v>0.43788866784806091</v>
      </c>
      <c r="AU9" s="17">
        <v>0.45037064338151811</v>
      </c>
      <c r="AV9" s="17">
        <v>0.40384370833801209</v>
      </c>
      <c r="AX9" s="17">
        <v>0.38211885029630549</v>
      </c>
      <c r="AY9" s="17">
        <v>0.38598697859873132</v>
      </c>
      <c r="AZ9" s="17">
        <v>0.43788866784806091</v>
      </c>
      <c r="BA9" s="17">
        <v>0.45037064338151811</v>
      </c>
      <c r="BC9" s="17">
        <v>0.45431077447334622</v>
      </c>
      <c r="BD9" s="17">
        <v>0.35064473966859638</v>
      </c>
      <c r="BE9" s="17">
        <v>0.42226335699764328</v>
      </c>
      <c r="BF9" s="17">
        <v>0.41946237960748589</v>
      </c>
      <c r="BG9" s="17">
        <v>0.39845120636107523</v>
      </c>
      <c r="BH9" s="17">
        <v>0.5361306590158087</v>
      </c>
      <c r="BI9" s="17">
        <v>0.39026362106717261</v>
      </c>
      <c r="BJ9" s="17">
        <v>0.3667166373153144</v>
      </c>
      <c r="BK9" s="17">
        <v>0.25552547643836859</v>
      </c>
      <c r="BL9" s="17">
        <v>0.29096120460890451</v>
      </c>
      <c r="BM9" s="17">
        <v>0.42007060246043099</v>
      </c>
      <c r="BN9" s="17">
        <v>0.31821798353076008</v>
      </c>
      <c r="BP9" s="17">
        <v>0.41910316538980608</v>
      </c>
      <c r="BQ9" s="17">
        <v>0.40507560808592291</v>
      </c>
      <c r="BR9" s="17">
        <v>0.28147105802825267</v>
      </c>
      <c r="BS9" s="17">
        <v>0.38717239389110858</v>
      </c>
      <c r="BT9" s="17">
        <v>0.59757233995299464</v>
      </c>
      <c r="BU9" s="17">
        <v>0.36397302700299877</v>
      </c>
      <c r="BV9" s="17">
        <v>0.39825383426011501</v>
      </c>
      <c r="BW9" s="17">
        <v>0.37668119944194101</v>
      </c>
      <c r="BX9" s="17">
        <v>0.37857970861603929</v>
      </c>
      <c r="BY9" s="17">
        <v>0.3474838934408464</v>
      </c>
    </row>
    <row r="10" spans="2:79" ht="18.95" customHeight="1">
      <c r="B10" s="19" t="s">
        <v>227</v>
      </c>
      <c r="C10" s="17">
        <v>0.47789197848376908</v>
      </c>
      <c r="D10" s="17">
        <v>0.4671746058947982</v>
      </c>
      <c r="E10" s="17">
        <v>0.5193516485261882</v>
      </c>
      <c r="F10" s="17">
        <v>0.43670309983891731</v>
      </c>
      <c r="H10" s="17">
        <v>0.48797742503868702</v>
      </c>
      <c r="I10" s="17">
        <v>0.57534056250047216</v>
      </c>
      <c r="J10" s="17">
        <v>0.45702252262212678</v>
      </c>
      <c r="K10" s="17">
        <v>0.50744074425421959</v>
      </c>
      <c r="L10" s="17">
        <v>0.46580082942238632</v>
      </c>
      <c r="M10" s="17">
        <v>0.54486107749842472</v>
      </c>
      <c r="N10" s="17">
        <v>0.50449115057449012</v>
      </c>
      <c r="O10" s="17">
        <v>0.54969327254081912</v>
      </c>
      <c r="P10" s="17">
        <v>0.41875782634663622</v>
      </c>
      <c r="Q10" s="17">
        <v>0.44751947357244781</v>
      </c>
      <c r="R10" s="17">
        <v>0.37911151946089522</v>
      </c>
      <c r="S10" s="17">
        <v>0.46576387384226509</v>
      </c>
      <c r="U10" s="17">
        <v>0.47617038403605372</v>
      </c>
      <c r="V10" s="17">
        <v>0.58927601504665872</v>
      </c>
      <c r="W10" s="17">
        <v>0.45391299459042278</v>
      </c>
      <c r="X10" s="17">
        <v>0.51064198966165164</v>
      </c>
      <c r="Y10" s="17">
        <v>0.50375749300005934</v>
      </c>
      <c r="Z10" s="17">
        <v>0.44349837033342132</v>
      </c>
      <c r="AA10" s="17">
        <v>0.40754336688372028</v>
      </c>
      <c r="AB10" s="17">
        <v>0.44811426342476818</v>
      </c>
      <c r="AC10" s="17">
        <v>0.46523764944132717</v>
      </c>
      <c r="AD10" s="17">
        <v>0.54338892085854873</v>
      </c>
      <c r="AE10" s="17">
        <v>0.47603277077984413</v>
      </c>
      <c r="AG10" s="17">
        <v>0.44675621459648268</v>
      </c>
      <c r="AH10" s="17">
        <v>0.50221427066661795</v>
      </c>
      <c r="AJ10" s="17">
        <v>0.42224199464657741</v>
      </c>
      <c r="AK10" s="17">
        <v>0.48414160978687593</v>
      </c>
      <c r="AL10" s="17">
        <v>0.44396387719300712</v>
      </c>
      <c r="AM10" s="17">
        <v>0.4562511825868511</v>
      </c>
      <c r="AN10" s="17">
        <v>0.48798288806881351</v>
      </c>
      <c r="AO10" s="17">
        <v>0.47984493766600023</v>
      </c>
      <c r="AP10" s="17">
        <v>0.45426514864384882</v>
      </c>
      <c r="AQ10" s="17">
        <v>0.49619140111427618</v>
      </c>
      <c r="AR10" s="17">
        <v>0.47695408976607662</v>
      </c>
      <c r="AS10" s="17">
        <v>0.49112931755759243</v>
      </c>
      <c r="AT10" s="17">
        <v>0.45867318597232648</v>
      </c>
      <c r="AU10" s="17">
        <v>0.44550215352802741</v>
      </c>
      <c r="AV10" s="17">
        <v>0.50335361913297205</v>
      </c>
      <c r="AX10" s="17">
        <v>0.47491503765281812</v>
      </c>
      <c r="AY10" s="17">
        <v>0.49112931755759243</v>
      </c>
      <c r="AZ10" s="17">
        <v>0.45867318597232648</v>
      </c>
      <c r="BA10" s="17">
        <v>0.44550215352802741</v>
      </c>
      <c r="BC10" s="17">
        <v>0.43243442732866422</v>
      </c>
      <c r="BD10" s="17">
        <v>0.46403567827695308</v>
      </c>
      <c r="BE10" s="17">
        <v>0.42831666274591368</v>
      </c>
      <c r="BF10" s="17">
        <v>0.46040478055946149</v>
      </c>
      <c r="BG10" s="17">
        <v>0.45974457655866091</v>
      </c>
      <c r="BH10" s="17">
        <v>0.36030510432079488</v>
      </c>
      <c r="BI10" s="17">
        <v>0.48621113282800221</v>
      </c>
      <c r="BJ10" s="17">
        <v>0.47366918567252492</v>
      </c>
      <c r="BK10" s="17">
        <v>0.60288568739417503</v>
      </c>
      <c r="BL10" s="17">
        <v>0.53404222822946279</v>
      </c>
      <c r="BM10" s="17">
        <v>0.47164400366551401</v>
      </c>
      <c r="BN10" s="17">
        <v>0.51765766124900447</v>
      </c>
      <c r="BP10" s="17">
        <v>0.43931453200255338</v>
      </c>
      <c r="BQ10" s="17">
        <v>0.47503320432579199</v>
      </c>
      <c r="BR10" s="17">
        <v>0.5826909125537485</v>
      </c>
      <c r="BS10" s="17">
        <v>0.47336461577680189</v>
      </c>
      <c r="BT10" s="17">
        <v>0.32748841685365793</v>
      </c>
      <c r="BU10" s="17">
        <v>0.55074579822867398</v>
      </c>
      <c r="BV10" s="17">
        <v>0.44209268316222489</v>
      </c>
      <c r="BW10" s="17">
        <v>0.38923502383672748</v>
      </c>
      <c r="BX10" s="17">
        <v>0.52037266646382685</v>
      </c>
      <c r="BY10" s="17">
        <v>0.5115261374832103</v>
      </c>
    </row>
    <row r="11" spans="2:79" ht="18.95" customHeight="1">
      <c r="B11" s="19" t="s">
        <v>228</v>
      </c>
      <c r="C11" s="17">
        <v>0.1073630319116823</v>
      </c>
      <c r="D11" s="17">
        <v>0.1048064892138931</v>
      </c>
      <c r="E11" s="17">
        <v>0.10821187638072111</v>
      </c>
      <c r="F11" s="17">
        <v>0.16617730919662249</v>
      </c>
      <c r="H11" s="17">
        <v>0.1521429981213239</v>
      </c>
      <c r="I11" s="17">
        <v>7.9326092878877374E-2</v>
      </c>
      <c r="J11" s="17">
        <v>0.14309236710602821</v>
      </c>
      <c r="K11" s="17">
        <v>0.11810093237592539</v>
      </c>
      <c r="L11" s="17">
        <v>0.12665872156633801</v>
      </c>
      <c r="M11" s="17">
        <v>0.14588201661186989</v>
      </c>
      <c r="N11" s="17">
        <v>0.15333229681962579</v>
      </c>
      <c r="O11" s="17">
        <v>7.2695437438986543E-2</v>
      </c>
      <c r="P11" s="17">
        <v>9.1384133675594975E-2</v>
      </c>
      <c r="Q11" s="17">
        <v>0.1076964582637049</v>
      </c>
      <c r="R11" s="17">
        <v>4.6083712678061731E-2</v>
      </c>
      <c r="S11" s="17">
        <v>6.4629487175209832E-2</v>
      </c>
      <c r="U11" s="17">
        <v>0.1031681536371352</v>
      </c>
      <c r="V11" s="17">
        <v>0.16612418630819359</v>
      </c>
      <c r="W11" s="17">
        <v>0.12863634302619831</v>
      </c>
      <c r="X11" s="17">
        <v>0.1462035846934214</v>
      </c>
      <c r="Y11" s="17">
        <v>0.1105135089343581</v>
      </c>
      <c r="Z11" s="17">
        <v>0.1088898635496061</v>
      </c>
      <c r="AA11" s="17">
        <v>9.2101225508898876E-2</v>
      </c>
      <c r="AB11" s="17">
        <v>8.5051227851740407E-2</v>
      </c>
      <c r="AC11" s="17">
        <v>8.7385188079191017E-2</v>
      </c>
      <c r="AD11" s="17">
        <v>6.9493254927414774E-2</v>
      </c>
      <c r="AE11" s="17">
        <v>0</v>
      </c>
      <c r="AG11" s="17">
        <v>7.4371604174542819E-2</v>
      </c>
      <c r="AH11" s="17">
        <v>0.13313491108756809</v>
      </c>
      <c r="AJ11" s="17">
        <v>8.8298601322269327E-2</v>
      </c>
      <c r="AK11" s="17">
        <v>0.1097231000104165</v>
      </c>
      <c r="AL11" s="17">
        <v>0.1172472385474293</v>
      </c>
      <c r="AM11" s="17">
        <v>0.1232339544018589</v>
      </c>
      <c r="AN11" s="17">
        <v>0.1200067873335741</v>
      </c>
      <c r="AO11" s="17">
        <v>0.1003686373788706</v>
      </c>
      <c r="AP11" s="17">
        <v>9.9070823855955073E-2</v>
      </c>
      <c r="AQ11" s="17">
        <v>9.8924230440965627E-2</v>
      </c>
      <c r="AR11" s="17">
        <v>4.832166130634475E-2</v>
      </c>
      <c r="AS11" s="17">
        <v>0.1075532561792913</v>
      </c>
      <c r="AT11" s="17">
        <v>7.1326284067156576E-2</v>
      </c>
      <c r="AU11" s="17">
        <v>6.0486365836662989E-2</v>
      </c>
      <c r="AV11" s="17">
        <v>6.7713355103183159E-2</v>
      </c>
      <c r="AX11" s="17">
        <v>0.1084853485620234</v>
      </c>
      <c r="AY11" s="17">
        <v>0.1075532561792913</v>
      </c>
      <c r="AZ11" s="17">
        <v>7.1326284067156576E-2</v>
      </c>
      <c r="BA11" s="17">
        <v>6.0486365836662989E-2</v>
      </c>
      <c r="BC11" s="17">
        <v>7.4320005215425852E-2</v>
      </c>
      <c r="BD11" s="17">
        <v>0.13443695811683759</v>
      </c>
      <c r="BE11" s="17">
        <v>0.10020984625143391</v>
      </c>
      <c r="BF11" s="17">
        <v>9.8944742513553063E-2</v>
      </c>
      <c r="BG11" s="17">
        <v>5.6436006356012591E-2</v>
      </c>
      <c r="BH11" s="17">
        <v>7.2165238918903238E-2</v>
      </c>
      <c r="BI11" s="17">
        <v>0.10093750598413739</v>
      </c>
      <c r="BJ11" s="17">
        <v>0.11060354021133</v>
      </c>
      <c r="BK11" s="17">
        <v>0.1237673871938451</v>
      </c>
      <c r="BL11" s="17">
        <v>0.13602430109914071</v>
      </c>
      <c r="BM11" s="17">
        <v>9.6403075229317542E-2</v>
      </c>
      <c r="BN11" s="17">
        <v>0.12636233230134741</v>
      </c>
      <c r="BP11" s="17">
        <v>0.1134949246808438</v>
      </c>
      <c r="BQ11" s="17">
        <v>8.3372137748572953E-2</v>
      </c>
      <c r="BR11" s="17">
        <v>9.206440139837492E-2</v>
      </c>
      <c r="BS11" s="17">
        <v>9.7572240812989958E-2</v>
      </c>
      <c r="BT11" s="17">
        <v>6.171881890164823E-2</v>
      </c>
      <c r="BU11" s="17">
        <v>7.3103809427065847E-2</v>
      </c>
      <c r="BV11" s="17">
        <v>0.1088206988736639</v>
      </c>
      <c r="BW11" s="17">
        <v>0.19360152178497739</v>
      </c>
      <c r="BX11" s="17">
        <v>0.101047624920134</v>
      </c>
      <c r="BY11" s="17">
        <v>0.10913826643236189</v>
      </c>
    </row>
    <row r="12" spans="2:79" ht="18.95" customHeight="1">
      <c r="B12" s="19" t="s">
        <v>229</v>
      </c>
      <c r="C12" s="17">
        <v>1.9244289203231079E-2</v>
      </c>
      <c r="D12" s="17">
        <v>1.952488820589408E-2</v>
      </c>
      <c r="E12" s="17">
        <v>9.7789353484316645E-3</v>
      </c>
      <c r="F12" s="17">
        <v>7.1802148250848519E-2</v>
      </c>
      <c r="H12" s="17">
        <v>1.5777186551149541E-2</v>
      </c>
      <c r="I12" s="17">
        <v>6.4427111533975789E-2</v>
      </c>
      <c r="J12" s="17">
        <v>2.3227087099921918E-2</v>
      </c>
      <c r="K12" s="17">
        <v>3.133067514835549E-2</v>
      </c>
      <c r="L12" s="17">
        <v>2.8719783633551561E-2</v>
      </c>
      <c r="M12" s="17">
        <v>3.3368866773171912E-2</v>
      </c>
      <c r="N12" s="17">
        <v>1.471764707084052E-2</v>
      </c>
      <c r="O12" s="17">
        <v>0</v>
      </c>
      <c r="P12" s="17">
        <v>1.069795330805574E-2</v>
      </c>
      <c r="Q12" s="17">
        <v>1.183059874361987E-2</v>
      </c>
      <c r="R12" s="17">
        <v>1.0980541798108329E-2</v>
      </c>
      <c r="S12" s="17">
        <v>2.0866421116005241E-3</v>
      </c>
      <c r="U12" s="17">
        <v>1.247041089561656E-2</v>
      </c>
      <c r="V12" s="17">
        <v>6.7196855168272836E-3</v>
      </c>
      <c r="W12" s="17">
        <v>4.2355427577499563E-2</v>
      </c>
      <c r="X12" s="17">
        <v>2.5769377435097409E-2</v>
      </c>
      <c r="Y12" s="17">
        <v>2.9483855263399979E-2</v>
      </c>
      <c r="Z12" s="17">
        <v>1.4363030249404571E-2</v>
      </c>
      <c r="AA12" s="17">
        <v>2.511036180216801E-2</v>
      </c>
      <c r="AB12" s="17">
        <v>9.872327444807474E-3</v>
      </c>
      <c r="AC12" s="17">
        <v>1.312152239821345E-2</v>
      </c>
      <c r="AD12" s="17">
        <v>1.3814681957950371E-2</v>
      </c>
      <c r="AE12" s="17">
        <v>0</v>
      </c>
      <c r="AG12" s="17">
        <v>6.80904969520399E-3</v>
      </c>
      <c r="AH12" s="17">
        <v>2.895831227242076E-2</v>
      </c>
      <c r="AJ12" s="17">
        <v>5.0535837720470222E-3</v>
      </c>
      <c r="AK12" s="17">
        <v>6.6810509901747746E-3</v>
      </c>
      <c r="AL12" s="17">
        <v>0</v>
      </c>
      <c r="AM12" s="17">
        <v>2.8023224105866551E-2</v>
      </c>
      <c r="AN12" s="17">
        <v>2.56368220668063E-2</v>
      </c>
      <c r="AO12" s="17">
        <v>1.5946864599314419E-2</v>
      </c>
      <c r="AP12" s="17">
        <v>1.4619444667856051E-2</v>
      </c>
      <c r="AQ12" s="17">
        <v>6.3549491095488062E-3</v>
      </c>
      <c r="AR12" s="17">
        <v>1.1434771280779349E-2</v>
      </c>
      <c r="AS12" s="17">
        <v>0</v>
      </c>
      <c r="AT12" s="17">
        <v>1.070124393744497E-2</v>
      </c>
      <c r="AU12" s="17">
        <v>1.449211768925404E-2</v>
      </c>
      <c r="AV12" s="17">
        <v>3.6710753732984922E-3</v>
      </c>
      <c r="AX12" s="17">
        <v>2.0682170292848499E-2</v>
      </c>
      <c r="AY12" s="17">
        <v>0</v>
      </c>
      <c r="AZ12" s="17">
        <v>1.070124393744497E-2</v>
      </c>
      <c r="BA12" s="17">
        <v>1.449211768925404E-2</v>
      </c>
      <c r="BC12" s="17">
        <v>1.8055896245557691E-2</v>
      </c>
      <c r="BD12" s="17">
        <v>3.2616084122204569E-2</v>
      </c>
      <c r="BE12" s="17">
        <v>3.6049261957752043E-2</v>
      </c>
      <c r="BF12" s="17">
        <v>2.1188097319499642E-2</v>
      </c>
      <c r="BG12" s="17">
        <v>5.0397943027095139E-2</v>
      </c>
      <c r="BH12" s="17">
        <v>2.319654251722179E-2</v>
      </c>
      <c r="BI12" s="17">
        <v>8.1459052261261856E-3</v>
      </c>
      <c r="BJ12" s="17">
        <v>3.1247291449600489E-2</v>
      </c>
      <c r="BK12" s="17">
        <v>6.6388984107738124E-3</v>
      </c>
      <c r="BL12" s="17">
        <v>3.2649724867496753E-2</v>
      </c>
      <c r="BM12" s="17">
        <v>3.1236105619593009E-3</v>
      </c>
      <c r="BN12" s="17">
        <v>1.479385776436792E-2</v>
      </c>
      <c r="BP12" s="17">
        <v>1.682333475566616E-2</v>
      </c>
      <c r="BQ12" s="17">
        <v>1.157283674385661E-2</v>
      </c>
      <c r="BR12" s="17">
        <v>2.5337357394731381E-2</v>
      </c>
      <c r="BS12" s="17">
        <v>2.8876485963589989E-2</v>
      </c>
      <c r="BT12" s="17">
        <v>1.322042429169926E-2</v>
      </c>
      <c r="BU12" s="17">
        <v>0</v>
      </c>
      <c r="BV12" s="17">
        <v>5.0832783703996347E-2</v>
      </c>
      <c r="BW12" s="17">
        <v>2.833616222310819E-2</v>
      </c>
      <c r="BX12" s="17">
        <v>0</v>
      </c>
      <c r="BY12" s="17">
        <v>8.7340161319819937E-3</v>
      </c>
    </row>
    <row r="13" spans="2:79" ht="18.95" customHeight="1">
      <c r="B13" s="19" t="s">
        <v>55</v>
      </c>
      <c r="C13" s="17">
        <v>1.455457485617398E-2</v>
      </c>
      <c r="D13" s="17">
        <v>1.395871027211373E-2</v>
      </c>
      <c r="E13" s="17">
        <v>1.934552414658831E-2</v>
      </c>
      <c r="F13" s="17">
        <v>0</v>
      </c>
      <c r="H13" s="17">
        <v>4.1811078741734717E-2</v>
      </c>
      <c r="I13" s="17">
        <v>0</v>
      </c>
      <c r="J13" s="17">
        <v>1.881491122636969E-2</v>
      </c>
      <c r="K13" s="17">
        <v>1.6877537347653071E-2</v>
      </c>
      <c r="L13" s="17">
        <v>1.107256084040311E-2</v>
      </c>
      <c r="M13" s="17">
        <v>1.5507756708920991E-2</v>
      </c>
      <c r="N13" s="17">
        <v>0</v>
      </c>
      <c r="O13" s="17">
        <v>0</v>
      </c>
      <c r="P13" s="17">
        <v>1.0725007128063331E-2</v>
      </c>
      <c r="Q13" s="17">
        <v>3.7513634079167639E-3</v>
      </c>
      <c r="R13" s="17">
        <v>2.0168307015844929E-2</v>
      </c>
      <c r="S13" s="17">
        <v>1.3251743148725761E-2</v>
      </c>
      <c r="U13" s="17">
        <v>2.323874324596371E-2</v>
      </c>
      <c r="V13" s="17">
        <v>3.0221838752755911E-2</v>
      </c>
      <c r="W13" s="17">
        <v>1.8394145797131198E-2</v>
      </c>
      <c r="X13" s="17">
        <v>1.276647723421015E-2</v>
      </c>
      <c r="Y13" s="17">
        <v>8.7515218245688611E-3</v>
      </c>
      <c r="Z13" s="17">
        <v>3.5405961696749191E-3</v>
      </c>
      <c r="AA13" s="17">
        <v>1.4417282302314281E-3</v>
      </c>
      <c r="AB13" s="17">
        <v>0</v>
      </c>
      <c r="AC13" s="17">
        <v>2.692420331526444E-2</v>
      </c>
      <c r="AD13" s="17">
        <v>1.8141536500534551E-2</v>
      </c>
      <c r="AE13" s="17">
        <v>0.31239296852087889</v>
      </c>
      <c r="AG13" s="17">
        <v>1.100739251036603E-2</v>
      </c>
      <c r="AH13" s="17">
        <v>1.732552358744353E-2</v>
      </c>
      <c r="AJ13" s="17">
        <v>7.7015773833895461E-3</v>
      </c>
      <c r="AK13" s="17">
        <v>1.3470145214545671E-2</v>
      </c>
      <c r="AL13" s="17">
        <v>2.651766645830252E-2</v>
      </c>
      <c r="AM13" s="17">
        <v>1.1353645785354411E-2</v>
      </c>
      <c r="AN13" s="17">
        <v>2.2053764486750969E-2</v>
      </c>
      <c r="AO13" s="17">
        <v>2.8002050962844659E-2</v>
      </c>
      <c r="AP13" s="17">
        <v>2.3403158559623671E-2</v>
      </c>
      <c r="AQ13" s="17">
        <v>2.2730873527930569E-2</v>
      </c>
      <c r="AR13" s="17">
        <v>1.046590550725823E-2</v>
      </c>
      <c r="AS13" s="17">
        <v>1.5330447664385009E-2</v>
      </c>
      <c r="AT13" s="17">
        <v>2.141061817501113E-2</v>
      </c>
      <c r="AU13" s="17">
        <v>2.914871956453742E-2</v>
      </c>
      <c r="AV13" s="17">
        <v>2.1418242052534439E-2</v>
      </c>
      <c r="AX13" s="17">
        <v>1.3798593196004429E-2</v>
      </c>
      <c r="AY13" s="17">
        <v>1.5330447664385009E-2</v>
      </c>
      <c r="AZ13" s="17">
        <v>2.141061817501113E-2</v>
      </c>
      <c r="BA13" s="17">
        <v>2.914871956453742E-2</v>
      </c>
      <c r="BC13" s="17">
        <v>2.087889673700612E-2</v>
      </c>
      <c r="BD13" s="17">
        <v>1.8266539815408239E-2</v>
      </c>
      <c r="BE13" s="17">
        <v>1.316087204725705E-2</v>
      </c>
      <c r="BF13" s="17">
        <v>0</v>
      </c>
      <c r="BG13" s="17">
        <v>3.4970267697156152E-2</v>
      </c>
      <c r="BH13" s="17">
        <v>8.2024552272715202E-3</v>
      </c>
      <c r="BI13" s="17">
        <v>1.444183489456159E-2</v>
      </c>
      <c r="BJ13" s="17">
        <v>1.7763345351230121E-2</v>
      </c>
      <c r="BK13" s="17">
        <v>1.1182550562837521E-2</v>
      </c>
      <c r="BL13" s="17">
        <v>6.3225411949950228E-3</v>
      </c>
      <c r="BM13" s="17">
        <v>8.7587080827781702E-3</v>
      </c>
      <c r="BN13" s="17">
        <v>2.2968165154520079E-2</v>
      </c>
      <c r="BP13" s="17">
        <v>1.1264043171130439E-2</v>
      </c>
      <c r="BQ13" s="17">
        <v>2.4946213095855631E-2</v>
      </c>
      <c r="BR13" s="17">
        <v>1.8436270624892458E-2</v>
      </c>
      <c r="BS13" s="17">
        <v>1.3014263555509239E-2</v>
      </c>
      <c r="BT13" s="17">
        <v>0</v>
      </c>
      <c r="BU13" s="17">
        <v>1.217736534126126E-2</v>
      </c>
      <c r="BV13" s="17">
        <v>0</v>
      </c>
      <c r="BW13" s="17">
        <v>1.214609271324598E-2</v>
      </c>
      <c r="BX13" s="17">
        <v>0</v>
      </c>
      <c r="BY13" s="17">
        <v>2.3117686511599549E-2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A18"/>
  <sheetViews>
    <sheetView showGridLines="0" workbookViewId="0">
      <pane xSplit="2" topLeftCell="AV1" activePane="topRight" state="frozen"/>
      <selection pane="topRight" activeCell="BA10"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0.25793829769395382</v>
      </c>
      <c r="D9" s="17">
        <v>0.27509148736458078</v>
      </c>
      <c r="E9" s="17">
        <v>0.2083610151790298</v>
      </c>
      <c r="F9" s="17">
        <v>0.21828947279629179</v>
      </c>
      <c r="H9" s="17">
        <v>0.1918713383302422</v>
      </c>
      <c r="I9" s="17">
        <v>0.22335440997963771</v>
      </c>
      <c r="J9" s="17">
        <v>0.208092046036367</v>
      </c>
      <c r="K9" s="17">
        <v>0.22096679832402091</v>
      </c>
      <c r="L9" s="17">
        <v>0.20529993532223309</v>
      </c>
      <c r="M9" s="17">
        <v>0.22867023851161061</v>
      </c>
      <c r="N9" s="17">
        <v>0.1598660096635014</v>
      </c>
      <c r="O9" s="17">
        <v>0.27660165012640231</v>
      </c>
      <c r="P9" s="17">
        <v>0.28687176559579503</v>
      </c>
      <c r="Q9" s="17">
        <v>0.3556677632140785</v>
      </c>
      <c r="R9" s="17">
        <v>0.43275632914095141</v>
      </c>
      <c r="S9" s="17">
        <v>0.27914409564294329</v>
      </c>
      <c r="U9" s="17">
        <v>0.178122309918363</v>
      </c>
      <c r="V9" s="17">
        <v>0.14878919607083149</v>
      </c>
      <c r="W9" s="17">
        <v>0.2086425852607367</v>
      </c>
      <c r="X9" s="17">
        <v>0.19079048985597019</v>
      </c>
      <c r="Y9" s="17">
        <v>0.29198607349282818</v>
      </c>
      <c r="Z9" s="17">
        <v>0.28538232475654007</v>
      </c>
      <c r="AA9" s="17">
        <v>0.37439648973240541</v>
      </c>
      <c r="AB9" s="17">
        <v>0.33771282894390331</v>
      </c>
      <c r="AC9" s="17">
        <v>0.32799805062006931</v>
      </c>
      <c r="AD9" s="17">
        <v>0.18619764914084319</v>
      </c>
      <c r="AE9" s="17">
        <v>0</v>
      </c>
      <c r="AG9" s="17">
        <v>0.3236429463307185</v>
      </c>
      <c r="AH9" s="17">
        <v>0.20661186588710909</v>
      </c>
      <c r="AJ9" s="17">
        <v>0.35311444813343279</v>
      </c>
      <c r="AK9" s="17">
        <v>0.25765324550315682</v>
      </c>
      <c r="AL9" s="17">
        <v>0.25361708455041149</v>
      </c>
      <c r="AM9" s="17">
        <v>0.27919682279099439</v>
      </c>
      <c r="AN9" s="17">
        <v>0.20626736202244361</v>
      </c>
      <c r="AO9" s="17">
        <v>0.23170800193319641</v>
      </c>
      <c r="AP9" s="17">
        <v>0.22811344831504529</v>
      </c>
      <c r="AQ9" s="17">
        <v>0.26696795391668532</v>
      </c>
      <c r="AR9" s="17">
        <v>0.25542241389550691</v>
      </c>
      <c r="AS9" s="17">
        <v>0.24800422144693279</v>
      </c>
      <c r="AT9" s="17">
        <v>0.29254330503211451</v>
      </c>
      <c r="AU9" s="17">
        <v>0.23147014242414329</v>
      </c>
      <c r="AV9" s="17">
        <v>0.30814158784746221</v>
      </c>
      <c r="AX9" s="17">
        <v>0.2637158656993539</v>
      </c>
      <c r="AY9" s="17">
        <v>0.24800422144693279</v>
      </c>
      <c r="AZ9" s="17">
        <v>0.29254330503211451</v>
      </c>
      <c r="BA9" s="17">
        <v>0.23147014242414329</v>
      </c>
      <c r="BC9" s="17">
        <v>0.34066698246858163</v>
      </c>
      <c r="BD9" s="17">
        <v>0.25396805044155318</v>
      </c>
      <c r="BE9" s="17">
        <v>0.27878371881957698</v>
      </c>
      <c r="BF9" s="17">
        <v>0.25121047585832129</v>
      </c>
      <c r="BG9" s="17">
        <v>0.22140373104389161</v>
      </c>
      <c r="BH9" s="17">
        <v>0.44322648284719979</v>
      </c>
      <c r="BI9" s="17">
        <v>0.38408978001525551</v>
      </c>
      <c r="BJ9" s="17">
        <v>0.25941813309907369</v>
      </c>
      <c r="BK9" s="17">
        <v>0.2198041208512749</v>
      </c>
      <c r="BL9" s="17">
        <v>0.34165344135319781</v>
      </c>
      <c r="BM9" s="17">
        <v>0.32265164839683491</v>
      </c>
      <c r="BN9" s="17">
        <v>0.17958622455507231</v>
      </c>
      <c r="BP9" s="17">
        <v>0.26368876601204227</v>
      </c>
      <c r="BQ9" s="17">
        <v>0.31982927280760232</v>
      </c>
      <c r="BR9" s="17">
        <v>0.20773627212955759</v>
      </c>
      <c r="BS9" s="17">
        <v>0.22634943075271541</v>
      </c>
      <c r="BT9" s="17">
        <v>0.44687934232049109</v>
      </c>
      <c r="BU9" s="17">
        <v>0.14355674144233049</v>
      </c>
      <c r="BV9" s="17">
        <v>0.27020148368250202</v>
      </c>
      <c r="BW9" s="17">
        <v>0.2201860999245577</v>
      </c>
      <c r="BX9" s="17">
        <v>0.34970568616967052</v>
      </c>
      <c r="BY9" s="17">
        <v>0.28458383502044582</v>
      </c>
    </row>
    <row r="10" spans="2:79" ht="18.95" customHeight="1">
      <c r="B10" s="19" t="s">
        <v>227</v>
      </c>
      <c r="C10" s="17">
        <v>0.3850922108068125</v>
      </c>
      <c r="D10" s="17">
        <v>0.37800197817732462</v>
      </c>
      <c r="E10" s="17">
        <v>0.4158842714214202</v>
      </c>
      <c r="F10" s="17">
        <v>0.31297081404420568</v>
      </c>
      <c r="H10" s="17">
        <v>0.32812600306712042</v>
      </c>
      <c r="I10" s="17">
        <v>0.3815534481882063</v>
      </c>
      <c r="J10" s="17">
        <v>0.31217726397540679</v>
      </c>
      <c r="K10" s="17">
        <v>0.38761329363318059</v>
      </c>
      <c r="L10" s="17">
        <v>0.3727732515091165</v>
      </c>
      <c r="M10" s="17">
        <v>0.41476972239775051</v>
      </c>
      <c r="N10" s="17">
        <v>0.45046489425297481</v>
      </c>
      <c r="O10" s="17">
        <v>0.41172092061000409</v>
      </c>
      <c r="P10" s="17">
        <v>0.48432304894241351</v>
      </c>
      <c r="Q10" s="17">
        <v>0.32879409434361168</v>
      </c>
      <c r="R10" s="17">
        <v>0.32894974778276681</v>
      </c>
      <c r="S10" s="17">
        <v>0.43345962244910552</v>
      </c>
      <c r="U10" s="17">
        <v>0.31835632433714139</v>
      </c>
      <c r="V10" s="17">
        <v>0.29414818537588178</v>
      </c>
      <c r="W10" s="17">
        <v>0.37776217897490361</v>
      </c>
      <c r="X10" s="17">
        <v>0.47117474691529032</v>
      </c>
      <c r="Y10" s="17">
        <v>0.40740899413083509</v>
      </c>
      <c r="Z10" s="17">
        <v>0.37485595879342087</v>
      </c>
      <c r="AA10" s="17">
        <v>0.3854849975006101</v>
      </c>
      <c r="AB10" s="17">
        <v>0.41872373800566159</v>
      </c>
      <c r="AC10" s="17">
        <v>0.40531701243967277</v>
      </c>
      <c r="AD10" s="17">
        <v>0.39232827855335262</v>
      </c>
      <c r="AE10" s="17">
        <v>0.51392084591657117</v>
      </c>
      <c r="AG10" s="17">
        <v>0.40040313338943939</v>
      </c>
      <c r="AH10" s="17">
        <v>0.37313179339127261</v>
      </c>
      <c r="AJ10" s="17">
        <v>0.40059939580514198</v>
      </c>
      <c r="AK10" s="17">
        <v>0.34844881315101289</v>
      </c>
      <c r="AL10" s="17">
        <v>0.41683620039836911</v>
      </c>
      <c r="AM10" s="17">
        <v>0.35712629074554031</v>
      </c>
      <c r="AN10" s="17">
        <v>0.33453384492115351</v>
      </c>
      <c r="AO10" s="17">
        <v>0.33890362326535428</v>
      </c>
      <c r="AP10" s="17">
        <v>0.40031434339291838</v>
      </c>
      <c r="AQ10" s="17">
        <v>0.37507439550661392</v>
      </c>
      <c r="AR10" s="17">
        <v>0.43950642991701311</v>
      </c>
      <c r="AS10" s="17">
        <v>0.42951726817965202</v>
      </c>
      <c r="AT10" s="17">
        <v>0.38591136891777428</v>
      </c>
      <c r="AU10" s="17">
        <v>0.36943824940664238</v>
      </c>
      <c r="AV10" s="17">
        <v>0.41230151894971151</v>
      </c>
      <c r="AX10" s="17">
        <v>0.37949216359614202</v>
      </c>
      <c r="AY10" s="17">
        <v>0.42951726817965202</v>
      </c>
      <c r="AZ10" s="17">
        <v>0.38591136891777428</v>
      </c>
      <c r="BA10" s="17">
        <v>0.36943824940664238</v>
      </c>
      <c r="BC10" s="17">
        <v>0.41752020309139493</v>
      </c>
      <c r="BD10" s="17">
        <v>0.2951395047758742</v>
      </c>
      <c r="BE10" s="17">
        <v>0.38952998939806921</v>
      </c>
      <c r="BF10" s="17">
        <v>0.44772279133968979</v>
      </c>
      <c r="BG10" s="17">
        <v>0.467289412063561</v>
      </c>
      <c r="BH10" s="17">
        <v>0.38014772407266378</v>
      </c>
      <c r="BI10" s="17">
        <v>0.38801798059560882</v>
      </c>
      <c r="BJ10" s="17">
        <v>0.34740951753132232</v>
      </c>
      <c r="BK10" s="17">
        <v>0.42916623787831282</v>
      </c>
      <c r="BL10" s="17">
        <v>0.4518908906692935</v>
      </c>
      <c r="BM10" s="17">
        <v>0.39886617901362847</v>
      </c>
      <c r="BN10" s="17">
        <v>0.3537948422420184</v>
      </c>
      <c r="BP10" s="17">
        <v>0.34972008094114981</v>
      </c>
      <c r="BQ10" s="17">
        <v>0.41700250390605581</v>
      </c>
      <c r="BR10" s="17">
        <v>0.4183971581689086</v>
      </c>
      <c r="BS10" s="17">
        <v>0.40321199085102449</v>
      </c>
      <c r="BT10" s="17">
        <v>0.40921430092406008</v>
      </c>
      <c r="BU10" s="17">
        <v>0.34807954434996369</v>
      </c>
      <c r="BV10" s="17">
        <v>0.42721621702670948</v>
      </c>
      <c r="BW10" s="17">
        <v>0.38102890498636482</v>
      </c>
      <c r="BX10" s="17">
        <v>0.37295485160277109</v>
      </c>
      <c r="BY10" s="17">
        <v>0.37245403848971631</v>
      </c>
    </row>
    <row r="11" spans="2:79" ht="18.95" customHeight="1">
      <c r="B11" s="19" t="s">
        <v>228</v>
      </c>
      <c r="C11" s="17">
        <v>0.25006804157578871</v>
      </c>
      <c r="D11" s="17">
        <v>0.23636082453861229</v>
      </c>
      <c r="E11" s="17">
        <v>0.28269985505700218</v>
      </c>
      <c r="F11" s="17">
        <v>0.33579497868124392</v>
      </c>
      <c r="H11" s="17">
        <v>0.32125642857077852</v>
      </c>
      <c r="I11" s="17">
        <v>0.23602941005818559</v>
      </c>
      <c r="J11" s="17">
        <v>0.31382864401996269</v>
      </c>
      <c r="K11" s="17">
        <v>0.28008031889944202</v>
      </c>
      <c r="L11" s="17">
        <v>0.27299554124667519</v>
      </c>
      <c r="M11" s="17">
        <v>0.25189511242664681</v>
      </c>
      <c r="N11" s="17">
        <v>0.32934915551773869</v>
      </c>
      <c r="O11" s="17">
        <v>0.22959730271682141</v>
      </c>
      <c r="P11" s="17">
        <v>0.21069608478483121</v>
      </c>
      <c r="Q11" s="17">
        <v>0.22817553777155669</v>
      </c>
      <c r="R11" s="17">
        <v>0.1943340735566671</v>
      </c>
      <c r="S11" s="17">
        <v>0.18234093556815989</v>
      </c>
      <c r="U11" s="17">
        <v>0.31924896019311783</v>
      </c>
      <c r="V11" s="17">
        <v>0.34905556603029009</v>
      </c>
      <c r="W11" s="17">
        <v>0.29046358289751151</v>
      </c>
      <c r="X11" s="17">
        <v>0.25495198634336019</v>
      </c>
      <c r="Y11" s="17">
        <v>0.22885214007322049</v>
      </c>
      <c r="Z11" s="17">
        <v>0.23640250048246739</v>
      </c>
      <c r="AA11" s="17">
        <v>0.17159392313566901</v>
      </c>
      <c r="AB11" s="17">
        <v>0.17925186033321841</v>
      </c>
      <c r="AC11" s="17">
        <v>0.20892925360085601</v>
      </c>
      <c r="AD11" s="17">
        <v>0.30165441568284301</v>
      </c>
      <c r="AE11" s="17">
        <v>0.17368618556254989</v>
      </c>
      <c r="AG11" s="17">
        <v>0.2027913008914225</v>
      </c>
      <c r="AH11" s="17">
        <v>0.28699916375864498</v>
      </c>
      <c r="AJ11" s="17">
        <v>0.17591686294785261</v>
      </c>
      <c r="AK11" s="17">
        <v>0.28262736879051431</v>
      </c>
      <c r="AL11" s="17">
        <v>0.2442423942243386</v>
      </c>
      <c r="AM11" s="17">
        <v>0.26064778609840422</v>
      </c>
      <c r="AN11" s="17">
        <v>0.30491709471564638</v>
      </c>
      <c r="AO11" s="17">
        <v>0.2406414722690208</v>
      </c>
      <c r="AP11" s="17">
        <v>0.26581822344296518</v>
      </c>
      <c r="AQ11" s="17">
        <v>0.23356686255655701</v>
      </c>
      <c r="AR11" s="17">
        <v>0.2060202881589171</v>
      </c>
      <c r="AS11" s="17">
        <v>0.23755732066329061</v>
      </c>
      <c r="AT11" s="17">
        <v>0.22737858417479251</v>
      </c>
      <c r="AU11" s="17">
        <v>0.28338398586068542</v>
      </c>
      <c r="AV11" s="17">
        <v>0.18763599248192361</v>
      </c>
      <c r="AX11" s="17">
        <v>0.2488877205983519</v>
      </c>
      <c r="AY11" s="17">
        <v>0.23755732066329061</v>
      </c>
      <c r="AZ11" s="17">
        <v>0.22737858417479251</v>
      </c>
      <c r="BA11" s="17">
        <v>0.28338398586068542</v>
      </c>
      <c r="BC11" s="17">
        <v>0.18735623597504991</v>
      </c>
      <c r="BD11" s="17">
        <v>0.29759647780027287</v>
      </c>
      <c r="BE11" s="17">
        <v>0.2328981762444958</v>
      </c>
      <c r="BF11" s="17">
        <v>0.21335987962333369</v>
      </c>
      <c r="BG11" s="17">
        <v>0.16941258985595911</v>
      </c>
      <c r="BH11" s="17">
        <v>0.13316918095898969</v>
      </c>
      <c r="BI11" s="17">
        <v>0.16480533666347319</v>
      </c>
      <c r="BJ11" s="17">
        <v>0.29251779115489612</v>
      </c>
      <c r="BK11" s="17">
        <v>0.25764519150787729</v>
      </c>
      <c r="BL11" s="17">
        <v>0.14324798337933381</v>
      </c>
      <c r="BM11" s="17">
        <v>0.20514894977825501</v>
      </c>
      <c r="BN11" s="17">
        <v>0.29295598504156939</v>
      </c>
      <c r="BP11" s="17">
        <v>0.30271901802199019</v>
      </c>
      <c r="BQ11" s="17">
        <v>0.1749023717813859</v>
      </c>
      <c r="BR11" s="17">
        <v>0.24834605886276609</v>
      </c>
      <c r="BS11" s="17">
        <v>0.2665210829634071</v>
      </c>
      <c r="BT11" s="17">
        <v>0.12719660546347261</v>
      </c>
      <c r="BU11" s="17">
        <v>0.38659006079509323</v>
      </c>
      <c r="BV11" s="17">
        <v>0.19033770345435411</v>
      </c>
      <c r="BW11" s="17">
        <v>0.28018611830668427</v>
      </c>
      <c r="BX11" s="17">
        <v>0.20192870869551591</v>
      </c>
      <c r="BY11" s="17">
        <v>0.21610582012544499</v>
      </c>
    </row>
    <row r="12" spans="2:79" ht="18.95" customHeight="1">
      <c r="B12" s="19" t="s">
        <v>229</v>
      </c>
      <c r="C12" s="17">
        <v>9.3262217925025245E-2</v>
      </c>
      <c r="D12" s="17">
        <v>9.8209137607910404E-2</v>
      </c>
      <c r="E12" s="17">
        <v>7.2489502292502145E-2</v>
      </c>
      <c r="F12" s="17">
        <v>0.13294473447825839</v>
      </c>
      <c r="H12" s="17">
        <v>0.1245401314641679</v>
      </c>
      <c r="I12" s="17">
        <v>0.13716812322077271</v>
      </c>
      <c r="J12" s="17">
        <v>0.15774953049097451</v>
      </c>
      <c r="K12" s="17">
        <v>9.5714169871485982E-2</v>
      </c>
      <c r="L12" s="17">
        <v>0.1416790488896944</v>
      </c>
      <c r="M12" s="17">
        <v>9.2397499599341779E-2</v>
      </c>
      <c r="N12" s="17">
        <v>6.031994056578506E-2</v>
      </c>
      <c r="O12" s="17">
        <v>8.2080126546772186E-2</v>
      </c>
      <c r="P12" s="17">
        <v>1.8109100676960321E-2</v>
      </c>
      <c r="Q12" s="17">
        <v>7.6004967933902476E-2</v>
      </c>
      <c r="R12" s="17">
        <v>4.0109724076653898E-2</v>
      </c>
      <c r="S12" s="17">
        <v>8.0535431502972862E-2</v>
      </c>
      <c r="U12" s="17">
        <v>0.15739608680339121</v>
      </c>
      <c r="V12" s="17">
        <v>0.20128736700616909</v>
      </c>
      <c r="W12" s="17">
        <v>0.1194929979046661</v>
      </c>
      <c r="X12" s="17">
        <v>7.4237521971938822E-2</v>
      </c>
      <c r="Y12" s="17">
        <v>5.4631905694842268E-2</v>
      </c>
      <c r="Z12" s="17">
        <v>8.3894760524931528E-2</v>
      </c>
      <c r="AA12" s="17">
        <v>6.0475078815602427E-2</v>
      </c>
      <c r="AB12" s="17">
        <v>5.6257768654464538E-2</v>
      </c>
      <c r="AC12" s="17">
        <v>3.7355403456709853E-2</v>
      </c>
      <c r="AD12" s="17">
        <v>0.1087690321729904</v>
      </c>
      <c r="AE12" s="17">
        <v>0</v>
      </c>
      <c r="AG12" s="17">
        <v>6.1690843882651107E-2</v>
      </c>
      <c r="AH12" s="17">
        <v>0.1179247952381256</v>
      </c>
      <c r="AJ12" s="17">
        <v>6.0561265165082957E-2</v>
      </c>
      <c r="AK12" s="17">
        <v>9.5006792080168587E-2</v>
      </c>
      <c r="AL12" s="17">
        <v>7.3821022892930827E-2</v>
      </c>
      <c r="AM12" s="17">
        <v>9.3909620271736827E-2</v>
      </c>
      <c r="AN12" s="17">
        <v>0.13885172009992941</v>
      </c>
      <c r="AO12" s="17">
        <v>0.16511413400278649</v>
      </c>
      <c r="AP12" s="17">
        <v>7.7726564992876765E-2</v>
      </c>
      <c r="AQ12" s="17">
        <v>0.1117950180468088</v>
      </c>
      <c r="AR12" s="17">
        <v>9.0275311810198003E-2</v>
      </c>
      <c r="AS12" s="17">
        <v>6.2902344219434539E-2</v>
      </c>
      <c r="AT12" s="17">
        <v>7.9408270646656454E-2</v>
      </c>
      <c r="AU12" s="17">
        <v>9.1600099631568635E-2</v>
      </c>
      <c r="AV12" s="17">
        <v>8.7247731800830647E-2</v>
      </c>
      <c r="AX12" s="17">
        <v>9.4901681467703294E-2</v>
      </c>
      <c r="AY12" s="17">
        <v>6.2902344219434539E-2</v>
      </c>
      <c r="AZ12" s="17">
        <v>7.9408270646656454E-2</v>
      </c>
      <c r="BA12" s="17">
        <v>9.1600099631568635E-2</v>
      </c>
      <c r="BC12" s="17">
        <v>4.5147571364704313E-2</v>
      </c>
      <c r="BD12" s="17">
        <v>0.1350294271668912</v>
      </c>
      <c r="BE12" s="17">
        <v>8.9737009781527668E-2</v>
      </c>
      <c r="BF12" s="17">
        <v>8.5118712466302648E-2</v>
      </c>
      <c r="BG12" s="17">
        <v>8.4754632293377347E-2</v>
      </c>
      <c r="BH12" s="17">
        <v>3.0950221254049799E-2</v>
      </c>
      <c r="BI12" s="17">
        <v>3.5967585042607317E-2</v>
      </c>
      <c r="BJ12" s="17">
        <v>8.7613110840157285E-2</v>
      </c>
      <c r="BK12" s="17">
        <v>9.3384449762534849E-2</v>
      </c>
      <c r="BL12" s="17">
        <v>4.0569573702597297E-2</v>
      </c>
      <c r="BM12" s="17">
        <v>6.2064004719739788E-2</v>
      </c>
      <c r="BN12" s="17">
        <v>0.14749786208597951</v>
      </c>
      <c r="BP12" s="17">
        <v>7.2598647619771001E-2</v>
      </c>
      <c r="BQ12" s="17">
        <v>8.2488830503762697E-2</v>
      </c>
      <c r="BR12" s="17">
        <v>0.1101785065579194</v>
      </c>
      <c r="BS12" s="17">
        <v>9.0765071454161197E-2</v>
      </c>
      <c r="BT12" s="17">
        <v>6.9900060449486941E-3</v>
      </c>
      <c r="BU12" s="17">
        <v>9.7418922730090105E-2</v>
      </c>
      <c r="BV12" s="17">
        <v>0.1122445958364346</v>
      </c>
      <c r="BW12" s="17">
        <v>0.116311306500663</v>
      </c>
      <c r="BX12" s="17">
        <v>5.8541197014681599E-2</v>
      </c>
      <c r="BY12" s="17">
        <v>0.1066531089436256</v>
      </c>
    </row>
    <row r="13" spans="2:79" ht="18.95" customHeight="1">
      <c r="B13" s="19" t="s">
        <v>55</v>
      </c>
      <c r="C13" s="17">
        <v>1.3639231998419861E-2</v>
      </c>
      <c r="D13" s="17">
        <v>1.2336572311571909E-2</v>
      </c>
      <c r="E13" s="17">
        <v>2.0565356050045669E-2</v>
      </c>
      <c r="F13" s="17">
        <v>0</v>
      </c>
      <c r="H13" s="17">
        <v>3.4206098567691003E-2</v>
      </c>
      <c r="I13" s="17">
        <v>2.1894608553197699E-2</v>
      </c>
      <c r="J13" s="17">
        <v>8.1525154772887666E-3</v>
      </c>
      <c r="K13" s="17">
        <v>1.562541927187041E-2</v>
      </c>
      <c r="L13" s="17">
        <v>7.252223032280675E-3</v>
      </c>
      <c r="M13" s="17">
        <v>1.2267427064650409E-2</v>
      </c>
      <c r="N13" s="17">
        <v>0</v>
      </c>
      <c r="O13" s="17">
        <v>0</v>
      </c>
      <c r="P13" s="17">
        <v>0</v>
      </c>
      <c r="Q13" s="17">
        <v>1.135763673685063E-2</v>
      </c>
      <c r="R13" s="17">
        <v>3.8501254429608961E-3</v>
      </c>
      <c r="S13" s="17">
        <v>2.4519914836818389E-2</v>
      </c>
      <c r="U13" s="17">
        <v>2.6876318747986731E-2</v>
      </c>
      <c r="V13" s="17">
        <v>6.7196855168272836E-3</v>
      </c>
      <c r="W13" s="17">
        <v>3.638654962182217E-3</v>
      </c>
      <c r="X13" s="17">
        <v>8.8452549134403827E-3</v>
      </c>
      <c r="Y13" s="17">
        <v>1.7120886608274041E-2</v>
      </c>
      <c r="Z13" s="17">
        <v>1.946445544264019E-2</v>
      </c>
      <c r="AA13" s="17">
        <v>8.0495108157132497E-3</v>
      </c>
      <c r="AB13" s="17">
        <v>8.0538040627521918E-3</v>
      </c>
      <c r="AC13" s="17">
        <v>2.0400279882692239E-2</v>
      </c>
      <c r="AD13" s="17">
        <v>1.1050624449970811E-2</v>
      </c>
      <c r="AE13" s="17">
        <v>0.31239296852087889</v>
      </c>
      <c r="AG13" s="17">
        <v>1.1471775505768431E-2</v>
      </c>
      <c r="AH13" s="17">
        <v>1.5332381724847719E-2</v>
      </c>
      <c r="AJ13" s="17">
        <v>9.8080279484897611E-3</v>
      </c>
      <c r="AK13" s="17">
        <v>1.62637804751475E-2</v>
      </c>
      <c r="AL13" s="17">
        <v>1.1483297933949799E-2</v>
      </c>
      <c r="AM13" s="17">
        <v>9.1194800933242764E-3</v>
      </c>
      <c r="AN13" s="17">
        <v>1.5429978240827071E-2</v>
      </c>
      <c r="AO13" s="17">
        <v>2.3632768529641881E-2</v>
      </c>
      <c r="AP13" s="17">
        <v>2.8027419856194311E-2</v>
      </c>
      <c r="AQ13" s="17">
        <v>1.2595769973335251E-2</v>
      </c>
      <c r="AR13" s="17">
        <v>8.7755562183651058E-3</v>
      </c>
      <c r="AS13" s="17">
        <v>2.2018845490689991E-2</v>
      </c>
      <c r="AT13" s="17">
        <v>1.4758471228662281E-2</v>
      </c>
      <c r="AU13" s="17">
        <v>2.4107522676960209E-2</v>
      </c>
      <c r="AV13" s="17">
        <v>4.6731689200723266E-3</v>
      </c>
      <c r="AX13" s="17">
        <v>1.300256863844892E-2</v>
      </c>
      <c r="AY13" s="17">
        <v>2.2018845490689991E-2</v>
      </c>
      <c r="AZ13" s="17">
        <v>1.4758471228662281E-2</v>
      </c>
      <c r="BA13" s="17">
        <v>2.4107522676960209E-2</v>
      </c>
      <c r="BC13" s="17">
        <v>9.3090071002694692E-3</v>
      </c>
      <c r="BD13" s="17">
        <v>1.8266539815408239E-2</v>
      </c>
      <c r="BE13" s="17">
        <v>9.051105756330181E-3</v>
      </c>
      <c r="BF13" s="17">
        <v>2.5881407123525368E-3</v>
      </c>
      <c r="BG13" s="17">
        <v>5.7139634743210987E-2</v>
      </c>
      <c r="BH13" s="17">
        <v>1.2506390867096911E-2</v>
      </c>
      <c r="BI13" s="17">
        <v>2.7119317683055151E-2</v>
      </c>
      <c r="BJ13" s="17">
        <v>1.304144737455056E-2</v>
      </c>
      <c r="BK13" s="17">
        <v>0</v>
      </c>
      <c r="BL13" s="17">
        <v>2.2638110895577539E-2</v>
      </c>
      <c r="BM13" s="17">
        <v>1.1269218091541831E-2</v>
      </c>
      <c r="BN13" s="17">
        <v>2.616508607536035E-2</v>
      </c>
      <c r="BP13" s="17">
        <v>1.127348740504678E-2</v>
      </c>
      <c r="BQ13" s="17">
        <v>5.7770210011933261E-3</v>
      </c>
      <c r="BR13" s="17">
        <v>1.5342004280848431E-2</v>
      </c>
      <c r="BS13" s="17">
        <v>1.3152423978691669E-2</v>
      </c>
      <c r="BT13" s="17">
        <v>9.7197452470275947E-3</v>
      </c>
      <c r="BU13" s="17">
        <v>2.435473068252253E-2</v>
      </c>
      <c r="BV13" s="17">
        <v>0</v>
      </c>
      <c r="BW13" s="17">
        <v>2.2875702817302989E-3</v>
      </c>
      <c r="BX13" s="17">
        <v>1.686955651736111E-2</v>
      </c>
      <c r="BY13" s="17">
        <v>2.0203197420767441E-2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I18"/>
  <sheetViews>
    <sheetView showGridLines="0" topLeftCell="D1" workbookViewId="0"/>
  </sheetViews>
  <sheetFormatPr defaultColWidth="8.85546875" defaultRowHeight="15"/>
  <cols>
    <col min="1" max="1" width="5" customWidth="1"/>
    <col min="2" max="2" width="25" customWidth="1"/>
    <col min="3" max="9" width="20" customWidth="1"/>
  </cols>
  <sheetData>
    <row r="2" spans="2:9" ht="39.950000000000003" customHeight="1">
      <c r="D2" s="18" t="s">
        <v>471</v>
      </c>
    </row>
    <row r="6" spans="2:9" ht="87.95" customHeight="1">
      <c r="C6" s="20" t="s">
        <v>472</v>
      </c>
      <c r="D6" s="20" t="s">
        <v>478</v>
      </c>
      <c r="E6" s="20" t="s">
        <v>474</v>
      </c>
      <c r="F6" s="20" t="s">
        <v>475</v>
      </c>
      <c r="G6" s="20" t="s">
        <v>476</v>
      </c>
      <c r="H6" s="20" t="s">
        <v>477</v>
      </c>
      <c r="I6" s="20" t="s">
        <v>479</v>
      </c>
    </row>
    <row r="7" spans="2:9" ht="15.95">
      <c r="B7" s="19" t="s">
        <v>226</v>
      </c>
      <c r="C7" s="17">
        <v>0.3326508068634273</v>
      </c>
      <c r="D7" s="17">
        <v>0.2490959568476504</v>
      </c>
      <c r="E7" s="17">
        <v>0.30294239826018121</v>
      </c>
      <c r="F7" s="17">
        <v>0.53924696474709122</v>
      </c>
      <c r="G7" s="17">
        <v>0.31448631215637052</v>
      </c>
      <c r="H7" s="17">
        <v>0.36367944153240878</v>
      </c>
      <c r="I7" s="17">
        <v>0.28931004812594008</v>
      </c>
    </row>
    <row r="8" spans="2:9" ht="15.95">
      <c r="B8" s="19" t="s">
        <v>227</v>
      </c>
      <c r="C8" s="17">
        <v>0.49506660722607121</v>
      </c>
      <c r="D8" s="17">
        <v>0.38259044974718592</v>
      </c>
      <c r="E8" s="17">
        <v>0.45191913943855172</v>
      </c>
      <c r="F8" s="17">
        <v>0.36976930280790749</v>
      </c>
      <c r="G8" s="17">
        <v>0.42401071271015939</v>
      </c>
      <c r="H8" s="17">
        <v>0.4750476268524767</v>
      </c>
      <c r="I8" s="17">
        <v>0.46844579946364329</v>
      </c>
    </row>
    <row r="9" spans="2:9" ht="15.95">
      <c r="B9" s="19" t="s">
        <v>228</v>
      </c>
      <c r="C9" s="17">
        <v>0.13967707614832919</v>
      </c>
      <c r="D9" s="17">
        <v>0.26164721316128742</v>
      </c>
      <c r="E9" s="17">
        <v>0.18490869243736999</v>
      </c>
      <c r="F9" s="17">
        <v>6.8664563130083914E-2</v>
      </c>
      <c r="G9" s="17">
        <v>0.1879267647230137</v>
      </c>
      <c r="H9" s="17">
        <v>0.12555303978334151</v>
      </c>
      <c r="I9" s="17">
        <v>0.18435397895407199</v>
      </c>
    </row>
    <row r="10" spans="2:9" ht="15.95">
      <c r="B10" s="19" t="s">
        <v>229</v>
      </c>
      <c r="C10" s="17">
        <v>2.3464484024996551E-2</v>
      </c>
      <c r="D10" s="17">
        <v>9.183298781888187E-2</v>
      </c>
      <c r="E10" s="17">
        <v>4.6227184230698007E-2</v>
      </c>
      <c r="F10" s="17">
        <v>1.262192510584494E-2</v>
      </c>
      <c r="G10" s="17">
        <v>5.1566972858634881E-2</v>
      </c>
      <c r="H10" s="17">
        <v>2.6627334379975168E-2</v>
      </c>
      <c r="I10" s="17">
        <v>4.8713085858870193E-2</v>
      </c>
    </row>
    <row r="11" spans="2:9" ht="15.95">
      <c r="B11" s="19" t="s">
        <v>55</v>
      </c>
      <c r="C11" s="17">
        <v>9.1410257371759424E-3</v>
      </c>
      <c r="D11" s="17">
        <v>1.483339242499457E-2</v>
      </c>
      <c r="E11" s="17">
        <v>1.4002585633199199E-2</v>
      </c>
      <c r="F11" s="17">
        <v>9.6972442090725933E-3</v>
      </c>
      <c r="G11" s="17">
        <v>2.2009237551821732E-2</v>
      </c>
      <c r="H11" s="17">
        <v>9.0925574517978641E-3</v>
      </c>
      <c r="I11" s="17">
        <v>9.1770875974744349E-3</v>
      </c>
    </row>
    <row r="14" spans="2:9">
      <c r="B14" t="s">
        <v>418</v>
      </c>
    </row>
    <row r="15" spans="2:9">
      <c r="B15" t="s">
        <v>9</v>
      </c>
    </row>
    <row r="18" spans="2:2">
      <c r="B18" t="str">
        <f>HYPERLINK("#Contents!A1", "Return to Contents")</f>
        <v>Return to Contents</v>
      </c>
    </row>
  </sheetData>
  <pageMargins left="0.75" right="0.75" top="1" bottom="1" header="0.5" footer="0.5"/>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CA18"/>
  <sheetViews>
    <sheetView showGridLines="0" workbookViewId="0">
      <pane xSplit="2" topLeftCell="AT1" activePane="topRight" state="frozen"/>
      <selection pane="topRight" activeCell="BA9" sqref="BA9:BA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0.3326508068634273</v>
      </c>
      <c r="D9" s="17">
        <v>0.34807743185811563</v>
      </c>
      <c r="E9" s="17">
        <v>0.2926366588769157</v>
      </c>
      <c r="F9" s="17">
        <v>0.27092451385983102</v>
      </c>
      <c r="H9" s="17">
        <v>0.2053231602444168</v>
      </c>
      <c r="I9" s="17">
        <v>0.2858584122407512</v>
      </c>
      <c r="J9" s="17">
        <v>0.25659199758415863</v>
      </c>
      <c r="K9" s="17">
        <v>0.31895653123295892</v>
      </c>
      <c r="L9" s="17">
        <v>0.34151261664029742</v>
      </c>
      <c r="M9" s="17">
        <v>0.3199818659402574</v>
      </c>
      <c r="N9" s="17">
        <v>0.27144635841725739</v>
      </c>
      <c r="O9" s="17">
        <v>0.34921226221534291</v>
      </c>
      <c r="P9" s="17">
        <v>0.35026683937567538</v>
      </c>
      <c r="Q9" s="17">
        <v>0.4245973350265001</v>
      </c>
      <c r="R9" s="17">
        <v>0.40551938473952159</v>
      </c>
      <c r="S9" s="17">
        <v>0.40438322929042159</v>
      </c>
      <c r="U9" s="17">
        <v>0.1922086185485159</v>
      </c>
      <c r="V9" s="17">
        <v>0.26985794143613112</v>
      </c>
      <c r="W9" s="17">
        <v>0.30814143222237378</v>
      </c>
      <c r="X9" s="17">
        <v>0.31376491258689593</v>
      </c>
      <c r="Y9" s="17">
        <v>0.3980756706858159</v>
      </c>
      <c r="Z9" s="17">
        <v>0.38490122898817702</v>
      </c>
      <c r="AA9" s="17">
        <v>0.39836778637961168</v>
      </c>
      <c r="AB9" s="17">
        <v>0.43336854933352742</v>
      </c>
      <c r="AC9" s="17">
        <v>0.36830539508364191</v>
      </c>
      <c r="AD9" s="17">
        <v>0.25358271632732321</v>
      </c>
      <c r="AE9" s="17">
        <v>0.47603277077984413</v>
      </c>
      <c r="AG9" s="17">
        <v>0.39350707401891161</v>
      </c>
      <c r="AH9" s="17">
        <v>0.28511178015859018</v>
      </c>
      <c r="AJ9" s="17">
        <v>0.3902138195695482</v>
      </c>
      <c r="AK9" s="17">
        <v>0.29240896366813851</v>
      </c>
      <c r="AL9" s="17">
        <v>0.31435738563695631</v>
      </c>
      <c r="AM9" s="17">
        <v>0.29449501929550842</v>
      </c>
      <c r="AN9" s="17">
        <v>0.29889912214568681</v>
      </c>
      <c r="AO9" s="17">
        <v>0.35199274114665369</v>
      </c>
      <c r="AP9" s="17">
        <v>0.35551189348467999</v>
      </c>
      <c r="AQ9" s="17">
        <v>0.34528826069891139</v>
      </c>
      <c r="AR9" s="17">
        <v>0.348461896426773</v>
      </c>
      <c r="AS9" s="17">
        <v>0.31131879408677621</v>
      </c>
      <c r="AT9" s="17">
        <v>0.35171306046943029</v>
      </c>
      <c r="AU9" s="17">
        <v>0.28075857068583238</v>
      </c>
      <c r="AV9" s="17">
        <v>0.38994318070362988</v>
      </c>
      <c r="AX9" s="17">
        <v>0.33936194800838709</v>
      </c>
      <c r="AY9" s="17">
        <v>0.31131879408677621</v>
      </c>
      <c r="AZ9" s="17">
        <v>0.35171306046943029</v>
      </c>
      <c r="BA9" s="17">
        <v>0.28075857068583238</v>
      </c>
      <c r="BC9" s="17">
        <v>0.40780646554826988</v>
      </c>
      <c r="BD9" s="17">
        <v>0.3768972238627693</v>
      </c>
      <c r="BE9" s="17">
        <v>0.48020731249399529</v>
      </c>
      <c r="BF9" s="17">
        <v>0.37481681485194052</v>
      </c>
      <c r="BG9" s="17">
        <v>0.3247133651591137</v>
      </c>
      <c r="BH9" s="17">
        <v>0.48552757418668702</v>
      </c>
      <c r="BI9" s="17">
        <v>0.40866672418301042</v>
      </c>
      <c r="BJ9" s="17">
        <v>0.35312608524665912</v>
      </c>
      <c r="BK9" s="17">
        <v>0.29734446875147258</v>
      </c>
      <c r="BL9" s="17">
        <v>0.37738800414198481</v>
      </c>
      <c r="BM9" s="17">
        <v>0.35506198758070101</v>
      </c>
      <c r="BN9" s="17">
        <v>0.23531262315425139</v>
      </c>
      <c r="BP9" s="17">
        <v>0.3375505141500163</v>
      </c>
      <c r="BQ9" s="17">
        <v>0.32556615596683591</v>
      </c>
      <c r="BR9" s="17">
        <v>0.23011098794396029</v>
      </c>
      <c r="BS9" s="17">
        <v>0.34402045624519179</v>
      </c>
      <c r="BT9" s="17">
        <v>0.51322196350333316</v>
      </c>
      <c r="BU9" s="17">
        <v>0.28711348288466088</v>
      </c>
      <c r="BV9" s="17">
        <v>0.44715781990320252</v>
      </c>
      <c r="BW9" s="17">
        <v>0.26673289270996348</v>
      </c>
      <c r="BX9" s="17">
        <v>0.45511897233137227</v>
      </c>
      <c r="BY9" s="17">
        <v>0.32030177098527002</v>
      </c>
    </row>
    <row r="10" spans="2:79" ht="18.95" customHeight="1">
      <c r="B10" s="19" t="s">
        <v>227</v>
      </c>
      <c r="C10" s="17">
        <v>0.49506660722607121</v>
      </c>
      <c r="D10" s="17">
        <v>0.48487075400429508</v>
      </c>
      <c r="E10" s="17">
        <v>0.52886685711156589</v>
      </c>
      <c r="F10" s="17">
        <v>0.52314442283141804</v>
      </c>
      <c r="H10" s="17">
        <v>0.51970047907792394</v>
      </c>
      <c r="I10" s="17">
        <v>0.5136052558915345</v>
      </c>
      <c r="J10" s="17">
        <v>0.53525448312117063</v>
      </c>
      <c r="K10" s="17">
        <v>0.50552780240172168</v>
      </c>
      <c r="L10" s="17">
        <v>0.51831898887636241</v>
      </c>
      <c r="M10" s="17">
        <v>0.52035474876678434</v>
      </c>
      <c r="N10" s="17">
        <v>0.54024831812871843</v>
      </c>
      <c r="O10" s="17">
        <v>0.51988509732297949</v>
      </c>
      <c r="P10" s="17">
        <v>0.51678265029216996</v>
      </c>
      <c r="Q10" s="17">
        <v>0.46550782220728348</v>
      </c>
      <c r="R10" s="17">
        <v>0.4236992021379295</v>
      </c>
      <c r="S10" s="17">
        <v>0.43771696560049311</v>
      </c>
      <c r="U10" s="17">
        <v>0.55196684264605189</v>
      </c>
      <c r="V10" s="17">
        <v>0.48262248629646382</v>
      </c>
      <c r="W10" s="17">
        <v>0.5433486664261703</v>
      </c>
      <c r="X10" s="17">
        <v>0.5526185274623997</v>
      </c>
      <c r="Y10" s="17">
        <v>0.47620979031247351</v>
      </c>
      <c r="Z10" s="17">
        <v>0.43740282304535999</v>
      </c>
      <c r="AA10" s="17">
        <v>0.44640211075497033</v>
      </c>
      <c r="AB10" s="17">
        <v>0.46122971371587362</v>
      </c>
      <c r="AC10" s="17">
        <v>0.47471697285511327</v>
      </c>
      <c r="AD10" s="17">
        <v>0.52255467721078797</v>
      </c>
      <c r="AE10" s="17">
        <v>0.12869654644008019</v>
      </c>
      <c r="AG10" s="17">
        <v>0.46200685535263908</v>
      </c>
      <c r="AH10" s="17">
        <v>0.52089185909620206</v>
      </c>
      <c r="AJ10" s="17">
        <v>0.4671878967926939</v>
      </c>
      <c r="AK10" s="17">
        <v>0.56028079026414102</v>
      </c>
      <c r="AL10" s="17">
        <v>0.50341403742704416</v>
      </c>
      <c r="AM10" s="17">
        <v>0.54027587971314928</v>
      </c>
      <c r="AN10" s="17">
        <v>0.53894894750979516</v>
      </c>
      <c r="AO10" s="17">
        <v>0.47737810274004938</v>
      </c>
      <c r="AP10" s="17">
        <v>0.47187358917358518</v>
      </c>
      <c r="AQ10" s="17">
        <v>0.49142879983692922</v>
      </c>
      <c r="AR10" s="17">
        <v>0.49923750005838657</v>
      </c>
      <c r="AS10" s="17">
        <v>0.50422328078966627</v>
      </c>
      <c r="AT10" s="17">
        <v>0.49108859861027981</v>
      </c>
      <c r="AU10" s="17">
        <v>0.53444101755153794</v>
      </c>
      <c r="AV10" s="17">
        <v>0.41831686575716881</v>
      </c>
      <c r="AX10" s="17">
        <v>0.4937155993711847</v>
      </c>
      <c r="AY10" s="17">
        <v>0.50422328078966627</v>
      </c>
      <c r="AZ10" s="17">
        <v>0.49108859861027981</v>
      </c>
      <c r="BA10" s="17">
        <v>0.53444101755153794</v>
      </c>
      <c r="BC10" s="17">
        <v>0.49639674698777952</v>
      </c>
      <c r="BD10" s="17">
        <v>0.45994749730097823</v>
      </c>
      <c r="BE10" s="17">
        <v>0.41158710636461387</v>
      </c>
      <c r="BF10" s="17">
        <v>0.42009742653244853</v>
      </c>
      <c r="BG10" s="17">
        <v>0.49245661058813861</v>
      </c>
      <c r="BH10" s="17">
        <v>0.3901855482254708</v>
      </c>
      <c r="BI10" s="17">
        <v>0.41134131147954589</v>
      </c>
      <c r="BJ10" s="17">
        <v>0.50724663470977838</v>
      </c>
      <c r="BK10" s="17">
        <v>0.52400613105177929</v>
      </c>
      <c r="BL10" s="17">
        <v>0.4175958391531534</v>
      </c>
      <c r="BM10" s="17">
        <v>0.48550330516929779</v>
      </c>
      <c r="BN10" s="17">
        <v>0.52133880325827264</v>
      </c>
      <c r="BP10" s="17">
        <v>0.53631689475366062</v>
      </c>
      <c r="BQ10" s="17">
        <v>0.51688132999682812</v>
      </c>
      <c r="BR10" s="17">
        <v>0.55829024921278592</v>
      </c>
      <c r="BS10" s="17">
        <v>0.50961119470068961</v>
      </c>
      <c r="BT10" s="17">
        <v>0.42581880539321681</v>
      </c>
      <c r="BU10" s="17">
        <v>0.48151657563137518</v>
      </c>
      <c r="BV10" s="17">
        <v>0.46043027421335281</v>
      </c>
      <c r="BW10" s="17">
        <v>0.5511955762362909</v>
      </c>
      <c r="BX10" s="17">
        <v>0.33406009824381783</v>
      </c>
      <c r="BY10" s="17">
        <v>0.45499879950811117</v>
      </c>
    </row>
    <row r="11" spans="2:79" ht="18.95" customHeight="1">
      <c r="B11" s="19" t="s">
        <v>228</v>
      </c>
      <c r="C11" s="17">
        <v>0.13967707614832919</v>
      </c>
      <c r="D11" s="17">
        <v>0.1353382143656594</v>
      </c>
      <c r="E11" s="17">
        <v>0.13833816775037441</v>
      </c>
      <c r="F11" s="17">
        <v>0.19583452151628919</v>
      </c>
      <c r="H11" s="17">
        <v>0.22534916252749179</v>
      </c>
      <c r="I11" s="17">
        <v>0.1825625432252706</v>
      </c>
      <c r="J11" s="17">
        <v>0.15219058976828431</v>
      </c>
      <c r="K11" s="17">
        <v>0.1388450058998737</v>
      </c>
      <c r="L11" s="17">
        <v>0.1141197898732446</v>
      </c>
      <c r="M11" s="17">
        <v>0.13204978568315079</v>
      </c>
      <c r="N11" s="17">
        <v>0.15746855886584979</v>
      </c>
      <c r="O11" s="17">
        <v>0.13090264046167771</v>
      </c>
      <c r="P11" s="17">
        <v>0.11578653537507611</v>
      </c>
      <c r="Q11" s="17">
        <v>8.2923453495023225E-2</v>
      </c>
      <c r="R11" s="17">
        <v>0.1321782480777329</v>
      </c>
      <c r="S11" s="17">
        <v>0.12092010537193359</v>
      </c>
      <c r="U11" s="17">
        <v>0.21406098126560971</v>
      </c>
      <c r="V11" s="17">
        <v>0.18589668109837451</v>
      </c>
      <c r="W11" s="17">
        <v>0.14487124638927371</v>
      </c>
      <c r="X11" s="17">
        <v>0.1099431406965988</v>
      </c>
      <c r="Y11" s="17">
        <v>0.12133877808942629</v>
      </c>
      <c r="Z11" s="17">
        <v>0.1135761359920394</v>
      </c>
      <c r="AA11" s="17">
        <v>0.12762334869993891</v>
      </c>
      <c r="AB11" s="17">
        <v>8.6123359792881854E-2</v>
      </c>
      <c r="AC11" s="17">
        <v>0.1234544144774201</v>
      </c>
      <c r="AD11" s="17">
        <v>0.17361104218671281</v>
      </c>
      <c r="AE11" s="17">
        <v>0</v>
      </c>
      <c r="AG11" s="17">
        <v>0.11623090933151189</v>
      </c>
      <c r="AH11" s="17">
        <v>0.15799249381242911</v>
      </c>
      <c r="AJ11" s="17">
        <v>0.12126843996324239</v>
      </c>
      <c r="AK11" s="17">
        <v>0.12675560721457149</v>
      </c>
      <c r="AL11" s="17">
        <v>0.1478680133661974</v>
      </c>
      <c r="AM11" s="17">
        <v>0.1358904117321296</v>
      </c>
      <c r="AN11" s="17">
        <v>0.136648684066183</v>
      </c>
      <c r="AO11" s="17">
        <v>0.1243220528079486</v>
      </c>
      <c r="AP11" s="17">
        <v>0.1341490692628774</v>
      </c>
      <c r="AQ11" s="17">
        <v>0.12898977170319181</v>
      </c>
      <c r="AR11" s="17">
        <v>0.1345653242556944</v>
      </c>
      <c r="AS11" s="17">
        <v>0.14040785473183359</v>
      </c>
      <c r="AT11" s="17">
        <v>0.10258210459155639</v>
      </c>
      <c r="AU11" s="17">
        <v>0.16361686341889251</v>
      </c>
      <c r="AV11" s="17">
        <v>0.1422719634951346</v>
      </c>
      <c r="AX11" s="17">
        <v>0.13631556521022051</v>
      </c>
      <c r="AY11" s="17">
        <v>0.14040785473183359</v>
      </c>
      <c r="AZ11" s="17">
        <v>0.10258210459155639</v>
      </c>
      <c r="BA11" s="17">
        <v>0.16361686341889251</v>
      </c>
      <c r="BC11" s="17">
        <v>5.7613417303985608E-2</v>
      </c>
      <c r="BD11" s="17">
        <v>0.13587980309526901</v>
      </c>
      <c r="BE11" s="17">
        <v>9.1972661784939028E-2</v>
      </c>
      <c r="BF11" s="17">
        <v>0.18406238716124171</v>
      </c>
      <c r="BG11" s="17">
        <v>0.13394137678280171</v>
      </c>
      <c r="BH11" s="17">
        <v>0.109685745819655</v>
      </c>
      <c r="BI11" s="17">
        <v>0.15457838185030059</v>
      </c>
      <c r="BJ11" s="17">
        <v>0.11746658209353709</v>
      </c>
      <c r="BK11" s="17">
        <v>0.146945520492093</v>
      </c>
      <c r="BL11" s="17">
        <v>0.16904054463425661</v>
      </c>
      <c r="BM11" s="17">
        <v>0.13365131066875391</v>
      </c>
      <c r="BN11" s="17">
        <v>0.18406782428518001</v>
      </c>
      <c r="BP11" s="17">
        <v>0.1061240701785359</v>
      </c>
      <c r="BQ11" s="17">
        <v>0.126829279939287</v>
      </c>
      <c r="BR11" s="17">
        <v>0.16460161005411761</v>
      </c>
      <c r="BS11" s="17">
        <v>0.1211927854302853</v>
      </c>
      <c r="BT11" s="17">
        <v>4.7001923102342011E-2</v>
      </c>
      <c r="BU11" s="17">
        <v>0.2070152108014415</v>
      </c>
      <c r="BV11" s="17">
        <v>8.2681174820799411E-2</v>
      </c>
      <c r="BW11" s="17">
        <v>0.15494332121173759</v>
      </c>
      <c r="BX11" s="17">
        <v>0.1907142218491715</v>
      </c>
      <c r="BY11" s="17">
        <v>0.17137152901338751</v>
      </c>
    </row>
    <row r="12" spans="2:79" ht="18.95" customHeight="1">
      <c r="B12" s="19" t="s">
        <v>229</v>
      </c>
      <c r="C12" s="17">
        <v>2.3464484024996551E-2</v>
      </c>
      <c r="D12" s="17">
        <v>2.407690658032962E-2</v>
      </c>
      <c r="E12" s="17">
        <v>2.6038670701964702E-2</v>
      </c>
      <c r="F12" s="17">
        <v>0</v>
      </c>
      <c r="H12" s="17">
        <v>2.2985530011794229E-2</v>
      </c>
      <c r="I12" s="17">
        <v>1.797378864244371E-2</v>
      </c>
      <c r="J12" s="17">
        <v>4.228298515106594E-2</v>
      </c>
      <c r="K12" s="17">
        <v>2.7201382643879671E-2</v>
      </c>
      <c r="L12" s="17">
        <v>2.4295864876577668E-2</v>
      </c>
      <c r="M12" s="17">
        <v>2.3929572115285808E-2</v>
      </c>
      <c r="N12" s="17">
        <v>1.9281532256028432E-2</v>
      </c>
      <c r="O12" s="17">
        <v>0</v>
      </c>
      <c r="P12" s="17">
        <v>1.069022794508288E-2</v>
      </c>
      <c r="Q12" s="17">
        <v>1.7288831300063479E-2</v>
      </c>
      <c r="R12" s="17">
        <v>2.64893532435093E-2</v>
      </c>
      <c r="S12" s="17">
        <v>2.9916701944262891E-2</v>
      </c>
      <c r="U12" s="17">
        <v>1.67090441774389E-2</v>
      </c>
      <c r="V12" s="17">
        <v>6.1622891169030553E-2</v>
      </c>
      <c r="W12" s="17">
        <v>0</v>
      </c>
      <c r="X12" s="17">
        <v>1.288163224004998E-2</v>
      </c>
      <c r="Y12" s="17">
        <v>0</v>
      </c>
      <c r="Z12" s="17">
        <v>6.0579215804748919E-2</v>
      </c>
      <c r="AA12" s="17">
        <v>2.4723297705016321E-2</v>
      </c>
      <c r="AB12" s="17">
        <v>1.6017603038462131E-2</v>
      </c>
      <c r="AC12" s="17">
        <v>1.6568094009807289E-2</v>
      </c>
      <c r="AD12" s="17">
        <v>4.1179852042997893E-2</v>
      </c>
      <c r="AE12" s="17">
        <v>0</v>
      </c>
      <c r="AG12" s="17">
        <v>2.0580979475455091E-2</v>
      </c>
      <c r="AH12" s="17">
        <v>2.5716988264764349E-2</v>
      </c>
      <c r="AJ12" s="17">
        <v>1.5368910285362259E-2</v>
      </c>
      <c r="AK12" s="17">
        <v>6.6748369455163483E-3</v>
      </c>
      <c r="AL12" s="17">
        <v>1.9411419392400181E-2</v>
      </c>
      <c r="AM12" s="17">
        <v>2.212124470383595E-2</v>
      </c>
      <c r="AN12" s="17">
        <v>1.05153188523728E-2</v>
      </c>
      <c r="AO12" s="17">
        <v>2.9422369081967919E-2</v>
      </c>
      <c r="AP12" s="17">
        <v>2.4072002356619829E-2</v>
      </c>
      <c r="AQ12" s="17">
        <v>2.2694342425436581E-2</v>
      </c>
      <c r="AR12" s="17">
        <v>2.367194688298636E-3</v>
      </c>
      <c r="AS12" s="17">
        <v>2.7324584560042661E-2</v>
      </c>
      <c r="AT12" s="17">
        <v>3.1933167410832242E-2</v>
      </c>
      <c r="AU12" s="17">
        <v>8.4665523266613096E-3</v>
      </c>
      <c r="AV12" s="17">
        <v>2.6095869368373281E-2</v>
      </c>
      <c r="AX12" s="17">
        <v>2.285981826466281E-2</v>
      </c>
      <c r="AY12" s="17">
        <v>2.7324584560042661E-2</v>
      </c>
      <c r="AZ12" s="17">
        <v>3.1933167410832242E-2</v>
      </c>
      <c r="BA12" s="17">
        <v>8.4665523266613096E-3</v>
      </c>
      <c r="BC12" s="17">
        <v>2.7091659881145778E-2</v>
      </c>
      <c r="BD12" s="17">
        <v>0</v>
      </c>
      <c r="BE12" s="17">
        <v>1.623291935645169E-2</v>
      </c>
      <c r="BF12" s="17">
        <v>9.320354726203444E-3</v>
      </c>
      <c r="BG12" s="17">
        <v>2.821506657067311E-2</v>
      </c>
      <c r="BH12" s="17">
        <v>5.6670445102712649E-3</v>
      </c>
      <c r="BI12" s="17">
        <v>9.8709089270409868E-3</v>
      </c>
      <c r="BJ12" s="17">
        <v>1.454939907375356E-2</v>
      </c>
      <c r="BK12" s="17">
        <v>3.1703879704655193E-2</v>
      </c>
      <c r="BL12" s="17">
        <v>1.6318965930147152E-2</v>
      </c>
      <c r="BM12" s="17">
        <v>1.5690654270129192E-2</v>
      </c>
      <c r="BN12" s="17">
        <v>3.5473325009945343E-2</v>
      </c>
      <c r="BP12" s="17">
        <v>1.77280940609299E-2</v>
      </c>
      <c r="BQ12" s="17">
        <v>1.9169192094662311E-2</v>
      </c>
      <c r="BR12" s="17">
        <v>2.4080165682585041E-2</v>
      </c>
      <c r="BS12" s="17">
        <v>2.5175563623833112E-2</v>
      </c>
      <c r="BT12" s="17">
        <v>1.39573080011081E-2</v>
      </c>
      <c r="BU12" s="17">
        <v>2.435473068252253E-2</v>
      </c>
      <c r="BV12" s="17">
        <v>9.7307310626454681E-3</v>
      </c>
      <c r="BW12" s="17">
        <v>1.7337415222528581E-2</v>
      </c>
      <c r="BX12" s="17">
        <v>2.0106707575638691E-2</v>
      </c>
      <c r="BY12" s="17">
        <v>3.2236138592648053E-2</v>
      </c>
    </row>
    <row r="13" spans="2:79" ht="18.95" customHeight="1">
      <c r="B13" s="19" t="s">
        <v>55</v>
      </c>
      <c r="C13" s="17">
        <v>9.1410257371759424E-3</v>
      </c>
      <c r="D13" s="17">
        <v>7.6366931916002859E-3</v>
      </c>
      <c r="E13" s="17">
        <v>1.411964555917922E-2</v>
      </c>
      <c r="F13" s="17">
        <v>1.009654179246164E-2</v>
      </c>
      <c r="H13" s="17">
        <v>2.664166813837316E-2</v>
      </c>
      <c r="I13" s="17">
        <v>0</v>
      </c>
      <c r="J13" s="17">
        <v>1.367994437532033E-2</v>
      </c>
      <c r="K13" s="17">
        <v>9.4692778215659974E-3</v>
      </c>
      <c r="L13" s="17">
        <v>1.752739733517888E-3</v>
      </c>
      <c r="M13" s="17">
        <v>3.6840274945217251E-3</v>
      </c>
      <c r="N13" s="17">
        <v>1.1555232332145809E-2</v>
      </c>
      <c r="O13" s="17">
        <v>0</v>
      </c>
      <c r="P13" s="17">
        <v>6.4737470119954682E-3</v>
      </c>
      <c r="Q13" s="17">
        <v>9.6825579711296104E-3</v>
      </c>
      <c r="R13" s="17">
        <v>1.2113811801306679E-2</v>
      </c>
      <c r="S13" s="17">
        <v>7.0629977928886884E-3</v>
      </c>
      <c r="U13" s="17">
        <v>2.5054513362383658E-2</v>
      </c>
      <c r="V13" s="17">
        <v>0</v>
      </c>
      <c r="W13" s="17">
        <v>3.638654962182217E-3</v>
      </c>
      <c r="X13" s="17">
        <v>1.0791787014055639E-2</v>
      </c>
      <c r="Y13" s="17">
        <v>4.3757609122844314E-3</v>
      </c>
      <c r="Z13" s="17">
        <v>3.5405961696749191E-3</v>
      </c>
      <c r="AA13" s="17">
        <v>2.8834564604628562E-3</v>
      </c>
      <c r="AB13" s="17">
        <v>3.260774119255073E-3</v>
      </c>
      <c r="AC13" s="17">
        <v>1.695512357401761E-2</v>
      </c>
      <c r="AD13" s="17">
        <v>9.0717122321781578E-3</v>
      </c>
      <c r="AE13" s="17">
        <v>0.39527068278007571</v>
      </c>
      <c r="AG13" s="17">
        <v>7.6741818214823678E-3</v>
      </c>
      <c r="AH13" s="17">
        <v>1.028687866801415E-2</v>
      </c>
      <c r="AJ13" s="17">
        <v>5.960933389153291E-3</v>
      </c>
      <c r="AK13" s="17">
        <v>1.387980190763277E-2</v>
      </c>
      <c r="AL13" s="17">
        <v>1.4949144177401929E-2</v>
      </c>
      <c r="AM13" s="17">
        <v>7.2174445553769258E-3</v>
      </c>
      <c r="AN13" s="17">
        <v>1.4987927425962449E-2</v>
      </c>
      <c r="AO13" s="17">
        <v>1.6884734223380229E-2</v>
      </c>
      <c r="AP13" s="17">
        <v>1.439344572223762E-2</v>
      </c>
      <c r="AQ13" s="17">
        <v>1.1598825335531471E-2</v>
      </c>
      <c r="AR13" s="17">
        <v>1.5368084570847569E-2</v>
      </c>
      <c r="AS13" s="17">
        <v>1.6725485831681271E-2</v>
      </c>
      <c r="AT13" s="17">
        <v>2.2683068917901391E-2</v>
      </c>
      <c r="AU13" s="17">
        <v>1.271699601707588E-2</v>
      </c>
      <c r="AV13" s="17">
        <v>2.337212067569348E-2</v>
      </c>
      <c r="AX13" s="17">
        <v>7.747069145544975E-3</v>
      </c>
      <c r="AY13" s="17">
        <v>1.6725485831681271E-2</v>
      </c>
      <c r="AZ13" s="17">
        <v>2.2683068917901391E-2</v>
      </c>
      <c r="BA13" s="17">
        <v>1.271699601707588E-2</v>
      </c>
      <c r="BC13" s="17">
        <v>1.1091710278819399E-2</v>
      </c>
      <c r="BD13" s="17">
        <v>2.727547574098349E-2</v>
      </c>
      <c r="BE13" s="17">
        <v>0</v>
      </c>
      <c r="BF13" s="17">
        <v>1.170301672816614E-2</v>
      </c>
      <c r="BG13" s="17">
        <v>2.0673580899273E-2</v>
      </c>
      <c r="BH13" s="17">
        <v>8.9340872579160898E-3</v>
      </c>
      <c r="BI13" s="17">
        <v>1.5542673560101991E-2</v>
      </c>
      <c r="BJ13" s="17">
        <v>7.6112988762718657E-3</v>
      </c>
      <c r="BK13" s="17">
        <v>0</v>
      </c>
      <c r="BL13" s="17">
        <v>1.9656646140457909E-2</v>
      </c>
      <c r="BM13" s="17">
        <v>1.009274231111815E-2</v>
      </c>
      <c r="BN13" s="17">
        <v>2.3807424292350589E-2</v>
      </c>
      <c r="BP13" s="17">
        <v>2.280426856857168E-3</v>
      </c>
      <c r="BQ13" s="17">
        <v>1.155404200238665E-2</v>
      </c>
      <c r="BR13" s="17">
        <v>2.2916987106551288E-2</v>
      </c>
      <c r="BS13" s="17">
        <v>0</v>
      </c>
      <c r="BT13" s="17">
        <v>0</v>
      </c>
      <c r="BU13" s="17">
        <v>0</v>
      </c>
      <c r="BV13" s="17">
        <v>0</v>
      </c>
      <c r="BW13" s="17">
        <v>9.7907946194797386E-3</v>
      </c>
      <c r="BX13" s="17">
        <v>0</v>
      </c>
      <c r="BY13" s="17">
        <v>2.10917619005834E-2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CA18"/>
  <sheetViews>
    <sheetView showGridLines="0" workbookViewId="0">
      <pane xSplit="2" topLeftCell="AY1" activePane="topRight" state="frozen"/>
      <selection pane="topRight" activeCell="AZ9" sqref="AZ9:AZ10"/>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0.28931004812594008</v>
      </c>
      <c r="D9" s="17">
        <v>0.29154209280407062</v>
      </c>
      <c r="E9" s="17">
        <v>0.28315749949050362</v>
      </c>
      <c r="F9" s="17">
        <v>0.26958448102306959</v>
      </c>
      <c r="H9" s="17">
        <v>0.15252461057868319</v>
      </c>
      <c r="I9" s="17">
        <v>0.21740310093640039</v>
      </c>
      <c r="J9" s="17">
        <v>0.225059520562225</v>
      </c>
      <c r="K9" s="17">
        <v>0.32574141221665942</v>
      </c>
      <c r="L9" s="17">
        <v>0.21312673324712161</v>
      </c>
      <c r="M9" s="17">
        <v>0.25981487330866893</v>
      </c>
      <c r="N9" s="17">
        <v>0.20744838428735679</v>
      </c>
      <c r="O9" s="17">
        <v>0.30398881386687832</v>
      </c>
      <c r="P9" s="17">
        <v>0.30037603465202167</v>
      </c>
      <c r="Q9" s="17">
        <v>0.38507835307866978</v>
      </c>
      <c r="R9" s="17">
        <v>0.40940727617893752</v>
      </c>
      <c r="S9" s="17">
        <v>0.39077106616262958</v>
      </c>
      <c r="U9" s="17">
        <v>0.18540098986814099</v>
      </c>
      <c r="V9" s="17">
        <v>0.13321814211874161</v>
      </c>
      <c r="W9" s="17">
        <v>0.23133515285828771</v>
      </c>
      <c r="X9" s="17">
        <v>0.2223025824785208</v>
      </c>
      <c r="Y9" s="17">
        <v>0.36499635331112429</v>
      </c>
      <c r="Z9" s="17">
        <v>0.31447489374536508</v>
      </c>
      <c r="AA9" s="17">
        <v>0.38005134551851621</v>
      </c>
      <c r="AB9" s="17">
        <v>0.34614152968486139</v>
      </c>
      <c r="AC9" s="17">
        <v>0.39591355306001941</v>
      </c>
      <c r="AD9" s="17">
        <v>0.28855796624113278</v>
      </c>
      <c r="AE9" s="17">
        <v>3.7888075136727109E-2</v>
      </c>
      <c r="AG9" s="17">
        <v>0.36906820086124092</v>
      </c>
      <c r="AH9" s="17">
        <v>0.22700545518854301</v>
      </c>
      <c r="AJ9" s="17">
        <v>0.39005832555497688</v>
      </c>
      <c r="AK9" s="17">
        <v>0.28717051212735423</v>
      </c>
      <c r="AL9" s="17">
        <v>0.31790618586047142</v>
      </c>
      <c r="AM9" s="17">
        <v>0.2892001083611575</v>
      </c>
      <c r="AN9" s="17">
        <v>0.24806684170591661</v>
      </c>
      <c r="AO9" s="17">
        <v>0.25365355720289828</v>
      </c>
      <c r="AP9" s="17">
        <v>0.25961882650192658</v>
      </c>
      <c r="AQ9" s="17">
        <v>0.32785764014265728</v>
      </c>
      <c r="AR9" s="17">
        <v>0.32754225097339568</v>
      </c>
      <c r="AS9" s="17">
        <v>0.30149179708268159</v>
      </c>
      <c r="AT9" s="17">
        <v>0.33444860068301491</v>
      </c>
      <c r="AU9" s="17">
        <v>0.26479022513243677</v>
      </c>
      <c r="AV9" s="17">
        <v>0.39164559237264213</v>
      </c>
      <c r="AX9" s="17">
        <v>0.29393282144536592</v>
      </c>
      <c r="AY9" s="17">
        <v>0.30149179708268159</v>
      </c>
      <c r="AZ9" s="17">
        <v>0.33444860068301491</v>
      </c>
      <c r="BA9" s="17">
        <v>0.26479022513243677</v>
      </c>
      <c r="BC9" s="17">
        <v>0.36396779663336271</v>
      </c>
      <c r="BD9" s="17">
        <v>0.31361993401752691</v>
      </c>
      <c r="BE9" s="17">
        <v>0.3152515244767039</v>
      </c>
      <c r="BF9" s="17">
        <v>0.34685234171377849</v>
      </c>
      <c r="BG9" s="17">
        <v>0.25663386560746509</v>
      </c>
      <c r="BH9" s="17">
        <v>0.45768654317011792</v>
      </c>
      <c r="BI9" s="17">
        <v>0.39345236322418031</v>
      </c>
      <c r="BJ9" s="17">
        <v>0.30800605371788892</v>
      </c>
      <c r="BK9" s="17">
        <v>0.22579620219675239</v>
      </c>
      <c r="BL9" s="17">
        <v>0.3682611276947822</v>
      </c>
      <c r="BM9" s="17">
        <v>0.35728831906649028</v>
      </c>
      <c r="BN9" s="17">
        <v>0.19700196183968249</v>
      </c>
      <c r="BP9" s="17">
        <v>0.33076385467569808</v>
      </c>
      <c r="BQ9" s="17">
        <v>0.3610526566353765</v>
      </c>
      <c r="BR9" s="17">
        <v>0.21767430809859031</v>
      </c>
      <c r="BS9" s="17">
        <v>0.25354548483123568</v>
      </c>
      <c r="BT9" s="17">
        <v>0.42595627157485749</v>
      </c>
      <c r="BU9" s="17">
        <v>0.2421993735903861</v>
      </c>
      <c r="BV9" s="17">
        <v>0.33672112462983822</v>
      </c>
      <c r="BW9" s="17">
        <v>0.27017975227932062</v>
      </c>
      <c r="BX9" s="17">
        <v>0.34223906791118452</v>
      </c>
      <c r="BY9" s="17">
        <v>0.28759373199202831</v>
      </c>
    </row>
    <row r="10" spans="2:79" ht="18.95" customHeight="1">
      <c r="B10" s="19" t="s">
        <v>227</v>
      </c>
      <c r="C10" s="17">
        <v>0.46844579946364329</v>
      </c>
      <c r="D10" s="17">
        <v>0.47070201638597903</v>
      </c>
      <c r="E10" s="17">
        <v>0.47001751650506463</v>
      </c>
      <c r="F10" s="17">
        <v>0.41595586064440382</v>
      </c>
      <c r="H10" s="17">
        <v>0.5180983617276067</v>
      </c>
      <c r="I10" s="17">
        <v>0.47819764120079788</v>
      </c>
      <c r="J10" s="17">
        <v>0.41398954075482391</v>
      </c>
      <c r="K10" s="17">
        <v>0.44973901505962011</v>
      </c>
      <c r="L10" s="17">
        <v>0.50698784734718538</v>
      </c>
      <c r="M10" s="17">
        <v>0.50138724780977129</v>
      </c>
      <c r="N10" s="17">
        <v>0.56383706935487765</v>
      </c>
      <c r="O10" s="17">
        <v>0.48617674432754238</v>
      </c>
      <c r="P10" s="17">
        <v>0.49003697974113519</v>
      </c>
      <c r="Q10" s="17">
        <v>0.40800947894509138</v>
      </c>
      <c r="R10" s="17">
        <v>0.43397303081550531</v>
      </c>
      <c r="S10" s="17">
        <v>0.42608746643899142</v>
      </c>
      <c r="U10" s="17">
        <v>0.47930462686872077</v>
      </c>
      <c r="V10" s="17">
        <v>0.55034293303645931</v>
      </c>
      <c r="W10" s="17">
        <v>0.48831571916502192</v>
      </c>
      <c r="X10" s="17">
        <v>0.53529876607829008</v>
      </c>
      <c r="Y10" s="17">
        <v>0.4220519434724137</v>
      </c>
      <c r="Z10" s="17">
        <v>0.43975683434842622</v>
      </c>
      <c r="AA10" s="17">
        <v>0.43536274206002229</v>
      </c>
      <c r="AB10" s="17">
        <v>0.45293482016849579</v>
      </c>
      <c r="AC10" s="17">
        <v>0.43503662164676921</v>
      </c>
      <c r="AD10" s="17">
        <v>0.46647405067228692</v>
      </c>
      <c r="AE10" s="17">
        <v>0.30234658521729418</v>
      </c>
      <c r="AG10" s="17">
        <v>0.4412413484112585</v>
      </c>
      <c r="AH10" s="17">
        <v>0.48969707210193208</v>
      </c>
      <c r="AJ10" s="17">
        <v>0.44497363243520283</v>
      </c>
      <c r="AK10" s="17">
        <v>0.50581305004377564</v>
      </c>
      <c r="AL10" s="17">
        <v>0.48898694444412061</v>
      </c>
      <c r="AM10" s="17">
        <v>0.47650905872946531</v>
      </c>
      <c r="AN10" s="17">
        <v>0.48582012979043132</v>
      </c>
      <c r="AO10" s="17">
        <v>0.45672321034543428</v>
      </c>
      <c r="AP10" s="17">
        <v>0.51175062886144973</v>
      </c>
      <c r="AQ10" s="17">
        <v>0.4531836615681864</v>
      </c>
      <c r="AR10" s="17">
        <v>0.46807053299379459</v>
      </c>
      <c r="AS10" s="17">
        <v>0.58312945789493131</v>
      </c>
      <c r="AT10" s="17">
        <v>0.46706982958900051</v>
      </c>
      <c r="AU10" s="17">
        <v>0.48178911624598841</v>
      </c>
      <c r="AV10" s="17">
        <v>0.46516687893068692</v>
      </c>
      <c r="AX10" s="17">
        <v>0.46379378018132927</v>
      </c>
      <c r="AY10" s="17">
        <v>0.58312945789493131</v>
      </c>
      <c r="AZ10" s="17">
        <v>0.46706982958900051</v>
      </c>
      <c r="BA10" s="17">
        <v>0.48178911624598841</v>
      </c>
      <c r="BC10" s="17">
        <v>0.47558120213758148</v>
      </c>
      <c r="BD10" s="17">
        <v>0.33441127135633719</v>
      </c>
      <c r="BE10" s="17">
        <v>0.47319757140728469</v>
      </c>
      <c r="BF10" s="17">
        <v>0.44582526648808252</v>
      </c>
      <c r="BG10" s="17">
        <v>0.45769278909636762</v>
      </c>
      <c r="BH10" s="17">
        <v>0.40926970264193302</v>
      </c>
      <c r="BI10" s="17">
        <v>0.41752223670202171</v>
      </c>
      <c r="BJ10" s="17">
        <v>0.44173819445710938</v>
      </c>
      <c r="BK10" s="17">
        <v>0.48330357183152439</v>
      </c>
      <c r="BL10" s="17">
        <v>0.42908484865483909</v>
      </c>
      <c r="BM10" s="17">
        <v>0.41932808069240041</v>
      </c>
      <c r="BN10" s="17">
        <v>0.49308233975910282</v>
      </c>
      <c r="BP10" s="17">
        <v>0.43920072900199369</v>
      </c>
      <c r="BQ10" s="17">
        <v>0.45061521100682872</v>
      </c>
      <c r="BR10" s="17">
        <v>0.52762831166860524</v>
      </c>
      <c r="BS10" s="17">
        <v>0.49800999873453189</v>
      </c>
      <c r="BT10" s="17">
        <v>0.46698790182031619</v>
      </c>
      <c r="BU10" s="17">
        <v>0.46550424083984532</v>
      </c>
      <c r="BV10" s="17">
        <v>0.46368751039126022</v>
      </c>
      <c r="BW10" s="17">
        <v>0.51866099683773914</v>
      </c>
      <c r="BX10" s="17">
        <v>0.4324467294731954</v>
      </c>
      <c r="BY10" s="17">
        <v>0.43352195031535051</v>
      </c>
    </row>
    <row r="11" spans="2:79" ht="18.95" customHeight="1">
      <c r="B11" s="19" t="s">
        <v>228</v>
      </c>
      <c r="C11" s="17">
        <v>0.18435397895407199</v>
      </c>
      <c r="D11" s="17">
        <v>0.18243207048610841</v>
      </c>
      <c r="E11" s="17">
        <v>0.18345578293092241</v>
      </c>
      <c r="F11" s="17">
        <v>0.2314676650895538</v>
      </c>
      <c r="H11" s="17">
        <v>0.25275537446916169</v>
      </c>
      <c r="I11" s="17">
        <v>0.2034822921085909</v>
      </c>
      <c r="J11" s="17">
        <v>0.26794697928861061</v>
      </c>
      <c r="K11" s="17">
        <v>0.1548811468743658</v>
      </c>
      <c r="L11" s="17">
        <v>0.18075940679836799</v>
      </c>
      <c r="M11" s="17">
        <v>0.19001947176596859</v>
      </c>
      <c r="N11" s="17">
        <v>0.2024352389577655</v>
      </c>
      <c r="O11" s="17">
        <v>0.2028056927228406</v>
      </c>
      <c r="P11" s="17">
        <v>0.1784700795277884</v>
      </c>
      <c r="Q11" s="17">
        <v>0.18692424813663711</v>
      </c>
      <c r="R11" s="17">
        <v>0.14966264632578741</v>
      </c>
      <c r="S11" s="17">
        <v>0.11241391062499689</v>
      </c>
      <c r="U11" s="17">
        <v>0.2479958677105763</v>
      </c>
      <c r="V11" s="17">
        <v>0.21729773351464921</v>
      </c>
      <c r="W11" s="17">
        <v>0.23970352452509019</v>
      </c>
      <c r="X11" s="17">
        <v>0.18143512479640819</v>
      </c>
      <c r="Y11" s="17">
        <v>0.17072272225707241</v>
      </c>
      <c r="Z11" s="17">
        <v>0.1954985170699384</v>
      </c>
      <c r="AA11" s="17">
        <v>0.1431779000566081</v>
      </c>
      <c r="AB11" s="17">
        <v>0.15845983380597101</v>
      </c>
      <c r="AC11" s="17">
        <v>0.1400549749803128</v>
      </c>
      <c r="AD11" s="17">
        <v>0.1510302630121613</v>
      </c>
      <c r="AE11" s="17">
        <v>0.17368618556254989</v>
      </c>
      <c r="AG11" s="17">
        <v>0.15380874893237881</v>
      </c>
      <c r="AH11" s="17">
        <v>0.2082149644134112</v>
      </c>
      <c r="AJ11" s="17">
        <v>0.1253628861537853</v>
      </c>
      <c r="AK11" s="17">
        <v>0.1662333106245974</v>
      </c>
      <c r="AL11" s="17">
        <v>0.14537047918210089</v>
      </c>
      <c r="AM11" s="17">
        <v>0.19012740788249119</v>
      </c>
      <c r="AN11" s="17">
        <v>0.19521772540095381</v>
      </c>
      <c r="AO11" s="17">
        <v>0.17813511319912981</v>
      </c>
      <c r="AP11" s="17">
        <v>0.16597956456594451</v>
      </c>
      <c r="AQ11" s="17">
        <v>0.15417492499941229</v>
      </c>
      <c r="AR11" s="17">
        <v>0.15706057242330251</v>
      </c>
      <c r="AS11" s="17">
        <v>0.11068961824083851</v>
      </c>
      <c r="AT11" s="17">
        <v>0.1322504504339683</v>
      </c>
      <c r="AU11" s="17">
        <v>0.19797294859170339</v>
      </c>
      <c r="AV11" s="17">
        <v>0.10437901907772661</v>
      </c>
      <c r="AX11" s="17">
        <v>0.18500979019875061</v>
      </c>
      <c r="AY11" s="17">
        <v>0.11068961824083851</v>
      </c>
      <c r="AZ11" s="17">
        <v>0.1322504504339683</v>
      </c>
      <c r="BA11" s="17">
        <v>0.19797294859170339</v>
      </c>
      <c r="BC11" s="17">
        <v>0.12972210509118459</v>
      </c>
      <c r="BD11" s="17">
        <v>0.2332718828076889</v>
      </c>
      <c r="BE11" s="17">
        <v>0.16952034680823461</v>
      </c>
      <c r="BF11" s="17">
        <v>0.16381434745773019</v>
      </c>
      <c r="BG11" s="17">
        <v>0.20029926135724949</v>
      </c>
      <c r="BH11" s="17">
        <v>9.3110723576223423E-2</v>
      </c>
      <c r="BI11" s="17">
        <v>0.1283936350648307</v>
      </c>
      <c r="BJ11" s="17">
        <v>0.1734405380953917</v>
      </c>
      <c r="BK11" s="17">
        <v>0.2245732936259604</v>
      </c>
      <c r="BL11" s="17">
        <v>0.14512152479638049</v>
      </c>
      <c r="BM11" s="17">
        <v>0.17273763946474921</v>
      </c>
      <c r="BN11" s="17">
        <v>0.22487243160873241</v>
      </c>
      <c r="BP11" s="17">
        <v>0.18362578885377581</v>
      </c>
      <c r="BQ11" s="17">
        <v>0.15393264007858121</v>
      </c>
      <c r="BR11" s="17">
        <v>0.19031646707440111</v>
      </c>
      <c r="BS11" s="17">
        <v>0.20058681349883919</v>
      </c>
      <c r="BT11" s="17">
        <v>8.9597839559046627E-2</v>
      </c>
      <c r="BU11" s="17">
        <v>0.23140955886346229</v>
      </c>
      <c r="BV11" s="17">
        <v>0.14164374897518051</v>
      </c>
      <c r="BW11" s="17">
        <v>0.15685943493362439</v>
      </c>
      <c r="BX11" s="17">
        <v>0.18284940999635579</v>
      </c>
      <c r="BY11" s="17">
        <v>0.19857108999657519</v>
      </c>
    </row>
    <row r="12" spans="2:79" ht="18.95" customHeight="1">
      <c r="B12" s="19" t="s">
        <v>229</v>
      </c>
      <c r="C12" s="17">
        <v>4.8713085858870193E-2</v>
      </c>
      <c r="D12" s="17">
        <v>4.6222235265355217E-2</v>
      </c>
      <c r="E12" s="17">
        <v>5.215405460919198E-2</v>
      </c>
      <c r="F12" s="17">
        <v>8.2991993242972795E-2</v>
      </c>
      <c r="H12" s="17">
        <v>4.6244113104508378E-2</v>
      </c>
      <c r="I12" s="17">
        <v>0.1009169657542108</v>
      </c>
      <c r="J12" s="17">
        <v>8.229828562229051E-2</v>
      </c>
      <c r="K12" s="17">
        <v>5.4013006577484327E-2</v>
      </c>
      <c r="L12" s="17">
        <v>9.7841085791058963E-2</v>
      </c>
      <c r="M12" s="17">
        <v>3.6124637573136192E-2</v>
      </c>
      <c r="N12" s="17">
        <v>2.6279307399999979E-2</v>
      </c>
      <c r="O12" s="17">
        <v>7.0287490827386544E-3</v>
      </c>
      <c r="P12" s="17">
        <v>2.4643159067059259E-2</v>
      </c>
      <c r="Q12" s="17">
        <v>1.238164651066774E-2</v>
      </c>
      <c r="R12" s="17">
        <v>4.0897732586187008E-3</v>
      </c>
      <c r="S12" s="17">
        <v>6.255629728424987E-2</v>
      </c>
      <c r="U12" s="17">
        <v>6.405977230659822E-2</v>
      </c>
      <c r="V12" s="17">
        <v>9.2421505813322535E-2</v>
      </c>
      <c r="W12" s="17">
        <v>3.3267858034125602E-2</v>
      </c>
      <c r="X12" s="17">
        <v>5.6791601758035833E-2</v>
      </c>
      <c r="Y12" s="17">
        <v>2.9483855263399979E-2</v>
      </c>
      <c r="Z12" s="17">
        <v>4.6729158666595577E-2</v>
      </c>
      <c r="AA12" s="17">
        <v>3.3357126080983908E-2</v>
      </c>
      <c r="AB12" s="17">
        <v>4.1021565603471942E-2</v>
      </c>
      <c r="AC12" s="17">
        <v>1.539372018915779E-2</v>
      </c>
      <c r="AD12" s="17">
        <v>9.3937720074418862E-2</v>
      </c>
      <c r="AE12" s="17">
        <v>0</v>
      </c>
      <c r="AG12" s="17">
        <v>2.9966190389646589E-2</v>
      </c>
      <c r="AH12" s="17">
        <v>6.3357578628484526E-2</v>
      </c>
      <c r="AJ12" s="17">
        <v>3.3158308632863738E-2</v>
      </c>
      <c r="AK12" s="17">
        <v>3.5437685959720119E-2</v>
      </c>
      <c r="AL12" s="17">
        <v>4.0188569645494221E-2</v>
      </c>
      <c r="AM12" s="17">
        <v>4.0519338249684213E-2</v>
      </c>
      <c r="AN12" s="17">
        <v>5.9219579451432712E-2</v>
      </c>
      <c r="AO12" s="17">
        <v>8.295322509649114E-2</v>
      </c>
      <c r="AP12" s="17">
        <v>5.1067783069102111E-2</v>
      </c>
      <c r="AQ12" s="17">
        <v>5.8174394505441027E-2</v>
      </c>
      <c r="AR12" s="17">
        <v>4.110181012777752E-2</v>
      </c>
      <c r="AS12" s="17">
        <v>0</v>
      </c>
      <c r="AT12" s="17">
        <v>5.0888939074308893E-2</v>
      </c>
      <c r="AU12" s="17">
        <v>4.9379422431493111E-2</v>
      </c>
      <c r="AV12" s="17">
        <v>3.2255944383776117E-2</v>
      </c>
      <c r="AX12" s="17">
        <v>4.8331427961652171E-2</v>
      </c>
      <c r="AY12" s="17">
        <v>0</v>
      </c>
      <c r="AZ12" s="17">
        <v>5.0888939074308893E-2</v>
      </c>
      <c r="BA12" s="17">
        <v>4.9379422431493111E-2</v>
      </c>
      <c r="BC12" s="17">
        <v>2.4247573299286881E-2</v>
      </c>
      <c r="BD12" s="17">
        <v>8.2163832187630265E-2</v>
      </c>
      <c r="BE12" s="17">
        <v>4.2030557307776689E-2</v>
      </c>
      <c r="BF12" s="17">
        <v>4.3508044340408857E-2</v>
      </c>
      <c r="BG12" s="17">
        <v>7.8618882812434607E-2</v>
      </c>
      <c r="BH12" s="17">
        <v>3.4454249540567333E-2</v>
      </c>
      <c r="BI12" s="17">
        <v>3.9813732860263143E-2</v>
      </c>
      <c r="BJ12" s="17">
        <v>7.118171414136111E-2</v>
      </c>
      <c r="BK12" s="17">
        <v>6.6326932345763062E-2</v>
      </c>
      <c r="BL12" s="17">
        <v>3.7138295049671997E-2</v>
      </c>
      <c r="BM12" s="17">
        <v>4.5565005324556339E-2</v>
      </c>
      <c r="BN12" s="17">
        <v>6.4879750811221659E-2</v>
      </c>
      <c r="BP12" s="17">
        <v>4.3241285466999339E-2</v>
      </c>
      <c r="BQ12" s="17">
        <v>2.862247127802028E-2</v>
      </c>
      <c r="BR12" s="17">
        <v>4.9038908877555021E-2</v>
      </c>
      <c r="BS12" s="17">
        <v>4.7857702935393112E-2</v>
      </c>
      <c r="BT12" s="17">
        <v>1.396866004550274E-2</v>
      </c>
      <c r="BU12" s="17">
        <v>6.0886826706306317E-2</v>
      </c>
      <c r="BV12" s="17">
        <v>5.7947616003721357E-2</v>
      </c>
      <c r="BW12" s="17">
        <v>4.2153723236070043E-2</v>
      </c>
      <c r="BX12" s="17">
        <v>4.246479261926437E-2</v>
      </c>
      <c r="BY12" s="17">
        <v>5.7854243354373038E-2</v>
      </c>
    </row>
    <row r="13" spans="2:79" ht="18.95" customHeight="1">
      <c r="B13" s="19" t="s">
        <v>55</v>
      </c>
      <c r="C13" s="17">
        <v>9.1770875974744349E-3</v>
      </c>
      <c r="D13" s="17">
        <v>9.1015850584867594E-3</v>
      </c>
      <c r="E13" s="17">
        <v>1.121514646431746E-2</v>
      </c>
      <c r="F13" s="17">
        <v>0</v>
      </c>
      <c r="H13" s="17">
        <v>3.0377540120039959E-2</v>
      </c>
      <c r="I13" s="17">
        <v>0</v>
      </c>
      <c r="J13" s="17">
        <v>1.0705673772049999E-2</v>
      </c>
      <c r="K13" s="17">
        <v>1.562541927187041E-2</v>
      </c>
      <c r="L13" s="17">
        <v>1.2849268162659501E-3</v>
      </c>
      <c r="M13" s="17">
        <v>1.2653769542454949E-2</v>
      </c>
      <c r="N13" s="17">
        <v>0</v>
      </c>
      <c r="O13" s="17">
        <v>0</v>
      </c>
      <c r="P13" s="17">
        <v>6.4737470119954682E-3</v>
      </c>
      <c r="Q13" s="17">
        <v>7.6062733289338691E-3</v>
      </c>
      <c r="R13" s="17">
        <v>2.8672734211512381E-3</v>
      </c>
      <c r="S13" s="17">
        <v>8.1712594891320961E-3</v>
      </c>
      <c r="U13" s="17">
        <v>2.323874324596371E-2</v>
      </c>
      <c r="V13" s="17">
        <v>6.7196855168272836E-3</v>
      </c>
      <c r="W13" s="17">
        <v>7.3777454174744914E-3</v>
      </c>
      <c r="X13" s="17">
        <v>4.1719248887449774E-3</v>
      </c>
      <c r="Y13" s="17">
        <v>1.2745125695989609E-2</v>
      </c>
      <c r="Z13" s="17">
        <v>3.5405961696749191E-3</v>
      </c>
      <c r="AA13" s="17">
        <v>8.0508862838694559E-3</v>
      </c>
      <c r="AB13" s="17">
        <v>1.4422507371997901E-3</v>
      </c>
      <c r="AC13" s="17">
        <v>1.360113012374096E-2</v>
      </c>
      <c r="AD13" s="17">
        <v>0</v>
      </c>
      <c r="AE13" s="17">
        <v>0.48607915408342878</v>
      </c>
      <c r="AG13" s="17">
        <v>5.9155114054752047E-3</v>
      </c>
      <c r="AH13" s="17">
        <v>1.172492966762906E-2</v>
      </c>
      <c r="AJ13" s="17">
        <v>6.4468472231712457E-3</v>
      </c>
      <c r="AK13" s="17">
        <v>5.3454412445528166E-3</v>
      </c>
      <c r="AL13" s="17">
        <v>7.5478208678128001E-3</v>
      </c>
      <c r="AM13" s="17">
        <v>3.644086777201946E-3</v>
      </c>
      <c r="AN13" s="17">
        <v>1.1675723651265719E-2</v>
      </c>
      <c r="AO13" s="17">
        <v>2.8534894156046521E-2</v>
      </c>
      <c r="AP13" s="17">
        <v>1.158319700157715E-2</v>
      </c>
      <c r="AQ13" s="17">
        <v>6.6093787843032317E-3</v>
      </c>
      <c r="AR13" s="17">
        <v>6.224833481729984E-3</v>
      </c>
      <c r="AS13" s="17">
        <v>4.6891267815485386E-3</v>
      </c>
      <c r="AT13" s="17">
        <v>1.534218021970747E-2</v>
      </c>
      <c r="AU13" s="17">
        <v>6.0682875983784391E-3</v>
      </c>
      <c r="AV13" s="17">
        <v>6.5525652351685346E-3</v>
      </c>
      <c r="AX13" s="17">
        <v>8.9321802129020949E-3</v>
      </c>
      <c r="AY13" s="17">
        <v>4.6891267815485386E-3</v>
      </c>
      <c r="AZ13" s="17">
        <v>1.534218021970747E-2</v>
      </c>
      <c r="BA13" s="17">
        <v>6.0682875983784391E-3</v>
      </c>
      <c r="BC13" s="17">
        <v>6.4813228385843724E-3</v>
      </c>
      <c r="BD13" s="17">
        <v>3.6533079630816492E-2</v>
      </c>
      <c r="BE13" s="17">
        <v>0</v>
      </c>
      <c r="BF13" s="17">
        <v>0</v>
      </c>
      <c r="BG13" s="17">
        <v>6.7552011264830356E-3</v>
      </c>
      <c r="BH13" s="17">
        <v>5.4787810711584414E-3</v>
      </c>
      <c r="BI13" s="17">
        <v>2.081803214870406E-2</v>
      </c>
      <c r="BJ13" s="17">
        <v>5.6334995882487771E-3</v>
      </c>
      <c r="BK13" s="17">
        <v>0</v>
      </c>
      <c r="BL13" s="17">
        <v>2.0394203804325939E-2</v>
      </c>
      <c r="BM13" s="17">
        <v>5.0809554518038017E-3</v>
      </c>
      <c r="BN13" s="17">
        <v>2.0163515981260711E-2</v>
      </c>
      <c r="BP13" s="17">
        <v>3.1683420015329411E-3</v>
      </c>
      <c r="BQ13" s="17">
        <v>5.7770210011933261E-3</v>
      </c>
      <c r="BR13" s="17">
        <v>1.5342004280848431E-2</v>
      </c>
      <c r="BS13" s="17">
        <v>0</v>
      </c>
      <c r="BT13" s="17">
        <v>3.489327000277024E-3</v>
      </c>
      <c r="BU13" s="17">
        <v>0</v>
      </c>
      <c r="BV13" s="17">
        <v>0</v>
      </c>
      <c r="BW13" s="17">
        <v>1.214609271324598E-2</v>
      </c>
      <c r="BX13" s="17">
        <v>0</v>
      </c>
      <c r="BY13" s="17">
        <v>2.2458984341673122E-2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CA18"/>
  <sheetViews>
    <sheetView showGridLines="0" workbookViewId="0">
      <pane xSplit="2" topLeftCell="AV1" activePane="topRight" state="frozen"/>
      <selection pane="topRight" activeCell="B18" sqref="B18"/>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0.2490959568476504</v>
      </c>
      <c r="D9" s="17">
        <v>0.26888642123100343</v>
      </c>
      <c r="E9" s="17">
        <v>0.19579256104083309</v>
      </c>
      <c r="F9" s="17">
        <v>0.16349419853273711</v>
      </c>
      <c r="H9" s="17">
        <v>0.17329619873971649</v>
      </c>
      <c r="I9" s="17">
        <v>0.15631043205736789</v>
      </c>
      <c r="J9" s="17">
        <v>0.17300180372026019</v>
      </c>
      <c r="K9" s="17">
        <v>0.28697382510114389</v>
      </c>
      <c r="L9" s="17">
        <v>0.1956984184208449</v>
      </c>
      <c r="M9" s="17">
        <v>0.22025373594594949</v>
      </c>
      <c r="N9" s="17">
        <v>0.16756779992847409</v>
      </c>
      <c r="O9" s="17">
        <v>0.20982772227703561</v>
      </c>
      <c r="P9" s="17">
        <v>0.29665501673946632</v>
      </c>
      <c r="Q9" s="17">
        <v>0.35059638088254519</v>
      </c>
      <c r="R9" s="17">
        <v>0.38609549482899308</v>
      </c>
      <c r="S9" s="17">
        <v>0.29280074076134283</v>
      </c>
      <c r="U9" s="17">
        <v>0.1774934518633805</v>
      </c>
      <c r="V9" s="17">
        <v>0.1155820651460859</v>
      </c>
      <c r="W9" s="17">
        <v>0.17901871376465531</v>
      </c>
      <c r="X9" s="17">
        <v>0.17863139436305361</v>
      </c>
      <c r="Y9" s="17">
        <v>0.35577108394740009</v>
      </c>
      <c r="Z9" s="17">
        <v>0.27445004313964788</v>
      </c>
      <c r="AA9" s="17">
        <v>0.35257727341658568</v>
      </c>
      <c r="AB9" s="17">
        <v>0.33607122730672317</v>
      </c>
      <c r="AC9" s="17">
        <v>0.29939855681524002</v>
      </c>
      <c r="AD9" s="17">
        <v>0.19056314506376179</v>
      </c>
      <c r="AE9" s="17">
        <v>0</v>
      </c>
      <c r="AG9" s="17">
        <v>0.313262864302848</v>
      </c>
      <c r="AH9" s="17">
        <v>0.19897076071483849</v>
      </c>
      <c r="AJ9" s="17">
        <v>0.34960222180889539</v>
      </c>
      <c r="AK9" s="17">
        <v>0.2387416086742935</v>
      </c>
      <c r="AL9" s="17">
        <v>0.24989204790546071</v>
      </c>
      <c r="AM9" s="17">
        <v>0.25374585263146698</v>
      </c>
      <c r="AN9" s="17">
        <v>0.20608848882866429</v>
      </c>
      <c r="AO9" s="17">
        <v>0.23782826056095141</v>
      </c>
      <c r="AP9" s="17">
        <v>0.20092917494541501</v>
      </c>
      <c r="AQ9" s="17">
        <v>0.23169992204544679</v>
      </c>
      <c r="AR9" s="17">
        <v>0.25705961318970832</v>
      </c>
      <c r="AS9" s="17">
        <v>0.21733478551908711</v>
      </c>
      <c r="AT9" s="17">
        <v>0.30233527708109659</v>
      </c>
      <c r="AU9" s="17">
        <v>0.223163077388328</v>
      </c>
      <c r="AV9" s="17">
        <v>0.34567020832908218</v>
      </c>
      <c r="AX9" s="17">
        <v>0.25271258666799462</v>
      </c>
      <c r="AY9" s="17">
        <v>0.217334785519087</v>
      </c>
      <c r="AZ9" s="17">
        <v>0.30233527708109659</v>
      </c>
      <c r="BA9" s="17">
        <v>0.223163077388328</v>
      </c>
      <c r="BC9" s="17">
        <v>0.28258351492426909</v>
      </c>
      <c r="BD9" s="17">
        <v>0.25851532517049047</v>
      </c>
      <c r="BE9" s="17">
        <v>0.30766469715604039</v>
      </c>
      <c r="BF9" s="17">
        <v>0.24105181757451619</v>
      </c>
      <c r="BG9" s="17">
        <v>0.19316239721228881</v>
      </c>
      <c r="BH9" s="17">
        <v>0.4339308638015974</v>
      </c>
      <c r="BI9" s="17">
        <v>0.34622332033481462</v>
      </c>
      <c r="BJ9" s="17">
        <v>0.22362270924140931</v>
      </c>
      <c r="BK9" s="17">
        <v>0.21882205251374751</v>
      </c>
      <c r="BL9" s="17">
        <v>0.36528200265331812</v>
      </c>
      <c r="BM9" s="17">
        <v>0.32886607465160828</v>
      </c>
      <c r="BN9" s="17">
        <v>0.18660795370998559</v>
      </c>
      <c r="BP9" s="17">
        <v>0.23112732922931689</v>
      </c>
      <c r="BQ9" s="17">
        <v>0.35917438970233451</v>
      </c>
      <c r="BR9" s="17">
        <v>0.19041101165527499</v>
      </c>
      <c r="BS9" s="17">
        <v>0.2100125460610183</v>
      </c>
      <c r="BT9" s="17">
        <v>0.44108057177843241</v>
      </c>
      <c r="BU9" s="17">
        <v>0.15051158671898571</v>
      </c>
      <c r="BV9" s="17">
        <v>0.29818920746438299</v>
      </c>
      <c r="BW9" s="17">
        <v>0.2142589854391905</v>
      </c>
      <c r="BX9" s="17">
        <v>0.32689634961708752</v>
      </c>
      <c r="BY9" s="17">
        <v>0.2779732501519051</v>
      </c>
    </row>
    <row r="10" spans="2:79" ht="18.95" customHeight="1">
      <c r="B10" s="19" t="s">
        <v>227</v>
      </c>
      <c r="C10" s="17">
        <v>0.38259044974718592</v>
      </c>
      <c r="D10" s="17">
        <v>0.37637126634443618</v>
      </c>
      <c r="E10" s="17">
        <v>0.40495858374820343</v>
      </c>
      <c r="F10" s="17">
        <v>0.38577873323630552</v>
      </c>
      <c r="H10" s="17">
        <v>0.33872212937857987</v>
      </c>
      <c r="I10" s="17">
        <v>0.43653205126417072</v>
      </c>
      <c r="J10" s="17">
        <v>0.28432615622529689</v>
      </c>
      <c r="K10" s="17">
        <v>0.3688841812444057</v>
      </c>
      <c r="L10" s="17">
        <v>0.34731388154313397</v>
      </c>
      <c r="M10" s="17">
        <v>0.37927566299350213</v>
      </c>
      <c r="N10" s="17">
        <v>0.44376272531099192</v>
      </c>
      <c r="O10" s="17">
        <v>0.446343169573648</v>
      </c>
      <c r="P10" s="17">
        <v>0.43304828888481828</v>
      </c>
      <c r="Q10" s="17">
        <v>0.36626795175958321</v>
      </c>
      <c r="R10" s="17">
        <v>0.39468769742440862</v>
      </c>
      <c r="S10" s="17">
        <v>0.41045225017372428</v>
      </c>
      <c r="U10" s="17">
        <v>0.27615734194058572</v>
      </c>
      <c r="V10" s="17">
        <v>0.33802772051915092</v>
      </c>
      <c r="W10" s="17">
        <v>0.3816225616784229</v>
      </c>
      <c r="X10" s="17">
        <v>0.46072452696712352</v>
      </c>
      <c r="Y10" s="17">
        <v>0.36531750122726248</v>
      </c>
      <c r="Z10" s="17">
        <v>0.39045321740089589</v>
      </c>
      <c r="AA10" s="17">
        <v>0.3594354293832096</v>
      </c>
      <c r="AB10" s="17">
        <v>0.44356511247223962</v>
      </c>
      <c r="AC10" s="17">
        <v>0.40116384861930487</v>
      </c>
      <c r="AD10" s="17">
        <v>0.42214799955024468</v>
      </c>
      <c r="AE10" s="17">
        <v>0.34027080713935731</v>
      </c>
      <c r="AG10" s="17">
        <v>0.40681200652047772</v>
      </c>
      <c r="AH10" s="17">
        <v>0.36366932151997622</v>
      </c>
      <c r="AJ10" s="17">
        <v>0.41597802414507229</v>
      </c>
      <c r="AK10" s="17">
        <v>0.38510258236087153</v>
      </c>
      <c r="AL10" s="17">
        <v>0.3828101450036841</v>
      </c>
      <c r="AM10" s="17">
        <v>0.39667390692248911</v>
      </c>
      <c r="AN10" s="17">
        <v>0.36716734154145381</v>
      </c>
      <c r="AO10" s="17">
        <v>0.36338701816440983</v>
      </c>
      <c r="AP10" s="17">
        <v>0.44790710124951338</v>
      </c>
      <c r="AQ10" s="17">
        <v>0.39994781617999509</v>
      </c>
      <c r="AR10" s="17">
        <v>0.43493877918010571</v>
      </c>
      <c r="AS10" s="17">
        <v>0.43204705528596637</v>
      </c>
      <c r="AT10" s="17">
        <v>0.39359855909172492</v>
      </c>
      <c r="AU10" s="17">
        <v>0.36977820940406431</v>
      </c>
      <c r="AV10" s="17">
        <v>0.36784406698054128</v>
      </c>
      <c r="AX10" s="17">
        <v>0.38886396902593517</v>
      </c>
      <c r="AY10" s="17">
        <v>0.43204705528596637</v>
      </c>
      <c r="AZ10" s="17">
        <v>0.39359855909172492</v>
      </c>
      <c r="BA10" s="17">
        <v>0.36977820940406431</v>
      </c>
      <c r="BC10" s="17">
        <v>0.44124207680217548</v>
      </c>
      <c r="BD10" s="17">
        <v>0.36399883283791817</v>
      </c>
      <c r="BE10" s="17">
        <v>0.37431492985617337</v>
      </c>
      <c r="BF10" s="17">
        <v>0.47077854065515629</v>
      </c>
      <c r="BG10" s="17">
        <v>0.44627183095483902</v>
      </c>
      <c r="BH10" s="17">
        <v>0.41887153919173942</v>
      </c>
      <c r="BI10" s="17">
        <v>0.38967763016922058</v>
      </c>
      <c r="BJ10" s="17">
        <v>0.39172408176640999</v>
      </c>
      <c r="BK10" s="17">
        <v>0.35680939811087881</v>
      </c>
      <c r="BL10" s="17">
        <v>0.36924751424627422</v>
      </c>
      <c r="BM10" s="17">
        <v>0.36991474316951362</v>
      </c>
      <c r="BN10" s="17">
        <v>0.3346361185546477</v>
      </c>
      <c r="BP10" s="17">
        <v>0.37831481949096651</v>
      </c>
      <c r="BQ10" s="17">
        <v>0.39616831610618197</v>
      </c>
      <c r="BR10" s="17">
        <v>0.42610686331718212</v>
      </c>
      <c r="BS10" s="17">
        <v>0.40787951350654938</v>
      </c>
      <c r="BT10" s="17">
        <v>0.40325352333720871</v>
      </c>
      <c r="BU10" s="17">
        <v>0.35326244703507148</v>
      </c>
      <c r="BV10" s="17">
        <v>0.42717591786076331</v>
      </c>
      <c r="BW10" s="17">
        <v>0.41606807084766317</v>
      </c>
      <c r="BX10" s="17">
        <v>0.37287158103039503</v>
      </c>
      <c r="BY10" s="17">
        <v>0.33380983262073971</v>
      </c>
    </row>
    <row r="11" spans="2:79" ht="18.95" customHeight="1">
      <c r="B11" s="19" t="s">
        <v>228</v>
      </c>
      <c r="C11" s="17">
        <v>0.26164721316128742</v>
      </c>
      <c r="D11" s="17">
        <v>0.24529085164615461</v>
      </c>
      <c r="E11" s="17">
        <v>0.30836055899088077</v>
      </c>
      <c r="F11" s="17">
        <v>0.29036083613594188</v>
      </c>
      <c r="H11" s="17">
        <v>0.35344034284612769</v>
      </c>
      <c r="I11" s="17">
        <v>0.26723728311278072</v>
      </c>
      <c r="J11" s="17">
        <v>0.38090903615494481</v>
      </c>
      <c r="K11" s="17">
        <v>0.21638405348469711</v>
      </c>
      <c r="L11" s="17">
        <v>0.29517913576246341</v>
      </c>
      <c r="M11" s="17">
        <v>0.25451568880533992</v>
      </c>
      <c r="N11" s="17">
        <v>0.29818571527315663</v>
      </c>
      <c r="O11" s="17">
        <v>0.30119458307580682</v>
      </c>
      <c r="P11" s="17">
        <v>0.2454649561986873</v>
      </c>
      <c r="Q11" s="17">
        <v>0.21215010954557101</v>
      </c>
      <c r="R11" s="17">
        <v>0.18054133652583779</v>
      </c>
      <c r="S11" s="17">
        <v>0.1980957198413684</v>
      </c>
      <c r="U11" s="17">
        <v>0.35987968901529782</v>
      </c>
      <c r="V11" s="17">
        <v>0.35832389300539008</v>
      </c>
      <c r="W11" s="17">
        <v>0.29705873380543041</v>
      </c>
      <c r="X11" s="17">
        <v>0.27511947750287541</v>
      </c>
      <c r="Y11" s="17">
        <v>0.22827311300191591</v>
      </c>
      <c r="Z11" s="17">
        <v>0.21509311473226711</v>
      </c>
      <c r="AA11" s="17">
        <v>0.2152495800130094</v>
      </c>
      <c r="AB11" s="17">
        <v>0.177793899982926</v>
      </c>
      <c r="AC11" s="17">
        <v>0.2368105540367389</v>
      </c>
      <c r="AD11" s="17">
        <v>0.26309714710808058</v>
      </c>
      <c r="AE11" s="17">
        <v>0.3473362243397638</v>
      </c>
      <c r="AG11" s="17">
        <v>0.21605398243110649</v>
      </c>
      <c r="AH11" s="17">
        <v>0.29726322963012758</v>
      </c>
      <c r="AJ11" s="17">
        <v>0.17537231507833501</v>
      </c>
      <c r="AK11" s="17">
        <v>0.28259984193537768</v>
      </c>
      <c r="AL11" s="17">
        <v>0.27784591175127338</v>
      </c>
      <c r="AM11" s="17">
        <v>0.2428212095907348</v>
      </c>
      <c r="AN11" s="17">
        <v>0.28884420534518729</v>
      </c>
      <c r="AO11" s="17">
        <v>0.25799296115294501</v>
      </c>
      <c r="AP11" s="17">
        <v>0.24921690679277331</v>
      </c>
      <c r="AQ11" s="17">
        <v>0.28009773442221342</v>
      </c>
      <c r="AR11" s="17">
        <v>0.21377262388491461</v>
      </c>
      <c r="AS11" s="17">
        <v>0.26086924710397241</v>
      </c>
      <c r="AT11" s="17">
        <v>0.2039871892300113</v>
      </c>
      <c r="AU11" s="17">
        <v>0.30595672794564061</v>
      </c>
      <c r="AV11" s="17">
        <v>0.2067112104899263</v>
      </c>
      <c r="AX11" s="17">
        <v>0.25562350502551467</v>
      </c>
      <c r="AY11" s="17">
        <v>0.26086924710397241</v>
      </c>
      <c r="AZ11" s="17">
        <v>0.2039871892300113</v>
      </c>
      <c r="BA11" s="17">
        <v>0.30595672794564061</v>
      </c>
      <c r="BC11" s="17">
        <v>0.21630984036097251</v>
      </c>
      <c r="BD11" s="17">
        <v>0.24160223734646721</v>
      </c>
      <c r="BE11" s="17">
        <v>0.18538186075721849</v>
      </c>
      <c r="BF11" s="17">
        <v>0.24503919494046861</v>
      </c>
      <c r="BG11" s="17">
        <v>0.15598754197570641</v>
      </c>
      <c r="BH11" s="17">
        <v>0.12229738635612809</v>
      </c>
      <c r="BI11" s="17">
        <v>0.2108840478244417</v>
      </c>
      <c r="BJ11" s="17">
        <v>0.26357408850847008</v>
      </c>
      <c r="BK11" s="17">
        <v>0.34615250015924071</v>
      </c>
      <c r="BL11" s="17">
        <v>0.20098064442622601</v>
      </c>
      <c r="BM11" s="17">
        <v>0.23562476462637799</v>
      </c>
      <c r="BN11" s="17">
        <v>0.31519665922431839</v>
      </c>
      <c r="BP11" s="17">
        <v>0.27194493056641211</v>
      </c>
      <c r="BQ11" s="17">
        <v>0.13784037574970931</v>
      </c>
      <c r="BR11" s="17">
        <v>0.28140029949776879</v>
      </c>
      <c r="BS11" s="17">
        <v>0.29342979707694228</v>
      </c>
      <c r="BT11" s="17">
        <v>0.1347185908383022</v>
      </c>
      <c r="BU11" s="17">
        <v>0.37445231283333019</v>
      </c>
      <c r="BV11" s="17">
        <v>0.12656032288885549</v>
      </c>
      <c r="BW11" s="17">
        <v>0.26841148215328192</v>
      </c>
      <c r="BX11" s="17">
        <v>0.20197034398170391</v>
      </c>
      <c r="BY11" s="17">
        <v>0.26870742275021409</v>
      </c>
    </row>
    <row r="12" spans="2:79" ht="18.95" customHeight="1">
      <c r="B12" s="19" t="s">
        <v>229</v>
      </c>
      <c r="C12" s="17">
        <v>9.183298781888187E-2</v>
      </c>
      <c r="D12" s="17">
        <v>9.3846676281675964E-2</v>
      </c>
      <c r="E12" s="17">
        <v>7.5685467926648181E-2</v>
      </c>
      <c r="F12" s="17">
        <v>0.16036623209501541</v>
      </c>
      <c r="H12" s="17">
        <v>0.1078247450306877</v>
      </c>
      <c r="I12" s="17">
        <v>0.10005183637003939</v>
      </c>
      <c r="J12" s="17">
        <v>0.1546107089014</v>
      </c>
      <c r="K12" s="17">
        <v>0.1121325208978827</v>
      </c>
      <c r="L12" s="17">
        <v>0.12595719504777331</v>
      </c>
      <c r="M12" s="17">
        <v>0.1304471555462875</v>
      </c>
      <c r="N12" s="17">
        <v>9.0483759487377163E-2</v>
      </c>
      <c r="O12" s="17">
        <v>4.2634525073509601E-2</v>
      </c>
      <c r="P12" s="17">
        <v>1.8109100676960321E-2</v>
      </c>
      <c r="Q12" s="17">
        <v>5.5773011154432887E-2</v>
      </c>
      <c r="R12" s="17">
        <v>3.6630584591451243E-2</v>
      </c>
      <c r="S12" s="17">
        <v>9.1588291430675692E-2</v>
      </c>
      <c r="U12" s="17">
        <v>0.1428901895244935</v>
      </c>
      <c r="V12" s="17">
        <v>0.16356058757513109</v>
      </c>
      <c r="W12" s="17">
        <v>0.14229999075149141</v>
      </c>
      <c r="X12" s="17">
        <v>6.8220341470177262E-2</v>
      </c>
      <c r="Y12" s="17">
        <v>3.3517415215147471E-2</v>
      </c>
      <c r="Z12" s="17">
        <v>0.112824703549601</v>
      </c>
      <c r="AA12" s="17">
        <v>6.3246478141250645E-2</v>
      </c>
      <c r="AB12" s="17">
        <v>4.1127509500911603E-2</v>
      </c>
      <c r="AC12" s="17">
        <v>4.2225345343105049E-2</v>
      </c>
      <c r="AD12" s="17">
        <v>0.1241917082779128</v>
      </c>
      <c r="AE12" s="17">
        <v>0</v>
      </c>
      <c r="AG12" s="17">
        <v>5.7055476133967303E-2</v>
      </c>
      <c r="AH12" s="17">
        <v>0.11900010032831131</v>
      </c>
      <c r="AJ12" s="17">
        <v>5.5412028033922332E-2</v>
      </c>
      <c r="AK12" s="17">
        <v>8.0183183530124769E-2</v>
      </c>
      <c r="AL12" s="17">
        <v>8.9451895339581713E-2</v>
      </c>
      <c r="AM12" s="17">
        <v>0.10675903085530911</v>
      </c>
      <c r="AN12" s="17">
        <v>0.12610690911581551</v>
      </c>
      <c r="AO12" s="17">
        <v>0.10728014604296179</v>
      </c>
      <c r="AP12" s="17">
        <v>8.342817877623139E-2</v>
      </c>
      <c r="AQ12" s="17">
        <v>8.6733353369121816E-2</v>
      </c>
      <c r="AR12" s="17">
        <v>8.8358497147037821E-2</v>
      </c>
      <c r="AS12" s="17">
        <v>6.9540631746839304E-2</v>
      </c>
      <c r="AT12" s="17">
        <v>9.3425442947829548E-2</v>
      </c>
      <c r="AU12" s="17">
        <v>9.7623902606708737E-2</v>
      </c>
      <c r="AV12" s="17">
        <v>7.9774514200450342E-2</v>
      </c>
      <c r="AX12" s="17">
        <v>8.8752205522384345E-2</v>
      </c>
      <c r="AY12" s="17">
        <v>6.9540631746839304E-2</v>
      </c>
      <c r="AZ12" s="17">
        <v>9.3425442947829548E-2</v>
      </c>
      <c r="BA12" s="17">
        <v>9.7623902606708737E-2</v>
      </c>
      <c r="BC12" s="17">
        <v>4.5488080104571622E-2</v>
      </c>
      <c r="BD12" s="17">
        <v>0.11761706482971571</v>
      </c>
      <c r="BE12" s="17">
        <v>0.12489720337293141</v>
      </c>
      <c r="BF12" s="17">
        <v>4.313044682985883E-2</v>
      </c>
      <c r="BG12" s="17">
        <v>0.1696079621600097</v>
      </c>
      <c r="BH12" s="17">
        <v>2.0402553030762889E-2</v>
      </c>
      <c r="BI12" s="17">
        <v>4.2805985597171053E-2</v>
      </c>
      <c r="BJ12" s="17">
        <v>0.1032553234202495</v>
      </c>
      <c r="BK12" s="17">
        <v>7.8216049216133066E-2</v>
      </c>
      <c r="BL12" s="17">
        <v>6.0930003415479078E-2</v>
      </c>
      <c r="BM12" s="17">
        <v>5.270748666503966E-2</v>
      </c>
      <c r="BN12" s="17">
        <v>0.1386234803046221</v>
      </c>
      <c r="BP12" s="17">
        <v>0.1035128704957492</v>
      </c>
      <c r="BQ12" s="17">
        <v>8.9485855438194178E-2</v>
      </c>
      <c r="BR12" s="17">
        <v>9.4781168116866807E-2</v>
      </c>
      <c r="BS12" s="17">
        <v>8.1681823394876535E-2</v>
      </c>
      <c r="BT12" s="17">
        <v>2.0947314046056788E-2</v>
      </c>
      <c r="BU12" s="17">
        <v>0.1095962880713514</v>
      </c>
      <c r="BV12" s="17">
        <v>0.13564732362854001</v>
      </c>
      <c r="BW12" s="17">
        <v>8.9115368846618775E-2</v>
      </c>
      <c r="BX12" s="17">
        <v>8.1392168853452573E-2</v>
      </c>
      <c r="BY12" s="17">
        <v>9.2270518086619721E-2</v>
      </c>
    </row>
    <row r="13" spans="2:79" ht="18.95" customHeight="1">
      <c r="B13" s="19" t="s">
        <v>55</v>
      </c>
      <c r="C13" s="17">
        <v>1.483339242499457E-2</v>
      </c>
      <c r="D13" s="17">
        <v>1.5604784496729879E-2</v>
      </c>
      <c r="E13" s="17">
        <v>1.520282829343449E-2</v>
      </c>
      <c r="F13" s="17">
        <v>0</v>
      </c>
      <c r="H13" s="17">
        <v>2.6716584004888209E-2</v>
      </c>
      <c r="I13" s="17">
        <v>3.9868397195641413E-2</v>
      </c>
      <c r="J13" s="17">
        <v>7.1522949980979706E-3</v>
      </c>
      <c r="K13" s="17">
        <v>1.562541927187041E-2</v>
      </c>
      <c r="L13" s="17">
        <v>3.5851369225784392E-2</v>
      </c>
      <c r="M13" s="17">
        <v>1.5507756708920991E-2</v>
      </c>
      <c r="N13" s="17">
        <v>0</v>
      </c>
      <c r="O13" s="17">
        <v>0</v>
      </c>
      <c r="P13" s="17">
        <v>6.7226375000675794E-3</v>
      </c>
      <c r="Q13" s="17">
        <v>1.521254665786774E-2</v>
      </c>
      <c r="R13" s="17">
        <v>2.04488662930935E-3</v>
      </c>
      <c r="S13" s="17">
        <v>7.0629977928886884E-3</v>
      </c>
      <c r="U13" s="17">
        <v>4.3579327656242499E-2</v>
      </c>
      <c r="V13" s="17">
        <v>2.450573375424191E-2</v>
      </c>
      <c r="W13" s="17">
        <v>0</v>
      </c>
      <c r="X13" s="17">
        <v>1.7304259696770161E-2</v>
      </c>
      <c r="Y13" s="17">
        <v>1.7120886608274041E-2</v>
      </c>
      <c r="Z13" s="17">
        <v>7.1789211775883741E-3</v>
      </c>
      <c r="AA13" s="17">
        <v>9.4912390459446789E-3</v>
      </c>
      <c r="AB13" s="17">
        <v>1.4422507371997901E-3</v>
      </c>
      <c r="AC13" s="17">
        <v>2.0401695185611451E-2</v>
      </c>
      <c r="AD13" s="17">
        <v>0</v>
      </c>
      <c r="AE13" s="17">
        <v>0.31239296852087889</v>
      </c>
      <c r="AG13" s="17">
        <v>6.8156706116006636E-3</v>
      </c>
      <c r="AH13" s="17">
        <v>2.1096587806746451E-2</v>
      </c>
      <c r="AJ13" s="17">
        <v>3.6354109337749102E-3</v>
      </c>
      <c r="AK13" s="17">
        <v>1.337278349933259E-2</v>
      </c>
      <c r="AL13" s="17">
        <v>0</v>
      </c>
      <c r="AM13" s="17">
        <v>0</v>
      </c>
      <c r="AN13" s="17">
        <v>1.1793055168879079E-2</v>
      </c>
      <c r="AO13" s="17">
        <v>3.3511614078732148E-2</v>
      </c>
      <c r="AP13" s="17">
        <v>1.8518638236067021E-2</v>
      </c>
      <c r="AQ13" s="17">
        <v>1.521173983223183E-3</v>
      </c>
      <c r="AR13" s="17">
        <v>5.8704865982338091E-3</v>
      </c>
      <c r="AS13" s="17">
        <v>2.0208280344134751E-2</v>
      </c>
      <c r="AT13" s="17">
        <v>6.6535316493375957E-3</v>
      </c>
      <c r="AU13" s="17">
        <v>3.4780826552584022E-3</v>
      </c>
      <c r="AV13" s="17">
        <v>0</v>
      </c>
      <c r="AX13" s="17">
        <v>1.404773375817114E-2</v>
      </c>
      <c r="AY13" s="17">
        <v>2.0208280344134751E-2</v>
      </c>
      <c r="AZ13" s="17">
        <v>6.6535316493375957E-3</v>
      </c>
      <c r="BA13" s="17">
        <v>3.4780826552584022E-3</v>
      </c>
      <c r="BC13" s="17">
        <v>1.437648780801129E-2</v>
      </c>
      <c r="BD13" s="17">
        <v>1.8266539815408239E-2</v>
      </c>
      <c r="BE13" s="17">
        <v>7.7413088576362586E-3</v>
      </c>
      <c r="BF13" s="17">
        <v>0</v>
      </c>
      <c r="BG13" s="17">
        <v>3.4970267697156152E-2</v>
      </c>
      <c r="BH13" s="17">
        <v>4.4976576197723788E-3</v>
      </c>
      <c r="BI13" s="17">
        <v>1.040901607435203E-2</v>
      </c>
      <c r="BJ13" s="17">
        <v>1.7823797063461121E-2</v>
      </c>
      <c r="BK13" s="17">
        <v>0</v>
      </c>
      <c r="BL13" s="17">
        <v>3.5598352587024669E-3</v>
      </c>
      <c r="BM13" s="17">
        <v>1.2886930887460469E-2</v>
      </c>
      <c r="BN13" s="17">
        <v>2.4935788206426161E-2</v>
      </c>
      <c r="BP13" s="17">
        <v>1.5100050217555221E-2</v>
      </c>
      <c r="BQ13" s="17">
        <v>1.7331063003579981E-2</v>
      </c>
      <c r="BR13" s="17">
        <v>7.3006574129072634E-3</v>
      </c>
      <c r="BS13" s="17">
        <v>6.9963199606132634E-3</v>
      </c>
      <c r="BT13" s="17">
        <v>0</v>
      </c>
      <c r="BU13" s="17">
        <v>1.217736534126126E-2</v>
      </c>
      <c r="BV13" s="17">
        <v>1.2427228157458319E-2</v>
      </c>
      <c r="BW13" s="17">
        <v>1.214609271324598E-2</v>
      </c>
      <c r="BX13" s="17">
        <v>1.686955651736111E-2</v>
      </c>
      <c r="BY13" s="17">
        <v>2.7238976390521401E-2</v>
      </c>
    </row>
    <row r="15" spans="2:79">
      <c r="B15" t="s">
        <v>418</v>
      </c>
    </row>
    <row r="16" spans="2:79">
      <c r="B16" t="s">
        <v>9</v>
      </c>
    </row>
    <row r="18" spans="2:2">
      <c r="B18" s="26"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CA18"/>
  <sheetViews>
    <sheetView showGridLines="0" workbookViewId="0">
      <pane xSplit="2" topLeftCell="BT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0.30294239826018121</v>
      </c>
      <c r="D9" s="17">
        <v>0.31271019196632971</v>
      </c>
      <c r="E9" s="17">
        <v>0.27069546944071932</v>
      </c>
      <c r="F9" s="17">
        <v>0.31723401680602747</v>
      </c>
      <c r="H9" s="17">
        <v>0.2119340134545335</v>
      </c>
      <c r="I9" s="17">
        <v>0.2559000903439741</v>
      </c>
      <c r="J9" s="17">
        <v>0.26763949652948671</v>
      </c>
      <c r="K9" s="17">
        <v>0.33690814296398008</v>
      </c>
      <c r="L9" s="17">
        <v>0.31270284100223789</v>
      </c>
      <c r="M9" s="17">
        <v>0.25203588565387192</v>
      </c>
      <c r="N9" s="17">
        <v>0.208692318619739</v>
      </c>
      <c r="O9" s="17">
        <v>0.31936015705628512</v>
      </c>
      <c r="P9" s="17">
        <v>0.35543263110833562</v>
      </c>
      <c r="Q9" s="17">
        <v>0.35474690729685698</v>
      </c>
      <c r="R9" s="17">
        <v>0.37908755473684819</v>
      </c>
      <c r="S9" s="17">
        <v>0.33938466868529232</v>
      </c>
      <c r="U9" s="17">
        <v>0.23842477988260449</v>
      </c>
      <c r="V9" s="17">
        <v>0.31370463045468677</v>
      </c>
      <c r="W9" s="17">
        <v>0.25646850948113459</v>
      </c>
      <c r="X9" s="17">
        <v>0.2276588968260774</v>
      </c>
      <c r="Y9" s="17">
        <v>0.28977042502601641</v>
      </c>
      <c r="Z9" s="17">
        <v>0.31354373441510369</v>
      </c>
      <c r="AA9" s="17">
        <v>0.37776740564913258</v>
      </c>
      <c r="AB9" s="17">
        <v>0.35759339297819792</v>
      </c>
      <c r="AC9" s="17">
        <v>0.36365269543371492</v>
      </c>
      <c r="AD9" s="17">
        <v>0.26828648801103849</v>
      </c>
      <c r="AE9" s="17">
        <v>0.17368618556254989</v>
      </c>
      <c r="AG9" s="17">
        <v>0.35039650870401329</v>
      </c>
      <c r="AH9" s="17">
        <v>0.26587272032742409</v>
      </c>
      <c r="AJ9" s="17">
        <v>0.36101453885953222</v>
      </c>
      <c r="AK9" s="17">
        <v>0.27237136926833327</v>
      </c>
      <c r="AL9" s="17">
        <v>0.25654288322980212</v>
      </c>
      <c r="AM9" s="17">
        <v>0.29770709264565992</v>
      </c>
      <c r="AN9" s="17">
        <v>0.2667098365368164</v>
      </c>
      <c r="AO9" s="17">
        <v>0.32412885494043753</v>
      </c>
      <c r="AP9" s="17">
        <v>0.27576483592698042</v>
      </c>
      <c r="AQ9" s="17">
        <v>0.33053274644371489</v>
      </c>
      <c r="AR9" s="17">
        <v>0.37680124260803199</v>
      </c>
      <c r="AS9" s="17">
        <v>0.30617890676457588</v>
      </c>
      <c r="AT9" s="17">
        <v>0.34123606338781659</v>
      </c>
      <c r="AU9" s="17">
        <v>0.3093813172519978</v>
      </c>
      <c r="AV9" s="17">
        <v>0.278966979878295</v>
      </c>
      <c r="AX9" s="17">
        <v>0.30728253727534333</v>
      </c>
      <c r="AY9" s="17">
        <v>0.30617890676457588</v>
      </c>
      <c r="AZ9" s="17">
        <v>0.34123606338781659</v>
      </c>
      <c r="BA9" s="17">
        <v>0.3093813172519978</v>
      </c>
      <c r="BC9" s="17">
        <v>0.3702938397033248</v>
      </c>
      <c r="BD9" s="17">
        <v>0.40046538522910541</v>
      </c>
      <c r="BE9" s="17">
        <v>0.32661631518278728</v>
      </c>
      <c r="BF9" s="17">
        <v>0.35043708535272838</v>
      </c>
      <c r="BG9" s="17">
        <v>0.36592952678554269</v>
      </c>
      <c r="BH9" s="17">
        <v>0.44197043031761157</v>
      </c>
      <c r="BI9" s="17">
        <v>0.39087503097386878</v>
      </c>
      <c r="BJ9" s="17">
        <v>0.2918170050903573</v>
      </c>
      <c r="BK9" s="17">
        <v>0.33591833232622509</v>
      </c>
      <c r="BL9" s="17">
        <v>0.29154798217356809</v>
      </c>
      <c r="BM9" s="17">
        <v>0.34437267581305681</v>
      </c>
      <c r="BN9" s="17">
        <v>0.2460519796677276</v>
      </c>
      <c r="BP9" s="17">
        <v>0.287815565098963</v>
      </c>
      <c r="BQ9" s="17">
        <v>0.34801597697180531</v>
      </c>
      <c r="BR9" s="17">
        <v>0.20448151442790671</v>
      </c>
      <c r="BS9" s="17">
        <v>0.30018570153930879</v>
      </c>
      <c r="BT9" s="17">
        <v>0.43770292844773911</v>
      </c>
      <c r="BU9" s="17">
        <v>0.26659372165240691</v>
      </c>
      <c r="BV9" s="17">
        <v>0.33640525175552533</v>
      </c>
      <c r="BW9" s="17">
        <v>0.24157987991547861</v>
      </c>
      <c r="BX9" s="17">
        <v>0.36520593319756628</v>
      </c>
      <c r="BY9" s="17">
        <v>0.33125490755616221</v>
      </c>
    </row>
    <row r="10" spans="2:79" ht="18.95" customHeight="1">
      <c r="B10" s="19" t="s">
        <v>227</v>
      </c>
      <c r="C10" s="17">
        <v>0.45191913943855172</v>
      </c>
      <c r="D10" s="17">
        <v>0.45789548962008531</v>
      </c>
      <c r="E10" s="17">
        <v>0.44260674131506339</v>
      </c>
      <c r="F10" s="17">
        <v>0.39282431318823469</v>
      </c>
      <c r="H10" s="17">
        <v>0.48697118724518812</v>
      </c>
      <c r="I10" s="17">
        <v>0.50657975939840139</v>
      </c>
      <c r="J10" s="17">
        <v>0.40894657673055068</v>
      </c>
      <c r="K10" s="17">
        <v>0.42473855090233342</v>
      </c>
      <c r="L10" s="17">
        <v>0.43403400759663779</v>
      </c>
      <c r="M10" s="17">
        <v>0.46349224996940619</v>
      </c>
      <c r="N10" s="17">
        <v>0.54471283352810829</v>
      </c>
      <c r="O10" s="17">
        <v>0.37445176041245642</v>
      </c>
      <c r="P10" s="17">
        <v>0.46375777979628569</v>
      </c>
      <c r="Q10" s="17">
        <v>0.49722397241865951</v>
      </c>
      <c r="R10" s="17">
        <v>0.41079515582640991</v>
      </c>
      <c r="S10" s="17">
        <v>0.4315453973664316</v>
      </c>
      <c r="U10" s="17">
        <v>0.44770404670769132</v>
      </c>
      <c r="V10" s="17">
        <v>0.39968763281509972</v>
      </c>
      <c r="W10" s="17">
        <v>0.48753372564933539</v>
      </c>
      <c r="X10" s="17">
        <v>0.48701330694216588</v>
      </c>
      <c r="Y10" s="17">
        <v>0.46604834184367128</v>
      </c>
      <c r="Z10" s="17">
        <v>0.48671058097441677</v>
      </c>
      <c r="AA10" s="17">
        <v>0.39776475703937392</v>
      </c>
      <c r="AB10" s="17">
        <v>0.47685437931463298</v>
      </c>
      <c r="AC10" s="17">
        <v>0.39803895798271138</v>
      </c>
      <c r="AD10" s="17">
        <v>0.48991820804777969</v>
      </c>
      <c r="AE10" s="17">
        <v>0.30234658521729418</v>
      </c>
      <c r="AG10" s="17">
        <v>0.43914552539454021</v>
      </c>
      <c r="AH10" s="17">
        <v>0.46189749019089182</v>
      </c>
      <c r="AJ10" s="17">
        <v>0.46920694996007661</v>
      </c>
      <c r="AK10" s="17">
        <v>0.49593417158046271</v>
      </c>
      <c r="AL10" s="17">
        <v>0.46181300412686949</v>
      </c>
      <c r="AM10" s="17">
        <v>0.43810915750973389</v>
      </c>
      <c r="AN10" s="17">
        <v>0.48992797223023982</v>
      </c>
      <c r="AO10" s="17">
        <v>0.40788443189563223</v>
      </c>
      <c r="AP10" s="17">
        <v>0.44793700718624591</v>
      </c>
      <c r="AQ10" s="17">
        <v>0.41799365466452088</v>
      </c>
      <c r="AR10" s="17">
        <v>0.41278040264560217</v>
      </c>
      <c r="AS10" s="17">
        <v>0.47187518675336249</v>
      </c>
      <c r="AT10" s="17">
        <v>0.48390708084168321</v>
      </c>
      <c r="AU10" s="17">
        <v>0.47563755342387959</v>
      </c>
      <c r="AV10" s="17">
        <v>0.5103418500494461</v>
      </c>
      <c r="AX10" s="17">
        <v>0.44730238109275139</v>
      </c>
      <c r="AY10" s="17">
        <v>0.47187518675336249</v>
      </c>
      <c r="AZ10" s="17">
        <v>0.48390708084168321</v>
      </c>
      <c r="BA10" s="17">
        <v>0.47563755342387959</v>
      </c>
      <c r="BC10" s="17">
        <v>0.44851619726563402</v>
      </c>
      <c r="BD10" s="17">
        <v>0.40119716266971922</v>
      </c>
      <c r="BE10" s="17">
        <v>0.47394829166373792</v>
      </c>
      <c r="BF10" s="17">
        <v>0.51602993624021987</v>
      </c>
      <c r="BG10" s="17">
        <v>0.40874145344371571</v>
      </c>
      <c r="BH10" s="17">
        <v>0.41487150041655629</v>
      </c>
      <c r="BI10" s="17">
        <v>0.43001688081411688</v>
      </c>
      <c r="BJ10" s="17">
        <v>0.4396556797048094</v>
      </c>
      <c r="BK10" s="17">
        <v>0.44339288057738352</v>
      </c>
      <c r="BL10" s="17">
        <v>0.42075062954976788</v>
      </c>
      <c r="BM10" s="17">
        <v>0.43678193314596858</v>
      </c>
      <c r="BN10" s="17">
        <v>0.42466047256151729</v>
      </c>
      <c r="BP10" s="17">
        <v>0.42723940755058343</v>
      </c>
      <c r="BQ10" s="17">
        <v>0.48013978427112919</v>
      </c>
      <c r="BR10" s="17">
        <v>0.55655554939711127</v>
      </c>
      <c r="BS10" s="17">
        <v>0.43323251183670602</v>
      </c>
      <c r="BT10" s="17">
        <v>0.4247441687575409</v>
      </c>
      <c r="BU10" s="17">
        <v>0.39113710461531559</v>
      </c>
      <c r="BV10" s="17">
        <v>0.47292611612836821</v>
      </c>
      <c r="BW10" s="17">
        <v>0.50143944816009633</v>
      </c>
      <c r="BX10" s="17">
        <v>0.48824366222474469</v>
      </c>
      <c r="BY10" s="17">
        <v>0.43989518348261808</v>
      </c>
    </row>
    <row r="11" spans="2:79" ht="18.95" customHeight="1">
      <c r="B11" s="19" t="s">
        <v>228</v>
      </c>
      <c r="C11" s="17">
        <v>0.18490869243736999</v>
      </c>
      <c r="D11" s="17">
        <v>0.16883653578826829</v>
      </c>
      <c r="E11" s="17">
        <v>0.2342938451558868</v>
      </c>
      <c r="F11" s="17">
        <v>0.2294566841135034</v>
      </c>
      <c r="H11" s="17">
        <v>0.2108204046660514</v>
      </c>
      <c r="I11" s="17">
        <v>0.14784518832696589</v>
      </c>
      <c r="J11" s="17">
        <v>0.24546127113350341</v>
      </c>
      <c r="K11" s="17">
        <v>0.1914039020967879</v>
      </c>
      <c r="L11" s="17">
        <v>0.18661662899422199</v>
      </c>
      <c r="M11" s="17">
        <v>0.19478016059597519</v>
      </c>
      <c r="N11" s="17">
        <v>0.1642986145838794</v>
      </c>
      <c r="O11" s="17">
        <v>0.25865558721247839</v>
      </c>
      <c r="P11" s="17">
        <v>0.1583951400623187</v>
      </c>
      <c r="Q11" s="17">
        <v>0.1208666991018176</v>
      </c>
      <c r="R11" s="17">
        <v>0.17908303713574719</v>
      </c>
      <c r="S11" s="17">
        <v>0.1755842239292402</v>
      </c>
      <c r="U11" s="17">
        <v>0.2062486779008747</v>
      </c>
      <c r="V11" s="17">
        <v>0.20365972929801579</v>
      </c>
      <c r="W11" s="17">
        <v>0.18744523680495931</v>
      </c>
      <c r="X11" s="17">
        <v>0.19307429088865621</v>
      </c>
      <c r="Y11" s="17">
        <v>0.19561667863739041</v>
      </c>
      <c r="Z11" s="17">
        <v>0.15655193421933111</v>
      </c>
      <c r="AA11" s="17">
        <v>0.1974283213163896</v>
      </c>
      <c r="AB11" s="17">
        <v>0.12297768958690999</v>
      </c>
      <c r="AC11" s="17">
        <v>0.18189470606212679</v>
      </c>
      <c r="AD11" s="17">
        <v>0.21917310358190639</v>
      </c>
      <c r="AE11" s="17">
        <v>3.7888075136727109E-2</v>
      </c>
      <c r="AG11" s="17">
        <v>0.17194826103689481</v>
      </c>
      <c r="AH11" s="17">
        <v>0.1950329791090982</v>
      </c>
      <c r="AJ11" s="17">
        <v>0.12991347834473541</v>
      </c>
      <c r="AK11" s="17">
        <v>0.17151620188196731</v>
      </c>
      <c r="AL11" s="17">
        <v>0.21463280945011151</v>
      </c>
      <c r="AM11" s="17">
        <v>0.1961488423476016</v>
      </c>
      <c r="AN11" s="17">
        <v>0.17180880356795961</v>
      </c>
      <c r="AO11" s="17">
        <v>0.2095138859615478</v>
      </c>
      <c r="AP11" s="17">
        <v>0.18160593924662269</v>
      </c>
      <c r="AQ11" s="17">
        <v>0.17660148921114949</v>
      </c>
      <c r="AR11" s="17">
        <v>0.15678398346695779</v>
      </c>
      <c r="AS11" s="17">
        <v>0.20522042065038029</v>
      </c>
      <c r="AT11" s="17">
        <v>0.12842783836332139</v>
      </c>
      <c r="AU11" s="17">
        <v>0.15148092731653601</v>
      </c>
      <c r="AV11" s="17">
        <v>0.1873190493965656</v>
      </c>
      <c r="AX11" s="17">
        <v>0.18440646110932321</v>
      </c>
      <c r="AY11" s="17">
        <v>0.20522042065038029</v>
      </c>
      <c r="AZ11" s="17">
        <v>0.12842783836332139</v>
      </c>
      <c r="BA11" s="17">
        <v>0.15148092731653601</v>
      </c>
      <c r="BC11" s="17">
        <v>0.14221307120583099</v>
      </c>
      <c r="BD11" s="17">
        <v>0.1331132618482764</v>
      </c>
      <c r="BE11" s="17">
        <v>0.1575947501740195</v>
      </c>
      <c r="BF11" s="17">
        <v>9.5542019269409098E-2</v>
      </c>
      <c r="BG11" s="17">
        <v>0.15588985582368109</v>
      </c>
      <c r="BH11" s="17">
        <v>0.1150346996201924</v>
      </c>
      <c r="BI11" s="17">
        <v>0.13715648056777499</v>
      </c>
      <c r="BJ11" s="17">
        <v>0.20759920802615611</v>
      </c>
      <c r="BK11" s="17">
        <v>0.16731497318033381</v>
      </c>
      <c r="BL11" s="17">
        <v>0.22001244832024161</v>
      </c>
      <c r="BM11" s="17">
        <v>0.16180832141502119</v>
      </c>
      <c r="BN11" s="17">
        <v>0.23014231330440729</v>
      </c>
      <c r="BP11" s="17">
        <v>0.22627419937360821</v>
      </c>
      <c r="BQ11" s="17">
        <v>0.1384209114246136</v>
      </c>
      <c r="BR11" s="17">
        <v>0.17958760343546029</v>
      </c>
      <c r="BS11" s="17">
        <v>0.21151311803689321</v>
      </c>
      <c r="BT11" s="17">
        <v>0.1235955947936119</v>
      </c>
      <c r="BU11" s="17">
        <v>0.30573707770849368</v>
      </c>
      <c r="BV11" s="17">
        <v>0.14562531380794119</v>
      </c>
      <c r="BW11" s="17">
        <v>0.162082210133246</v>
      </c>
      <c r="BX11" s="17">
        <v>0.11090181468796639</v>
      </c>
      <c r="BY11" s="17">
        <v>0.15246908037832041</v>
      </c>
    </row>
    <row r="12" spans="2:79" ht="18.95" customHeight="1">
      <c r="B12" s="19" t="s">
        <v>229</v>
      </c>
      <c r="C12" s="17">
        <v>4.6227184230698007E-2</v>
      </c>
      <c r="D12" s="17">
        <v>4.6639730234090772E-2</v>
      </c>
      <c r="E12" s="17">
        <v>3.9539288733456232E-2</v>
      </c>
      <c r="F12" s="17">
        <v>3.627961264053492E-2</v>
      </c>
      <c r="H12" s="17">
        <v>5.6261331574395772E-2</v>
      </c>
      <c r="I12" s="17">
        <v>7.1701173288214903E-2</v>
      </c>
      <c r="J12" s="17">
        <v>6.0094686836311167E-2</v>
      </c>
      <c r="K12" s="17">
        <v>3.3590930777883957E-2</v>
      </c>
      <c r="L12" s="17">
        <v>5.2618191479297111E-2</v>
      </c>
      <c r="M12" s="17">
        <v>7.2779557094078282E-2</v>
      </c>
      <c r="N12" s="17">
        <v>5.9179340606968042E-2</v>
      </c>
      <c r="O12" s="17">
        <v>4.7532495318780031E-2</v>
      </c>
      <c r="P12" s="17">
        <v>1.56918115329924E-2</v>
      </c>
      <c r="Q12" s="17">
        <v>2.505025847532303E-2</v>
      </c>
      <c r="R12" s="17">
        <v>2.354370968976565E-2</v>
      </c>
      <c r="S12" s="17">
        <v>4.3766479359295209E-2</v>
      </c>
      <c r="U12" s="17">
        <v>7.166582482520488E-2</v>
      </c>
      <c r="V12" s="17">
        <v>7.5824517326366497E-2</v>
      </c>
      <c r="W12" s="17">
        <v>5.7536127684913993E-2</v>
      </c>
      <c r="X12" s="17">
        <v>6.8580086088994865E-2</v>
      </c>
      <c r="Y12" s="17">
        <v>2.7067906972363678E-2</v>
      </c>
      <c r="Z12" s="17">
        <v>3.6014829213560119E-2</v>
      </c>
      <c r="AA12" s="17">
        <v>2.2714331304409609E-2</v>
      </c>
      <c r="AB12" s="17">
        <v>4.2574538120259138E-2</v>
      </c>
      <c r="AC12" s="17">
        <v>3.5902972703842878E-2</v>
      </c>
      <c r="AD12" s="17">
        <v>2.2622200359275309E-2</v>
      </c>
      <c r="AE12" s="17">
        <v>9.080847130335315E-2</v>
      </c>
      <c r="AG12" s="17">
        <v>3.2140080848845412E-2</v>
      </c>
      <c r="AH12" s="17">
        <v>5.7231592078334781E-2</v>
      </c>
      <c r="AJ12" s="17">
        <v>2.9877497091451499E-2</v>
      </c>
      <c r="AK12" s="17">
        <v>4.9591125796970323E-2</v>
      </c>
      <c r="AL12" s="17">
        <v>5.2062159015814943E-2</v>
      </c>
      <c r="AM12" s="17">
        <v>5.8437899482327332E-2</v>
      </c>
      <c r="AN12" s="17">
        <v>5.5386786088574648E-2</v>
      </c>
      <c r="AO12" s="17">
        <v>3.2705012823452548E-2</v>
      </c>
      <c r="AP12" s="17">
        <v>6.3945234604343731E-2</v>
      </c>
      <c r="AQ12" s="17">
        <v>6.3273284345083558E-2</v>
      </c>
      <c r="AR12" s="17">
        <v>3.0212326735435981E-2</v>
      </c>
      <c r="AS12" s="17">
        <v>0</v>
      </c>
      <c r="AT12" s="17">
        <v>3.2516496864114001E-2</v>
      </c>
      <c r="AU12" s="17">
        <v>5.0783205990510692E-2</v>
      </c>
      <c r="AV12" s="17">
        <v>0</v>
      </c>
      <c r="AX12" s="17">
        <v>4.6735279702958911E-2</v>
      </c>
      <c r="AY12" s="17">
        <v>0</v>
      </c>
      <c r="AZ12" s="17">
        <v>3.2516496864114001E-2</v>
      </c>
      <c r="BA12" s="17">
        <v>5.0783205990510692E-2</v>
      </c>
      <c r="BC12" s="17">
        <v>3.1081726855783549E-2</v>
      </c>
      <c r="BD12" s="17">
        <v>4.6957650437490568E-2</v>
      </c>
      <c r="BE12" s="17">
        <v>2.9986079563165988E-2</v>
      </c>
      <c r="BF12" s="17">
        <v>3.2139450773559612E-2</v>
      </c>
      <c r="BG12" s="17">
        <v>5.6527819293371508E-2</v>
      </c>
      <c r="BH12" s="17">
        <v>2.1407497206795519E-2</v>
      </c>
      <c r="BI12" s="17">
        <v>2.640893408413713E-2</v>
      </c>
      <c r="BJ12" s="17">
        <v>4.3438956796896543E-2</v>
      </c>
      <c r="BK12" s="17">
        <v>5.3373813916057812E-2</v>
      </c>
      <c r="BL12" s="17">
        <v>3.9246330711218601E-2</v>
      </c>
      <c r="BM12" s="17">
        <v>4.8341856131032687E-2</v>
      </c>
      <c r="BN12" s="17">
        <v>7.2596568439907916E-2</v>
      </c>
      <c r="BP12" s="17">
        <v>3.8361147468516522E-2</v>
      </c>
      <c r="BQ12" s="17">
        <v>1.6092264328871859E-2</v>
      </c>
      <c r="BR12" s="17">
        <v>4.4485067527165439E-2</v>
      </c>
      <c r="BS12" s="17">
        <v>5.1990616578052741E-2</v>
      </c>
      <c r="BT12" s="17">
        <v>1.39573080011081E-2</v>
      </c>
      <c r="BU12" s="17">
        <v>3.6532096023783787E-2</v>
      </c>
      <c r="BV12" s="17">
        <v>2.8715123649838761E-2</v>
      </c>
      <c r="BW12" s="17">
        <v>7.5249144740183807E-2</v>
      </c>
      <c r="BX12" s="17">
        <v>3.5648589889722603E-2</v>
      </c>
      <c r="BY12" s="17">
        <v>5.3912393100712018E-2</v>
      </c>
    </row>
    <row r="13" spans="2:79" ht="18.95" customHeight="1">
      <c r="B13" s="19" t="s">
        <v>55</v>
      </c>
      <c r="C13" s="17">
        <v>1.4002585633199199E-2</v>
      </c>
      <c r="D13" s="17">
        <v>1.3918052391226071E-2</v>
      </c>
      <c r="E13" s="17">
        <v>1.2864655354874259E-2</v>
      </c>
      <c r="F13" s="17">
        <v>2.4205373251699351E-2</v>
      </c>
      <c r="H13" s="17">
        <v>3.4013063059831157E-2</v>
      </c>
      <c r="I13" s="17">
        <v>1.797378864244371E-2</v>
      </c>
      <c r="J13" s="17">
        <v>1.7857968770147972E-2</v>
      </c>
      <c r="K13" s="17">
        <v>1.3358473259014731E-2</v>
      </c>
      <c r="L13" s="17">
        <v>1.4028330927605141E-2</v>
      </c>
      <c r="M13" s="17">
        <v>1.6912146686668419E-2</v>
      </c>
      <c r="N13" s="17">
        <v>2.3116892661305261E-2</v>
      </c>
      <c r="O13" s="17">
        <v>0</v>
      </c>
      <c r="P13" s="17">
        <v>6.7226375000675794E-3</v>
      </c>
      <c r="Q13" s="17">
        <v>2.1121627073430009E-3</v>
      </c>
      <c r="R13" s="17">
        <v>7.4905426112289609E-3</v>
      </c>
      <c r="S13" s="17">
        <v>9.7192306597404885E-3</v>
      </c>
      <c r="U13" s="17">
        <v>3.5956670683624618E-2</v>
      </c>
      <c r="V13" s="17">
        <v>7.1234901058311014E-3</v>
      </c>
      <c r="W13" s="17">
        <v>1.101640037965671E-2</v>
      </c>
      <c r="X13" s="17">
        <v>2.367341925410562E-2</v>
      </c>
      <c r="Y13" s="17">
        <v>2.1496647520558479E-2</v>
      </c>
      <c r="Z13" s="17">
        <v>7.1789211775883741E-3</v>
      </c>
      <c r="AA13" s="17">
        <v>4.325184690694284E-3</v>
      </c>
      <c r="AB13" s="17">
        <v>0</v>
      </c>
      <c r="AC13" s="17">
        <v>2.051066781760429E-2</v>
      </c>
      <c r="AD13" s="17">
        <v>0</v>
      </c>
      <c r="AE13" s="17">
        <v>0.39527068278007571</v>
      </c>
      <c r="AG13" s="17">
        <v>6.3696240157063207E-3</v>
      </c>
      <c r="AH13" s="17">
        <v>1.9965218294251089E-2</v>
      </c>
      <c r="AJ13" s="17">
        <v>9.987535744204426E-3</v>
      </c>
      <c r="AK13" s="17">
        <v>1.0587131472266521E-2</v>
      </c>
      <c r="AL13" s="17">
        <v>1.4949144177401929E-2</v>
      </c>
      <c r="AM13" s="17">
        <v>9.5970080146771889E-3</v>
      </c>
      <c r="AN13" s="17">
        <v>1.6166601576409541E-2</v>
      </c>
      <c r="AO13" s="17">
        <v>2.5767814378929901E-2</v>
      </c>
      <c r="AP13" s="17">
        <v>3.0746983035807359E-2</v>
      </c>
      <c r="AQ13" s="17">
        <v>1.1598825335531471E-2</v>
      </c>
      <c r="AR13" s="17">
        <v>2.3422044543972391E-2</v>
      </c>
      <c r="AS13" s="17">
        <v>1.6725485831681271E-2</v>
      </c>
      <c r="AT13" s="17">
        <v>1.3912520543064929E-2</v>
      </c>
      <c r="AU13" s="17">
        <v>1.271699601707588E-2</v>
      </c>
      <c r="AV13" s="17">
        <v>2.337212067569348E-2</v>
      </c>
      <c r="AX13" s="17">
        <v>1.427334081962316E-2</v>
      </c>
      <c r="AY13" s="17">
        <v>1.6725485831681271E-2</v>
      </c>
      <c r="AZ13" s="17">
        <v>1.3912520543064929E-2</v>
      </c>
      <c r="BA13" s="17">
        <v>1.271699601707588E-2</v>
      </c>
      <c r="BC13" s="17">
        <v>7.8951649694269203E-3</v>
      </c>
      <c r="BD13" s="17">
        <v>1.8266539815408239E-2</v>
      </c>
      <c r="BE13" s="17">
        <v>1.1854563416289359E-2</v>
      </c>
      <c r="BF13" s="17">
        <v>5.8515083640830676E-3</v>
      </c>
      <c r="BG13" s="17">
        <v>1.291134465368904E-2</v>
      </c>
      <c r="BH13" s="17">
        <v>6.7158724388442347E-3</v>
      </c>
      <c r="BI13" s="17">
        <v>1.5542673560101991E-2</v>
      </c>
      <c r="BJ13" s="17">
        <v>1.7489150381780529E-2</v>
      </c>
      <c r="BK13" s="17">
        <v>0</v>
      </c>
      <c r="BL13" s="17">
        <v>2.844260924520366E-2</v>
      </c>
      <c r="BM13" s="17">
        <v>8.6952134949205631E-3</v>
      </c>
      <c r="BN13" s="17">
        <v>2.6548666026439821E-2</v>
      </c>
      <c r="BP13" s="17">
        <v>2.0309680508328692E-2</v>
      </c>
      <c r="BQ13" s="17">
        <v>1.7331063003579981E-2</v>
      </c>
      <c r="BR13" s="17">
        <v>1.489026521235628E-2</v>
      </c>
      <c r="BS13" s="17">
        <v>3.0780520090392068E-3</v>
      </c>
      <c r="BT13" s="17">
        <v>0</v>
      </c>
      <c r="BU13" s="17">
        <v>0</v>
      </c>
      <c r="BV13" s="17">
        <v>1.632819465832664E-2</v>
      </c>
      <c r="BW13" s="17">
        <v>1.9649317050995419E-2</v>
      </c>
      <c r="BX13" s="17">
        <v>0</v>
      </c>
      <c r="BY13" s="17">
        <v>2.2468435482187459E-2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CA18"/>
  <sheetViews>
    <sheetView showGridLines="0" workbookViewId="0">
      <pane xSplit="2" topLeftCell="BP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0.53924696474709122</v>
      </c>
      <c r="D9" s="17">
        <v>0.55174488403848732</v>
      </c>
      <c r="E9" s="17">
        <v>0.51987225172109419</v>
      </c>
      <c r="F9" s="17">
        <v>0.43528238905390543</v>
      </c>
      <c r="H9" s="17">
        <v>0.43019310980752817</v>
      </c>
      <c r="I9" s="17">
        <v>0.51146967052536252</v>
      </c>
      <c r="J9" s="17">
        <v>0.57596247455847371</v>
      </c>
      <c r="K9" s="17">
        <v>0.56568430747205378</v>
      </c>
      <c r="L9" s="17">
        <v>0.50634542872744481</v>
      </c>
      <c r="M9" s="17">
        <v>0.4344119722040653</v>
      </c>
      <c r="N9" s="17">
        <v>0.5511116204749763</v>
      </c>
      <c r="O9" s="17">
        <v>0.49650126103004988</v>
      </c>
      <c r="P9" s="17">
        <v>0.6145561242785198</v>
      </c>
      <c r="Q9" s="17">
        <v>0.57056754883519578</v>
      </c>
      <c r="R9" s="17">
        <v>0.65804735676107795</v>
      </c>
      <c r="S9" s="17">
        <v>0.56501123731680181</v>
      </c>
      <c r="U9" s="17">
        <v>0.50275694464119103</v>
      </c>
      <c r="V9" s="17">
        <v>0.57625360255284142</v>
      </c>
      <c r="W9" s="17">
        <v>0.4846900254728127</v>
      </c>
      <c r="X9" s="17">
        <v>0.48972167694004642</v>
      </c>
      <c r="Y9" s="17">
        <v>0.54684729775188556</v>
      </c>
      <c r="Z9" s="17">
        <v>0.45283515754629511</v>
      </c>
      <c r="AA9" s="17">
        <v>0.53174651226051406</v>
      </c>
      <c r="AB9" s="17">
        <v>0.62212426597600057</v>
      </c>
      <c r="AC9" s="17">
        <v>0.62053243726729279</v>
      </c>
      <c r="AD9" s="17">
        <v>0.55446248000573872</v>
      </c>
      <c r="AE9" s="17">
        <v>7.5776150273454218E-2</v>
      </c>
      <c r="AG9" s="17">
        <v>0.58493001235651887</v>
      </c>
      <c r="AH9" s="17">
        <v>0.50356078612042154</v>
      </c>
      <c r="AJ9" s="17">
        <v>0.57763914921047299</v>
      </c>
      <c r="AK9" s="17">
        <v>0.55110892934426325</v>
      </c>
      <c r="AL9" s="17">
        <v>0.60091147666896227</v>
      </c>
      <c r="AM9" s="17">
        <v>0.53968284376914066</v>
      </c>
      <c r="AN9" s="17">
        <v>0.58477264394315109</v>
      </c>
      <c r="AO9" s="17">
        <v>0.59398191929108524</v>
      </c>
      <c r="AP9" s="17">
        <v>0.55024737981005911</v>
      </c>
      <c r="AQ9" s="17">
        <v>0.57255631957457487</v>
      </c>
      <c r="AR9" s="17">
        <v>0.62657315954721227</v>
      </c>
      <c r="AS9" s="17">
        <v>0.5790661653508854</v>
      </c>
      <c r="AT9" s="17">
        <v>0.57846188062493564</v>
      </c>
      <c r="AU9" s="17">
        <v>0.55264837620148588</v>
      </c>
      <c r="AV9" s="17">
        <v>0.6903131027704007</v>
      </c>
      <c r="AX9" s="17">
        <v>0.54522115877706145</v>
      </c>
      <c r="AY9" s="17">
        <v>0.5790661653508854</v>
      </c>
      <c r="AZ9" s="17">
        <v>0.57846188062493564</v>
      </c>
      <c r="BA9" s="17">
        <v>0.55264837620148588</v>
      </c>
      <c r="BC9" s="17">
        <v>0.54070422645798566</v>
      </c>
      <c r="BD9" s="17">
        <v>0.53393068727059445</v>
      </c>
      <c r="BE9" s="17">
        <v>0.56713671242046026</v>
      </c>
      <c r="BF9" s="17">
        <v>0.53723395941822893</v>
      </c>
      <c r="BG9" s="17">
        <v>0.44110029396228928</v>
      </c>
      <c r="BH9" s="17">
        <v>0.57537249167046667</v>
      </c>
      <c r="BI9" s="17">
        <v>0.55612529681560297</v>
      </c>
      <c r="BJ9" s="17">
        <v>0.55934985656416736</v>
      </c>
      <c r="BK9" s="17">
        <v>0.48794534620645769</v>
      </c>
      <c r="BL9" s="17">
        <v>0.4798476923438636</v>
      </c>
      <c r="BM9" s="17">
        <v>0.58512267626106595</v>
      </c>
      <c r="BN9" s="17">
        <v>0.55607912271387017</v>
      </c>
      <c r="BP9" s="17">
        <v>0.57690443926478474</v>
      </c>
      <c r="BQ9" s="17">
        <v>0.55265069148840651</v>
      </c>
      <c r="BR9" s="17">
        <v>0.50745504306571632</v>
      </c>
      <c r="BS9" s="17">
        <v>0.55240653523833461</v>
      </c>
      <c r="BT9" s="17">
        <v>0.64515405491758326</v>
      </c>
      <c r="BU9" s="17">
        <v>0.53575908595761834</v>
      </c>
      <c r="BV9" s="17">
        <v>0.53000565550886525</v>
      </c>
      <c r="BW9" s="17">
        <v>0.4602614198547314</v>
      </c>
      <c r="BX9" s="17">
        <v>0.40285945596489919</v>
      </c>
      <c r="BY9" s="17">
        <v>0.5329784500439595</v>
      </c>
    </row>
    <row r="10" spans="2:79" ht="18.95" customHeight="1">
      <c r="B10" s="19" t="s">
        <v>227</v>
      </c>
      <c r="C10" s="17">
        <v>0.36976930280790749</v>
      </c>
      <c r="D10" s="17">
        <v>0.36283671176786447</v>
      </c>
      <c r="E10" s="17">
        <v>0.3854422656124129</v>
      </c>
      <c r="F10" s="17">
        <v>0.37635908898655679</v>
      </c>
      <c r="H10" s="17">
        <v>0.43871179834965751</v>
      </c>
      <c r="I10" s="17">
        <v>0.35820368976925548</v>
      </c>
      <c r="J10" s="17">
        <v>0.35578120947820763</v>
      </c>
      <c r="K10" s="17">
        <v>0.32400537347381397</v>
      </c>
      <c r="L10" s="17">
        <v>0.38429419863312281</v>
      </c>
      <c r="M10" s="17">
        <v>0.49928611280133472</v>
      </c>
      <c r="N10" s="17">
        <v>0.40460731018506929</v>
      </c>
      <c r="O10" s="17">
        <v>0.37621014278380088</v>
      </c>
      <c r="P10" s="17">
        <v>0.32416620918772632</v>
      </c>
      <c r="Q10" s="17">
        <v>0.35936457531710619</v>
      </c>
      <c r="R10" s="17">
        <v>0.27462812957583183</v>
      </c>
      <c r="S10" s="17">
        <v>0.34002364088903531</v>
      </c>
      <c r="U10" s="17">
        <v>0.4054382565826371</v>
      </c>
      <c r="V10" s="17">
        <v>0.35482704486976452</v>
      </c>
      <c r="W10" s="17">
        <v>0.41113056655910862</v>
      </c>
      <c r="X10" s="17">
        <v>0.41938352902720832</v>
      </c>
      <c r="Y10" s="17">
        <v>0.32113649761713109</v>
      </c>
      <c r="Z10" s="17">
        <v>0.41654416021733343</v>
      </c>
      <c r="AA10" s="17">
        <v>0.37672982020206808</v>
      </c>
      <c r="AB10" s="17">
        <v>0.3298425373283651</v>
      </c>
      <c r="AC10" s="17">
        <v>0.29612900662059399</v>
      </c>
      <c r="AD10" s="17">
        <v>0.36475466222067232</v>
      </c>
      <c r="AE10" s="17">
        <v>0.43814469564311692</v>
      </c>
      <c r="AG10" s="17">
        <v>0.33224309086991161</v>
      </c>
      <c r="AH10" s="17">
        <v>0.39908361462551939</v>
      </c>
      <c r="AJ10" s="17">
        <v>0.34551665202320608</v>
      </c>
      <c r="AK10" s="17">
        <v>0.36110471218401319</v>
      </c>
      <c r="AL10" s="17">
        <v>0.29789858343170672</v>
      </c>
      <c r="AM10" s="17">
        <v>0.37215924035298742</v>
      </c>
      <c r="AN10" s="17">
        <v>0.30869753574920938</v>
      </c>
      <c r="AO10" s="17">
        <v>0.32205765461545799</v>
      </c>
      <c r="AP10" s="17">
        <v>0.33447561685849181</v>
      </c>
      <c r="AQ10" s="17">
        <v>0.34366047317862358</v>
      </c>
      <c r="AR10" s="17">
        <v>0.31320111755958852</v>
      </c>
      <c r="AS10" s="17">
        <v>0.36572179078027872</v>
      </c>
      <c r="AT10" s="17">
        <v>0.34197731787060431</v>
      </c>
      <c r="AU10" s="17">
        <v>0.34369162897935168</v>
      </c>
      <c r="AV10" s="17">
        <v>0.30313433199443079</v>
      </c>
      <c r="AX10" s="17">
        <v>0.36393443277684268</v>
      </c>
      <c r="AY10" s="17">
        <v>0.36572179078027872</v>
      </c>
      <c r="AZ10" s="17">
        <v>0.34197731787060431</v>
      </c>
      <c r="BA10" s="17">
        <v>0.34369162897935168</v>
      </c>
      <c r="BC10" s="17">
        <v>0.39320981640640268</v>
      </c>
      <c r="BD10" s="17">
        <v>0.27910938131700158</v>
      </c>
      <c r="BE10" s="17">
        <v>0.33303573453824109</v>
      </c>
      <c r="BF10" s="17">
        <v>0.38055163829975258</v>
      </c>
      <c r="BG10" s="17">
        <v>0.4182217591936549</v>
      </c>
      <c r="BH10" s="17">
        <v>0.34192705828879572</v>
      </c>
      <c r="BI10" s="17">
        <v>0.38674089993419158</v>
      </c>
      <c r="BJ10" s="17">
        <v>0.36458835414569563</v>
      </c>
      <c r="BK10" s="17">
        <v>0.42403614665410921</v>
      </c>
      <c r="BL10" s="17">
        <v>0.41219788988509848</v>
      </c>
      <c r="BM10" s="17">
        <v>0.34039262782183571</v>
      </c>
      <c r="BN10" s="17">
        <v>0.34609680934316239</v>
      </c>
      <c r="BP10" s="17">
        <v>0.35861890267954599</v>
      </c>
      <c r="BQ10" s="17">
        <v>0.37740693133942937</v>
      </c>
      <c r="BR10" s="17">
        <v>0.43130218504116269</v>
      </c>
      <c r="BS10" s="17">
        <v>0.37158682647133562</v>
      </c>
      <c r="BT10" s="17">
        <v>0.29902960433401288</v>
      </c>
      <c r="BU10" s="17">
        <v>0.36674275655329491</v>
      </c>
      <c r="BV10" s="17">
        <v>0.29988580219597583</v>
      </c>
      <c r="BW10" s="17">
        <v>0.41461217395583122</v>
      </c>
      <c r="BX10" s="17">
        <v>0.45039097543742512</v>
      </c>
      <c r="BY10" s="17">
        <v>0.36614139096842468</v>
      </c>
    </row>
    <row r="11" spans="2:79" ht="18.95" customHeight="1">
      <c r="B11" s="19" t="s">
        <v>228</v>
      </c>
      <c r="C11" s="17">
        <v>6.8664563130083914E-2</v>
      </c>
      <c r="D11" s="17">
        <v>6.4460186368163044E-2</v>
      </c>
      <c r="E11" s="17">
        <v>6.9282676602315574E-2</v>
      </c>
      <c r="F11" s="17">
        <v>0.15493177746562031</v>
      </c>
      <c r="H11" s="17">
        <v>7.7938206645734406E-2</v>
      </c>
      <c r="I11" s="17">
        <v>5.8040122528618038E-2</v>
      </c>
      <c r="J11" s="17">
        <v>5.7550642191268743E-2</v>
      </c>
      <c r="K11" s="17">
        <v>9.5890212008364603E-2</v>
      </c>
      <c r="L11" s="17">
        <v>9.3903200185459307E-2</v>
      </c>
      <c r="M11" s="17">
        <v>3.8719363946321167E-2</v>
      </c>
      <c r="N11" s="17">
        <v>4.4281069339954363E-2</v>
      </c>
      <c r="O11" s="17">
        <v>0.113895999061186</v>
      </c>
      <c r="P11" s="17">
        <v>5.7113771615797143E-2</v>
      </c>
      <c r="Q11" s="17">
        <v>5.4855329189830132E-2</v>
      </c>
      <c r="R11" s="17">
        <v>6.2412353612629763E-2</v>
      </c>
      <c r="S11" s="17">
        <v>6.9159921127583887E-2</v>
      </c>
      <c r="U11" s="17">
        <v>4.1555911811327631E-2</v>
      </c>
      <c r="V11" s="17">
        <v>5.5294502311594038E-2</v>
      </c>
      <c r="W11" s="17">
        <v>8.7814528500340341E-2</v>
      </c>
      <c r="X11" s="17">
        <v>7.6167906179678599E-2</v>
      </c>
      <c r="Y11" s="17">
        <v>0.1047002517835622</v>
      </c>
      <c r="Z11" s="17">
        <v>0.1167691310535313</v>
      </c>
      <c r="AA11" s="17">
        <v>6.2100424283245831E-2</v>
      </c>
      <c r="AB11" s="17">
        <v>4.2859116225133907E-2</v>
      </c>
      <c r="AC11" s="17">
        <v>5.8100800836111348E-2</v>
      </c>
      <c r="AD11" s="17">
        <v>6.7237037414703049E-2</v>
      </c>
      <c r="AE11" s="17">
        <v>9.080847130335315E-2</v>
      </c>
      <c r="AG11" s="17">
        <v>6.7889444310802488E-2</v>
      </c>
      <c r="AH11" s="17">
        <v>6.9270061889235471E-2</v>
      </c>
      <c r="AJ11" s="17">
        <v>5.2309686361936232E-2</v>
      </c>
      <c r="AK11" s="17">
        <v>6.7150019921963414E-2</v>
      </c>
      <c r="AL11" s="17">
        <v>7.0031705180980217E-2</v>
      </c>
      <c r="AM11" s="17">
        <v>7.688515602244686E-2</v>
      </c>
      <c r="AN11" s="17">
        <v>8.1865684932038593E-2</v>
      </c>
      <c r="AO11" s="17">
        <v>4.0258621456244377E-2</v>
      </c>
      <c r="AP11" s="17">
        <v>7.1499779570846106E-2</v>
      </c>
      <c r="AQ11" s="17">
        <v>5.6842221260189327E-2</v>
      </c>
      <c r="AR11" s="17">
        <v>4.3473958103643261E-2</v>
      </c>
      <c r="AS11" s="17">
        <v>5.0522917087287289E-2</v>
      </c>
      <c r="AT11" s="17">
        <v>6.2763876102129398E-2</v>
      </c>
      <c r="AU11" s="17">
        <v>6.8792557019887818E-2</v>
      </c>
      <c r="AV11" s="17">
        <v>0</v>
      </c>
      <c r="AX11" s="17">
        <v>6.8773234221916113E-2</v>
      </c>
      <c r="AY11" s="17">
        <v>5.0522917087287289E-2</v>
      </c>
      <c r="AZ11" s="17">
        <v>6.2763876102129398E-2</v>
      </c>
      <c r="BA11" s="17">
        <v>6.8792557019887818E-2</v>
      </c>
      <c r="BC11" s="17">
        <v>5.1710818191268243E-2</v>
      </c>
      <c r="BD11" s="17">
        <v>0.16869339159699559</v>
      </c>
      <c r="BE11" s="17">
        <v>9.2112953655586347E-2</v>
      </c>
      <c r="BF11" s="17">
        <v>6.5753133116164125E-2</v>
      </c>
      <c r="BG11" s="17">
        <v>0.1056099929948745</v>
      </c>
      <c r="BH11" s="17">
        <v>7.4603667842621749E-2</v>
      </c>
      <c r="BI11" s="17">
        <v>4.266303843520159E-2</v>
      </c>
      <c r="BJ11" s="17">
        <v>5.8073038167609947E-2</v>
      </c>
      <c r="BK11" s="17">
        <v>4.6538597007228961E-2</v>
      </c>
      <c r="BL11" s="17">
        <v>7.1244644266129045E-2</v>
      </c>
      <c r="BM11" s="17">
        <v>6.0727073191465537E-2</v>
      </c>
      <c r="BN11" s="17">
        <v>6.3334876155732148E-2</v>
      </c>
      <c r="BP11" s="17">
        <v>5.02739672167061E-2</v>
      </c>
      <c r="BQ11" s="17">
        <v>5.2611314168584097E-2</v>
      </c>
      <c r="BR11" s="17">
        <v>3.6924709675208722E-2</v>
      </c>
      <c r="BS11" s="17">
        <v>7.2088370338755592E-2</v>
      </c>
      <c r="BT11" s="17">
        <v>5.2315661703732197E-2</v>
      </c>
      <c r="BU11" s="17">
        <v>7.3143426806564119E-2</v>
      </c>
      <c r="BV11" s="17">
        <v>0.15768131413770081</v>
      </c>
      <c r="BW11" s="17">
        <v>0.1055014206851788</v>
      </c>
      <c r="BX11" s="17">
        <v>8.6880697379717139E-2</v>
      </c>
      <c r="BY11" s="17">
        <v>5.654997953797921E-2</v>
      </c>
    </row>
    <row r="12" spans="2:79" ht="18.95" customHeight="1">
      <c r="B12" s="19" t="s">
        <v>229</v>
      </c>
      <c r="C12" s="17">
        <v>1.262192510584494E-2</v>
      </c>
      <c r="D12" s="17">
        <v>1.1234665200703819E-2</v>
      </c>
      <c r="E12" s="17">
        <v>1.533989644042583E-2</v>
      </c>
      <c r="F12" s="17">
        <v>2.5018635244189409E-2</v>
      </c>
      <c r="H12" s="17">
        <v>1.0008467972406929E-2</v>
      </c>
      <c r="I12" s="17">
        <v>7.2286517176763779E-2</v>
      </c>
      <c r="J12" s="17">
        <v>0</v>
      </c>
      <c r="K12" s="17">
        <v>4.9508292242014858E-3</v>
      </c>
      <c r="L12" s="17">
        <v>1.370443272045508E-2</v>
      </c>
      <c r="M12" s="17">
        <v>2.3898523553757139E-2</v>
      </c>
      <c r="N12" s="17">
        <v>0</v>
      </c>
      <c r="O12" s="17">
        <v>1.339259712496316E-2</v>
      </c>
      <c r="P12" s="17">
        <v>1.8319180926256019E-3</v>
      </c>
      <c r="Q12" s="17">
        <v>7.6062733289338691E-3</v>
      </c>
      <c r="R12" s="17">
        <v>0</v>
      </c>
      <c r="S12" s="17">
        <v>1.4149900017212219E-2</v>
      </c>
      <c r="U12" s="17">
        <v>1.8658639264752641E-2</v>
      </c>
      <c r="V12" s="17">
        <v>1.362485026579986E-2</v>
      </c>
      <c r="W12" s="17">
        <v>7.3777454174744914E-3</v>
      </c>
      <c r="X12" s="17">
        <v>1.030426039634637E-2</v>
      </c>
      <c r="Y12" s="17">
        <v>1.019506623914709E-2</v>
      </c>
      <c r="Z12" s="17">
        <v>1.228553426505182E-2</v>
      </c>
      <c r="AA12" s="17">
        <v>2.653978679370925E-2</v>
      </c>
      <c r="AB12" s="17">
        <v>5.1740804705003706E-3</v>
      </c>
      <c r="AC12" s="17">
        <v>1.015314320922792E-2</v>
      </c>
      <c r="AD12" s="17">
        <v>9.0717122321781578E-3</v>
      </c>
      <c r="AE12" s="17">
        <v>0</v>
      </c>
      <c r="AG12" s="17">
        <v>8.0976230227777658E-3</v>
      </c>
      <c r="AH12" s="17">
        <v>1.6156169442556569E-2</v>
      </c>
      <c r="AJ12" s="17">
        <v>1.9955698414603571E-2</v>
      </c>
      <c r="AK12" s="17">
        <v>1.8594279989943251E-2</v>
      </c>
      <c r="AL12" s="17">
        <v>2.8274825939554871E-2</v>
      </c>
      <c r="AM12" s="17">
        <v>9.8806505316749779E-3</v>
      </c>
      <c r="AN12" s="17">
        <v>1.6195410713453349E-2</v>
      </c>
      <c r="AO12" s="17">
        <v>2.3858191771106659E-2</v>
      </c>
      <c r="AP12" s="17">
        <v>2.6309111294211131E-2</v>
      </c>
      <c r="AQ12" s="17">
        <v>2.0142650538335079E-2</v>
      </c>
      <c r="AR12" s="17">
        <v>1.221728059671915E-2</v>
      </c>
      <c r="AS12" s="17">
        <v>0</v>
      </c>
      <c r="AT12" s="17">
        <v>8.1082768319608069E-3</v>
      </c>
      <c r="AU12" s="17">
        <v>2.6945853818483089E-2</v>
      </c>
      <c r="AV12" s="17">
        <v>0</v>
      </c>
      <c r="AX12" s="17">
        <v>1.2753383442342491E-2</v>
      </c>
      <c r="AY12" s="17">
        <v>0</v>
      </c>
      <c r="AZ12" s="17">
        <v>8.1082768319608069E-3</v>
      </c>
      <c r="BA12" s="17">
        <v>2.6945853818483089E-2</v>
      </c>
      <c r="BC12" s="17">
        <v>6.4799739749163811E-3</v>
      </c>
      <c r="BD12" s="17">
        <v>0</v>
      </c>
      <c r="BE12" s="17">
        <v>7.7145993857121306E-3</v>
      </c>
      <c r="BF12" s="17">
        <v>1.646126916585448E-2</v>
      </c>
      <c r="BG12" s="17">
        <v>2.8312752722698391E-2</v>
      </c>
      <c r="BH12" s="17">
        <v>7.7073570464755335E-4</v>
      </c>
      <c r="BI12" s="17">
        <v>1.783728557612937E-3</v>
      </c>
      <c r="BJ12" s="17">
        <v>1.026504908609231E-2</v>
      </c>
      <c r="BK12" s="17">
        <v>4.1479910132204222E-2</v>
      </c>
      <c r="BL12" s="17">
        <v>1.6315569700582521E-2</v>
      </c>
      <c r="BM12" s="17">
        <v>6.6976108221970853E-3</v>
      </c>
      <c r="BN12" s="17">
        <v>1.344855498789709E-2</v>
      </c>
      <c r="BP12" s="17">
        <v>6.729477851920419E-3</v>
      </c>
      <c r="BQ12" s="17">
        <v>0</v>
      </c>
      <c r="BR12" s="17">
        <v>1.844772986385821E-2</v>
      </c>
      <c r="BS12" s="17">
        <v>3.9182679515740561E-3</v>
      </c>
      <c r="BT12" s="17">
        <v>3.50067904467167E-3</v>
      </c>
      <c r="BU12" s="17">
        <v>2.435473068252253E-2</v>
      </c>
      <c r="BV12" s="17">
        <v>1.2427228157458319E-2</v>
      </c>
      <c r="BW12" s="17">
        <v>7.4788927910128906E-3</v>
      </c>
      <c r="BX12" s="17">
        <v>3.6976264092999797E-2</v>
      </c>
      <c r="BY12" s="17">
        <v>2.0946871868343209E-2</v>
      </c>
    </row>
    <row r="13" spans="2:79" ht="18.95" customHeight="1">
      <c r="B13" s="19" t="s">
        <v>55</v>
      </c>
      <c r="C13" s="17">
        <v>9.6972442090725933E-3</v>
      </c>
      <c r="D13" s="17">
        <v>9.7235526247812492E-3</v>
      </c>
      <c r="E13" s="17">
        <v>1.0062909623751601E-2</v>
      </c>
      <c r="F13" s="17">
        <v>8.4081092497279124E-3</v>
      </c>
      <c r="H13" s="17">
        <v>4.3148417224672983E-2</v>
      </c>
      <c r="I13" s="17">
        <v>0</v>
      </c>
      <c r="J13" s="17">
        <v>1.0705673772049999E-2</v>
      </c>
      <c r="K13" s="17">
        <v>9.4692778215659974E-3</v>
      </c>
      <c r="L13" s="17">
        <v>1.752739733517888E-3</v>
      </c>
      <c r="M13" s="17">
        <v>3.6840274945217251E-3</v>
      </c>
      <c r="N13" s="17">
        <v>0</v>
      </c>
      <c r="O13" s="17">
        <v>0</v>
      </c>
      <c r="P13" s="17">
        <v>2.3319768253311939E-3</v>
      </c>
      <c r="Q13" s="17">
        <v>7.6062733289338691E-3</v>
      </c>
      <c r="R13" s="17">
        <v>4.9121600504605876E-3</v>
      </c>
      <c r="S13" s="17">
        <v>1.1655300649366771E-2</v>
      </c>
      <c r="U13" s="17">
        <v>3.1590247700091598E-2</v>
      </c>
      <c r="V13" s="17">
        <v>0</v>
      </c>
      <c r="W13" s="17">
        <v>8.9871340502638963E-3</v>
      </c>
      <c r="X13" s="17">
        <v>4.4226274567201913E-3</v>
      </c>
      <c r="Y13" s="17">
        <v>1.7120886608274041E-2</v>
      </c>
      <c r="Z13" s="17">
        <v>1.566016917788525E-3</v>
      </c>
      <c r="AA13" s="17">
        <v>2.8834564604628562E-3</v>
      </c>
      <c r="AB13" s="17">
        <v>0</v>
      </c>
      <c r="AC13" s="17">
        <v>1.508461206677413E-2</v>
      </c>
      <c r="AD13" s="17">
        <v>4.4741081267078353E-3</v>
      </c>
      <c r="AE13" s="17">
        <v>0.39527068278007571</v>
      </c>
      <c r="AG13" s="17">
        <v>6.8398294399891453E-3</v>
      </c>
      <c r="AH13" s="17">
        <v>1.1929367922267051E-2</v>
      </c>
      <c r="AJ13" s="17">
        <v>4.5788139897811157E-3</v>
      </c>
      <c r="AK13" s="17">
        <v>2.0420585598169339E-3</v>
      </c>
      <c r="AL13" s="17">
        <v>2.8834087787960368E-3</v>
      </c>
      <c r="AM13" s="17">
        <v>1.392109323750216E-3</v>
      </c>
      <c r="AN13" s="17">
        <v>8.4687246621475438E-3</v>
      </c>
      <c r="AO13" s="17">
        <v>1.98436128661056E-2</v>
      </c>
      <c r="AP13" s="17">
        <v>1.7468112466391961E-2</v>
      </c>
      <c r="AQ13" s="17">
        <v>6.7983354482774516E-3</v>
      </c>
      <c r="AR13" s="17">
        <v>4.534484192836862E-3</v>
      </c>
      <c r="AS13" s="17">
        <v>4.6891267815485386E-3</v>
      </c>
      <c r="AT13" s="17">
        <v>8.6886485703698765E-3</v>
      </c>
      <c r="AU13" s="17">
        <v>7.9215839807915862E-3</v>
      </c>
      <c r="AV13" s="17">
        <v>6.5525652351685346E-3</v>
      </c>
      <c r="AX13" s="17">
        <v>9.317790781837287E-3</v>
      </c>
      <c r="AY13" s="17">
        <v>4.6891267815485386E-3</v>
      </c>
      <c r="AZ13" s="17">
        <v>8.6886485703698765E-3</v>
      </c>
      <c r="BA13" s="17">
        <v>7.9215839807915862E-3</v>
      </c>
      <c r="BC13" s="17">
        <v>7.8951649694269203E-3</v>
      </c>
      <c r="BD13" s="17">
        <v>1.8266539815408239E-2</v>
      </c>
      <c r="BE13" s="17">
        <v>0</v>
      </c>
      <c r="BF13" s="17">
        <v>0</v>
      </c>
      <c r="BG13" s="17">
        <v>6.7552011264830356E-3</v>
      </c>
      <c r="BH13" s="17">
        <v>7.3260464934683783E-3</v>
      </c>
      <c r="BI13" s="17">
        <v>1.2687036257390941E-2</v>
      </c>
      <c r="BJ13" s="17">
        <v>7.7237020364346572E-3</v>
      </c>
      <c r="BK13" s="17">
        <v>0</v>
      </c>
      <c r="BL13" s="17">
        <v>2.0394203804325939E-2</v>
      </c>
      <c r="BM13" s="17">
        <v>7.0600119034355917E-3</v>
      </c>
      <c r="BN13" s="17">
        <v>2.1040636799338049E-2</v>
      </c>
      <c r="BP13" s="17">
        <v>7.4732129870426723E-3</v>
      </c>
      <c r="BQ13" s="17">
        <v>1.7331063003579981E-2</v>
      </c>
      <c r="BR13" s="17">
        <v>5.8703323540540203E-3</v>
      </c>
      <c r="BS13" s="17">
        <v>0</v>
      </c>
      <c r="BT13" s="17">
        <v>0</v>
      </c>
      <c r="BU13" s="17">
        <v>0</v>
      </c>
      <c r="BV13" s="17">
        <v>0</v>
      </c>
      <c r="BW13" s="17">
        <v>1.214609271324598E-2</v>
      </c>
      <c r="BX13" s="17">
        <v>2.2892607124959E-2</v>
      </c>
      <c r="BY13" s="17">
        <v>2.338330758129338E-2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CA18"/>
  <sheetViews>
    <sheetView showGridLines="0" workbookViewId="0">
      <pane xSplit="2" topLeftCell="C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0.31448631215637052</v>
      </c>
      <c r="D9" s="17">
        <v>0.33309464016597989</v>
      </c>
      <c r="E9" s="17">
        <v>0.2478991956221521</v>
      </c>
      <c r="F9" s="17">
        <v>0.36059502049621578</v>
      </c>
      <c r="H9" s="17">
        <v>0.19198227832151321</v>
      </c>
      <c r="I9" s="17">
        <v>0.28877962727567669</v>
      </c>
      <c r="J9" s="17">
        <v>0.26431481389047179</v>
      </c>
      <c r="K9" s="17">
        <v>0.2361230650134474</v>
      </c>
      <c r="L9" s="17">
        <v>0.3261170809959606</v>
      </c>
      <c r="M9" s="17">
        <v>0.28846217606996738</v>
      </c>
      <c r="N9" s="17">
        <v>0.28308225435471451</v>
      </c>
      <c r="O9" s="17">
        <v>0.34510851398988213</v>
      </c>
      <c r="P9" s="17">
        <v>0.34024683200863509</v>
      </c>
      <c r="Q9" s="17">
        <v>0.37120112309845571</v>
      </c>
      <c r="R9" s="17">
        <v>0.43499956108307247</v>
      </c>
      <c r="S9" s="17">
        <v>0.37719633428218891</v>
      </c>
      <c r="U9" s="17">
        <v>0.26686900900990512</v>
      </c>
      <c r="V9" s="17">
        <v>0.24277402796279701</v>
      </c>
      <c r="W9" s="17">
        <v>0.23217721640251821</v>
      </c>
      <c r="X9" s="17">
        <v>0.17373268806375519</v>
      </c>
      <c r="Y9" s="17">
        <v>0.38884783673490392</v>
      </c>
      <c r="Z9" s="17">
        <v>0.36262761014493222</v>
      </c>
      <c r="AA9" s="17">
        <v>0.38215303533491241</v>
      </c>
      <c r="AB9" s="17">
        <v>0.41542485084199482</v>
      </c>
      <c r="AC9" s="17">
        <v>0.40576307875300549</v>
      </c>
      <c r="AD9" s="17">
        <v>0.23936413880968299</v>
      </c>
      <c r="AE9" s="17">
        <v>0</v>
      </c>
      <c r="AG9" s="17">
        <v>0.37758229630900803</v>
      </c>
      <c r="AH9" s="17">
        <v>0.26519768806221422</v>
      </c>
      <c r="AJ9" s="17">
        <v>0.39551885935642289</v>
      </c>
      <c r="AK9" s="17">
        <v>0.29040197969811571</v>
      </c>
      <c r="AL9" s="17">
        <v>0.31937951483481541</v>
      </c>
      <c r="AM9" s="17">
        <v>0.3013696149033025</v>
      </c>
      <c r="AN9" s="17">
        <v>0.25940556163112732</v>
      </c>
      <c r="AO9" s="17">
        <v>0.32202441931190129</v>
      </c>
      <c r="AP9" s="17">
        <v>0.29574769068021539</v>
      </c>
      <c r="AQ9" s="17">
        <v>0.27828209531968462</v>
      </c>
      <c r="AR9" s="17">
        <v>0.36493391469559522</v>
      </c>
      <c r="AS9" s="17">
        <v>0.33514006472949698</v>
      </c>
      <c r="AT9" s="17">
        <v>0.38956689369686348</v>
      </c>
      <c r="AU9" s="17">
        <v>0.33387735160298981</v>
      </c>
      <c r="AV9" s="17">
        <v>0.30093634534835628</v>
      </c>
      <c r="AX9" s="17">
        <v>0.31432036310698869</v>
      </c>
      <c r="AY9" s="17">
        <v>0.33514006472949698</v>
      </c>
      <c r="AZ9" s="17">
        <v>0.38956689369686348</v>
      </c>
      <c r="BA9" s="17">
        <v>0.33387735160298981</v>
      </c>
      <c r="BC9" s="17">
        <v>0.34570120091624129</v>
      </c>
      <c r="BD9" s="17">
        <v>0.31590390585778338</v>
      </c>
      <c r="BE9" s="17">
        <v>0.35009353273079458</v>
      </c>
      <c r="BF9" s="17">
        <v>0.35841290315520802</v>
      </c>
      <c r="BG9" s="17">
        <v>0.27377198521399593</v>
      </c>
      <c r="BH9" s="17">
        <v>0.49332187834092422</v>
      </c>
      <c r="BI9" s="17">
        <v>0.44534917664216922</v>
      </c>
      <c r="BJ9" s="17">
        <v>0.30681518469041008</v>
      </c>
      <c r="BK9" s="17">
        <v>0.26392531823521459</v>
      </c>
      <c r="BL9" s="17">
        <v>0.26741518233876921</v>
      </c>
      <c r="BM9" s="17">
        <v>0.38312724338428972</v>
      </c>
      <c r="BN9" s="17">
        <v>0.24187664454925081</v>
      </c>
      <c r="BP9" s="17">
        <v>0.28672216867007849</v>
      </c>
      <c r="BQ9" s="17">
        <v>0.39492097573980173</v>
      </c>
      <c r="BR9" s="17">
        <v>0.19333016166796621</v>
      </c>
      <c r="BS9" s="17">
        <v>0.312901646444253</v>
      </c>
      <c r="BT9" s="17">
        <v>0.53615078099766533</v>
      </c>
      <c r="BU9" s="17">
        <v>0.2448502510021873</v>
      </c>
      <c r="BV9" s="17">
        <v>0.38232211080799361</v>
      </c>
      <c r="BW9" s="17">
        <v>0.27739493492959971</v>
      </c>
      <c r="BX9" s="17">
        <v>0.3657820905650877</v>
      </c>
      <c r="BY9" s="17">
        <v>0.32915671251046053</v>
      </c>
    </row>
    <row r="10" spans="2:79" ht="18.95" customHeight="1">
      <c r="B10" s="19" t="s">
        <v>227</v>
      </c>
      <c r="C10" s="17">
        <v>0.42401071271015939</v>
      </c>
      <c r="D10" s="17">
        <v>0.42086801771968652</v>
      </c>
      <c r="E10" s="17">
        <v>0.45086558366007762</v>
      </c>
      <c r="F10" s="17">
        <v>0.32548208249404997</v>
      </c>
      <c r="H10" s="17">
        <v>0.46003911764046479</v>
      </c>
      <c r="I10" s="17">
        <v>0.43510258719692713</v>
      </c>
      <c r="J10" s="17">
        <v>0.40464279548945642</v>
      </c>
      <c r="K10" s="17">
        <v>0.40420702106133383</v>
      </c>
      <c r="L10" s="17">
        <v>0.49053814583527688</v>
      </c>
      <c r="M10" s="17">
        <v>0.46191131557321369</v>
      </c>
      <c r="N10" s="17">
        <v>0.48220658499840152</v>
      </c>
      <c r="O10" s="17">
        <v>0.30978242791506111</v>
      </c>
      <c r="P10" s="17">
        <v>0.47829121787843443</v>
      </c>
      <c r="Q10" s="17">
        <v>0.44864334900651281</v>
      </c>
      <c r="R10" s="17">
        <v>0.35407242133398648</v>
      </c>
      <c r="S10" s="17">
        <v>0.36454501479480428</v>
      </c>
      <c r="U10" s="17">
        <v>0.3643751196127975</v>
      </c>
      <c r="V10" s="17">
        <v>0.4373942477507316</v>
      </c>
      <c r="W10" s="17">
        <v>0.45015232207342393</v>
      </c>
      <c r="X10" s="17">
        <v>0.57530696638487411</v>
      </c>
      <c r="Y10" s="17">
        <v>0.37437731610810843</v>
      </c>
      <c r="Z10" s="17">
        <v>0.42586033275434021</v>
      </c>
      <c r="AA10" s="17">
        <v>0.39781353398434299</v>
      </c>
      <c r="AB10" s="17">
        <v>0.42057111608547548</v>
      </c>
      <c r="AC10" s="17">
        <v>0.37268627219067701</v>
      </c>
      <c r="AD10" s="17">
        <v>0.44858548450236158</v>
      </c>
      <c r="AE10" s="17">
        <v>0.64971895634239396</v>
      </c>
      <c r="AG10" s="17">
        <v>0.39140535414233779</v>
      </c>
      <c r="AH10" s="17">
        <v>0.44948100663594709</v>
      </c>
      <c r="AJ10" s="17">
        <v>0.43765569764279838</v>
      </c>
      <c r="AK10" s="17">
        <v>0.43764801406202608</v>
      </c>
      <c r="AL10" s="17">
        <v>0.39567299894934321</v>
      </c>
      <c r="AM10" s="17">
        <v>0.42289037666007762</v>
      </c>
      <c r="AN10" s="17">
        <v>0.4230156227329212</v>
      </c>
      <c r="AO10" s="17">
        <v>0.38181051165396718</v>
      </c>
      <c r="AP10" s="17">
        <v>0.41820581327798362</v>
      </c>
      <c r="AQ10" s="17">
        <v>0.42285888613385109</v>
      </c>
      <c r="AR10" s="17">
        <v>0.38912648955803719</v>
      </c>
      <c r="AS10" s="17">
        <v>0.41832220920073021</v>
      </c>
      <c r="AT10" s="17">
        <v>0.38543190721851089</v>
      </c>
      <c r="AU10" s="17">
        <v>0.33593694991137518</v>
      </c>
      <c r="AV10" s="17">
        <v>0.46486842043844201</v>
      </c>
      <c r="AX10" s="17">
        <v>0.42924531729857052</v>
      </c>
      <c r="AY10" s="17">
        <v>0.41832220920073021</v>
      </c>
      <c r="AZ10" s="17">
        <v>0.38543190721851089</v>
      </c>
      <c r="BA10" s="17">
        <v>0.33593694991137518</v>
      </c>
      <c r="BC10" s="17">
        <v>0.46675741947361638</v>
      </c>
      <c r="BD10" s="17">
        <v>0.47131340062041233</v>
      </c>
      <c r="BE10" s="17">
        <v>0.46891831126074268</v>
      </c>
      <c r="BF10" s="17">
        <v>0.39771412482599011</v>
      </c>
      <c r="BG10" s="17">
        <v>0.48564797783268598</v>
      </c>
      <c r="BH10" s="17">
        <v>0.35745021418257228</v>
      </c>
      <c r="BI10" s="17">
        <v>0.37561409540530838</v>
      </c>
      <c r="BJ10" s="17">
        <v>0.37765290001172319</v>
      </c>
      <c r="BK10" s="17">
        <v>0.52147093527177057</v>
      </c>
      <c r="BL10" s="17">
        <v>0.39469813307006713</v>
      </c>
      <c r="BM10" s="17">
        <v>0.41803579894017989</v>
      </c>
      <c r="BN10" s="17">
        <v>0.39821258359839701</v>
      </c>
      <c r="BP10" s="17">
        <v>0.38780635721362888</v>
      </c>
      <c r="BQ10" s="17">
        <v>0.37782390371177671</v>
      </c>
      <c r="BR10" s="17">
        <v>0.49712488249738529</v>
      </c>
      <c r="BS10" s="17">
        <v>0.43495394570054152</v>
      </c>
      <c r="BT10" s="17">
        <v>0.37863468200013622</v>
      </c>
      <c r="BU10" s="17">
        <v>0.41019008047423572</v>
      </c>
      <c r="BV10" s="17">
        <v>0.42580478766984448</v>
      </c>
      <c r="BW10" s="17">
        <v>0.39161465347723018</v>
      </c>
      <c r="BX10" s="17">
        <v>0.45912884047220098</v>
      </c>
      <c r="BY10" s="17">
        <v>0.43582882015304192</v>
      </c>
    </row>
    <row r="11" spans="2:79" ht="18.95" customHeight="1">
      <c r="B11" s="19" t="s">
        <v>228</v>
      </c>
      <c r="C11" s="17">
        <v>0.1879267647230137</v>
      </c>
      <c r="D11" s="17">
        <v>0.1796477556614646</v>
      </c>
      <c r="E11" s="17">
        <v>0.20373720801877079</v>
      </c>
      <c r="F11" s="17">
        <v>0.25296641467261771</v>
      </c>
      <c r="H11" s="17">
        <v>0.2407732577461362</v>
      </c>
      <c r="I11" s="17">
        <v>0.17300783271693629</v>
      </c>
      <c r="J11" s="17">
        <v>0.26832185850479751</v>
      </c>
      <c r="K11" s="17">
        <v>0.27779334496184199</v>
      </c>
      <c r="L11" s="17">
        <v>0.1044841931869173</v>
      </c>
      <c r="M11" s="17">
        <v>0.19303213731660529</v>
      </c>
      <c r="N11" s="17">
        <v>0.16143044048476879</v>
      </c>
      <c r="O11" s="17">
        <v>0.27131721095310912</v>
      </c>
      <c r="P11" s="17">
        <v>0.13460547081727631</v>
      </c>
      <c r="Q11" s="17">
        <v>0.13752947266565749</v>
      </c>
      <c r="R11" s="17">
        <v>0.15581888815045411</v>
      </c>
      <c r="S11" s="17">
        <v>0.17281684074174819</v>
      </c>
      <c r="U11" s="17">
        <v>0.26790455620985387</v>
      </c>
      <c r="V11" s="17">
        <v>0.2234471813629865</v>
      </c>
      <c r="W11" s="17">
        <v>0.2157318540233161</v>
      </c>
      <c r="X11" s="17">
        <v>0.1849715098243204</v>
      </c>
      <c r="Y11" s="17">
        <v>0.20239896277463351</v>
      </c>
      <c r="Z11" s="17">
        <v>0.16321169362211571</v>
      </c>
      <c r="AA11" s="17">
        <v>0.15900134923742501</v>
      </c>
      <c r="AB11" s="17">
        <v>0.11105932564105959</v>
      </c>
      <c r="AC11" s="17">
        <v>0.16217004464880411</v>
      </c>
      <c r="AD11" s="17">
        <v>0.20525370100072471</v>
      </c>
      <c r="AE11" s="17">
        <v>3.7888075136727109E-2</v>
      </c>
      <c r="AG11" s="17">
        <v>0.1669532444145318</v>
      </c>
      <c r="AH11" s="17">
        <v>0.20431062769462729</v>
      </c>
      <c r="AJ11" s="17">
        <v>0.11403378587313349</v>
      </c>
      <c r="AK11" s="17">
        <v>0.17468236724903249</v>
      </c>
      <c r="AL11" s="17">
        <v>0.15883541002020021</v>
      </c>
      <c r="AM11" s="17">
        <v>0.1675011848569711</v>
      </c>
      <c r="AN11" s="17">
        <v>0.2218314573853595</v>
      </c>
      <c r="AO11" s="17">
        <v>0.17413084481352109</v>
      </c>
      <c r="AP11" s="17">
        <v>0.17696768248931999</v>
      </c>
      <c r="AQ11" s="17">
        <v>0.18815063175638519</v>
      </c>
      <c r="AR11" s="17">
        <v>0.15055872343431809</v>
      </c>
      <c r="AS11" s="17">
        <v>0.14977932675803959</v>
      </c>
      <c r="AT11" s="17">
        <v>0.139402231384818</v>
      </c>
      <c r="AU11" s="17">
        <v>0.17379548916762261</v>
      </c>
      <c r="AV11" s="17">
        <v>0.1745347362718416</v>
      </c>
      <c r="AX11" s="17">
        <v>0.18577401115422609</v>
      </c>
      <c r="AY11" s="17">
        <v>0.14977932675803959</v>
      </c>
      <c r="AZ11" s="17">
        <v>0.139402231384818</v>
      </c>
      <c r="BA11" s="17">
        <v>0.17379548916762261</v>
      </c>
      <c r="BC11" s="17">
        <v>0.15330403002988091</v>
      </c>
      <c r="BD11" s="17">
        <v>0.1123139454193329</v>
      </c>
      <c r="BE11" s="17">
        <v>0.13866916452869771</v>
      </c>
      <c r="BF11" s="17">
        <v>0.17569041710669819</v>
      </c>
      <c r="BG11" s="17">
        <v>0.13515769697533411</v>
      </c>
      <c r="BH11" s="17">
        <v>0.1098122367284531</v>
      </c>
      <c r="BI11" s="17">
        <v>9.647109575481036E-2</v>
      </c>
      <c r="BJ11" s="17">
        <v>0.22867101374160931</v>
      </c>
      <c r="BK11" s="17">
        <v>0.16496721518271559</v>
      </c>
      <c r="BL11" s="17">
        <v>0.2192966174287031</v>
      </c>
      <c r="BM11" s="17">
        <v>0.1344715498558684</v>
      </c>
      <c r="BN11" s="17">
        <v>0.24764382411848579</v>
      </c>
      <c r="BP11" s="17">
        <v>0.25385109536587119</v>
      </c>
      <c r="BQ11" s="17">
        <v>0.20230890745256611</v>
      </c>
      <c r="BR11" s="17">
        <v>0.19732072805699649</v>
      </c>
      <c r="BS11" s="17">
        <v>0.20282361864655971</v>
      </c>
      <c r="BT11" s="17">
        <v>7.2005464754893916E-2</v>
      </c>
      <c r="BU11" s="17">
        <v>0.21931142828119751</v>
      </c>
      <c r="BV11" s="17">
        <v>0.15921671220550879</v>
      </c>
      <c r="BW11" s="17">
        <v>0.2262334273704753</v>
      </c>
      <c r="BX11" s="17">
        <v>9.6975686453724508E-2</v>
      </c>
      <c r="BY11" s="17">
        <v>0.1509776824505992</v>
      </c>
    </row>
    <row r="12" spans="2:79" ht="18.95" customHeight="1">
      <c r="B12" s="19" t="s">
        <v>229</v>
      </c>
      <c r="C12" s="17">
        <v>5.1566972858634881E-2</v>
      </c>
      <c r="D12" s="17">
        <v>4.7275053043309118E-2</v>
      </c>
      <c r="E12" s="17">
        <v>6.3447355901759497E-2</v>
      </c>
      <c r="F12" s="17">
        <v>5.085994054465471E-2</v>
      </c>
      <c r="H12" s="17">
        <v>6.5612736233371563E-2</v>
      </c>
      <c r="I12" s="17">
        <v>8.5136164168016115E-2</v>
      </c>
      <c r="J12" s="17">
        <v>2.5345967061928199E-2</v>
      </c>
      <c r="K12" s="17">
        <v>5.9147338437757879E-2</v>
      </c>
      <c r="L12" s="17">
        <v>6.954075887495996E-2</v>
      </c>
      <c r="M12" s="17">
        <v>5.2910343545691831E-2</v>
      </c>
      <c r="N12" s="17">
        <v>5.0163827500809929E-2</v>
      </c>
      <c r="O12" s="17">
        <v>5.6678493268893071E-2</v>
      </c>
      <c r="P12" s="17">
        <v>3.599207160892233E-2</v>
      </c>
      <c r="Q12" s="17">
        <v>3.5019781900440188E-2</v>
      </c>
      <c r="R12" s="17">
        <v>1.7742087286042461E-2</v>
      </c>
      <c r="S12" s="17">
        <v>5.9373924173831721E-2</v>
      </c>
      <c r="U12" s="17">
        <v>6.9261067467351875E-2</v>
      </c>
      <c r="V12" s="17">
        <v>8.2759692657684916E-2</v>
      </c>
      <c r="W12" s="17">
        <v>7.0493463418698943E-2</v>
      </c>
      <c r="X12" s="17">
        <v>5.102512382424948E-2</v>
      </c>
      <c r="Y12" s="17">
        <v>2.124860164550102E-2</v>
      </c>
      <c r="Z12" s="17">
        <v>3.0401924953760269E-2</v>
      </c>
      <c r="AA12" s="17">
        <v>3.976287905217419E-2</v>
      </c>
      <c r="AB12" s="17">
        <v>4.968393331221501E-2</v>
      </c>
      <c r="AC12" s="17">
        <v>3.0585889585005559E-2</v>
      </c>
      <c r="AD12" s="17">
        <v>7.0513602686161594E-2</v>
      </c>
      <c r="AE12" s="17">
        <v>0</v>
      </c>
      <c r="AG12" s="17">
        <v>4.27280476630989E-2</v>
      </c>
      <c r="AH12" s="17">
        <v>5.8471666829414758E-2</v>
      </c>
      <c r="AJ12" s="17">
        <v>4.0017225180658589E-2</v>
      </c>
      <c r="AK12" s="17">
        <v>7.2077442899753499E-2</v>
      </c>
      <c r="AL12" s="17">
        <v>9.5192533067928353E-2</v>
      </c>
      <c r="AM12" s="17">
        <v>8.182964102727816E-2</v>
      </c>
      <c r="AN12" s="17">
        <v>6.4831256646987509E-2</v>
      </c>
      <c r="AO12" s="17">
        <v>6.3756545375868265E-2</v>
      </c>
      <c r="AP12" s="17">
        <v>6.9851692792398196E-2</v>
      </c>
      <c r="AQ12" s="17">
        <v>8.1967828600938208E-2</v>
      </c>
      <c r="AR12" s="17">
        <v>6.8627431338080552E-2</v>
      </c>
      <c r="AS12" s="17">
        <v>6.9391592597215584E-2</v>
      </c>
      <c r="AT12" s="17">
        <v>4.7108822183413328E-2</v>
      </c>
      <c r="AU12" s="17">
        <v>8.8539128773738401E-2</v>
      </c>
      <c r="AV12" s="17">
        <v>0</v>
      </c>
      <c r="AX12" s="17">
        <v>4.9971784124441233E-2</v>
      </c>
      <c r="AY12" s="17">
        <v>6.9391592597215584E-2</v>
      </c>
      <c r="AZ12" s="17">
        <v>4.7108822183413328E-2</v>
      </c>
      <c r="BA12" s="17">
        <v>8.8539128773738401E-2</v>
      </c>
      <c r="BC12" s="17">
        <v>1.1596835755115749E-2</v>
      </c>
      <c r="BD12" s="17">
        <v>5.4926732546079528E-2</v>
      </c>
      <c r="BE12" s="17">
        <v>2.6089442209852862E-2</v>
      </c>
      <c r="BF12" s="17">
        <v>4.4576406348796338E-2</v>
      </c>
      <c r="BG12" s="17">
        <v>2.8312752722698391E-2</v>
      </c>
      <c r="BH12" s="17">
        <v>2.5002802418976001E-2</v>
      </c>
      <c r="BI12" s="17">
        <v>6.7022958637609931E-2</v>
      </c>
      <c r="BJ12" s="17">
        <v>6.3877324688481757E-2</v>
      </c>
      <c r="BK12" s="17">
        <v>4.9636531310299228E-2</v>
      </c>
      <c r="BL12" s="17">
        <v>9.8933421022002532E-2</v>
      </c>
      <c r="BM12" s="17">
        <v>4.50610086778514E-2</v>
      </c>
      <c r="BN12" s="17">
        <v>7.9118428732962057E-2</v>
      </c>
      <c r="BP12" s="17">
        <v>6.0988267995761937E-2</v>
      </c>
      <c r="BQ12" s="17">
        <v>1.9169192094662311E-2</v>
      </c>
      <c r="BR12" s="17">
        <v>7.5777341383647334E-2</v>
      </c>
      <c r="BS12" s="17">
        <v>3.4487933344884272E-2</v>
      </c>
      <c r="BT12" s="17">
        <v>9.7197452470275947E-3</v>
      </c>
      <c r="BU12" s="17">
        <v>0.1012935095598569</v>
      </c>
      <c r="BV12" s="17">
        <v>1.632819465832664E-2</v>
      </c>
      <c r="BW12" s="17">
        <v>7.7604442833950071E-2</v>
      </c>
      <c r="BX12" s="17">
        <v>7.8113382508986973E-2</v>
      </c>
      <c r="BY12" s="17">
        <v>4.9912438842635659E-2</v>
      </c>
    </row>
    <row r="13" spans="2:79" ht="18.95" customHeight="1">
      <c r="B13" s="19" t="s">
        <v>55</v>
      </c>
      <c r="C13" s="17">
        <v>2.2009237551821732E-2</v>
      </c>
      <c r="D13" s="17">
        <v>1.911453340955992E-2</v>
      </c>
      <c r="E13" s="17">
        <v>3.4050656797240023E-2</v>
      </c>
      <c r="F13" s="17">
        <v>1.009654179246164E-2</v>
      </c>
      <c r="H13" s="17">
        <v>4.1592610058514327E-2</v>
      </c>
      <c r="I13" s="17">
        <v>1.797378864244371E-2</v>
      </c>
      <c r="J13" s="17">
        <v>3.7374565053346097E-2</v>
      </c>
      <c r="K13" s="17">
        <v>2.2729230525618739E-2</v>
      </c>
      <c r="L13" s="17">
        <v>9.3198211068852201E-3</v>
      </c>
      <c r="M13" s="17">
        <v>3.6840274945217251E-3</v>
      </c>
      <c r="N13" s="17">
        <v>2.3116892661305261E-2</v>
      </c>
      <c r="O13" s="17">
        <v>1.7113353873054599E-2</v>
      </c>
      <c r="P13" s="17">
        <v>1.086440768673185E-2</v>
      </c>
      <c r="Q13" s="17">
        <v>7.6062733289338691E-3</v>
      </c>
      <c r="R13" s="17">
        <v>3.736704214644454E-2</v>
      </c>
      <c r="S13" s="17">
        <v>2.606788600742678E-2</v>
      </c>
      <c r="U13" s="17">
        <v>3.1590247700091598E-2</v>
      </c>
      <c r="V13" s="17">
        <v>1.362485026579986E-2</v>
      </c>
      <c r="W13" s="17">
        <v>3.1445144082042763E-2</v>
      </c>
      <c r="X13" s="17">
        <v>1.496371190280061E-2</v>
      </c>
      <c r="Y13" s="17">
        <v>1.3127282736853291E-2</v>
      </c>
      <c r="Z13" s="17">
        <v>1.7898438524851672E-2</v>
      </c>
      <c r="AA13" s="17">
        <v>2.1269202391145509E-2</v>
      </c>
      <c r="AB13" s="17">
        <v>3.260774119255073E-3</v>
      </c>
      <c r="AC13" s="17">
        <v>2.8794714822507939E-2</v>
      </c>
      <c r="AD13" s="17">
        <v>3.6283073001069102E-2</v>
      </c>
      <c r="AE13" s="17">
        <v>0.31239296852087889</v>
      </c>
      <c r="AG13" s="17">
        <v>2.1331057471023578E-2</v>
      </c>
      <c r="AH13" s="17">
        <v>2.2539010777796631E-2</v>
      </c>
      <c r="AJ13" s="17">
        <v>1.277443194698656E-2</v>
      </c>
      <c r="AK13" s="17">
        <v>2.519019609107245E-2</v>
      </c>
      <c r="AL13" s="17">
        <v>3.0919543127712779E-2</v>
      </c>
      <c r="AM13" s="17">
        <v>2.6409182552370621E-2</v>
      </c>
      <c r="AN13" s="17">
        <v>3.0916101603604359E-2</v>
      </c>
      <c r="AO13" s="17">
        <v>5.8277678844742012E-2</v>
      </c>
      <c r="AP13" s="17">
        <v>3.9227120760082758E-2</v>
      </c>
      <c r="AQ13" s="17">
        <v>2.8740558189141101E-2</v>
      </c>
      <c r="AR13" s="17">
        <v>2.6753440973969211E-2</v>
      </c>
      <c r="AS13" s="17">
        <v>2.7366806714517751E-2</v>
      </c>
      <c r="AT13" s="17">
        <v>3.8490145516394278E-2</v>
      </c>
      <c r="AU13" s="17">
        <v>6.7851080544274037E-2</v>
      </c>
      <c r="AV13" s="17">
        <v>5.966049794136033E-2</v>
      </c>
      <c r="AX13" s="17">
        <v>2.0688524315773529E-2</v>
      </c>
      <c r="AY13" s="17">
        <v>2.7366806714517751E-2</v>
      </c>
      <c r="AZ13" s="17">
        <v>3.8490145516394278E-2</v>
      </c>
      <c r="BA13" s="17">
        <v>6.7851080544274037E-2</v>
      </c>
      <c r="BC13" s="17">
        <v>2.2640513825145588E-2</v>
      </c>
      <c r="BD13" s="17">
        <v>4.5542015556391743E-2</v>
      </c>
      <c r="BE13" s="17">
        <v>1.6229549269912099E-2</v>
      </c>
      <c r="BF13" s="17">
        <v>2.3606148563307599E-2</v>
      </c>
      <c r="BG13" s="17">
        <v>7.7109587255285592E-2</v>
      </c>
      <c r="BH13" s="17">
        <v>1.441286832907453E-2</v>
      </c>
      <c r="BI13" s="17">
        <v>1.5542673560101991E-2</v>
      </c>
      <c r="BJ13" s="17">
        <v>2.2983576867775558E-2</v>
      </c>
      <c r="BK13" s="17">
        <v>0</v>
      </c>
      <c r="BL13" s="17">
        <v>1.9656646140457909E-2</v>
      </c>
      <c r="BM13" s="17">
        <v>1.9304399141810511E-2</v>
      </c>
      <c r="BN13" s="17">
        <v>3.3148519000904313E-2</v>
      </c>
      <c r="BP13" s="17">
        <v>1.0632110754659269E-2</v>
      </c>
      <c r="BQ13" s="17">
        <v>5.7770210011933261E-3</v>
      </c>
      <c r="BR13" s="17">
        <v>3.6446886394004681E-2</v>
      </c>
      <c r="BS13" s="17">
        <v>1.4832855863761381E-2</v>
      </c>
      <c r="BT13" s="17">
        <v>3.489327000277024E-3</v>
      </c>
      <c r="BU13" s="17">
        <v>2.435473068252253E-2</v>
      </c>
      <c r="BV13" s="17">
        <v>1.632819465832664E-2</v>
      </c>
      <c r="BW13" s="17">
        <v>2.7152541388744861E-2</v>
      </c>
      <c r="BX13" s="17">
        <v>0</v>
      </c>
      <c r="BY13" s="17">
        <v>3.4124346043262872E-2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CA18"/>
  <sheetViews>
    <sheetView showGridLines="0" workbookViewId="0">
      <pane xSplit="2" topLeftCell="C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397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226</v>
      </c>
      <c r="C9" s="17">
        <v>0.36367944153240878</v>
      </c>
      <c r="D9" s="17">
        <v>0.38077563662181041</v>
      </c>
      <c r="E9" s="17">
        <v>0.32364236143696601</v>
      </c>
      <c r="F9" s="17">
        <v>0.26634493481621491</v>
      </c>
      <c r="H9" s="17">
        <v>0.2329112319557991</v>
      </c>
      <c r="I9" s="17">
        <v>0.28664246671972121</v>
      </c>
      <c r="J9" s="17">
        <v>0.29642289034985719</v>
      </c>
      <c r="K9" s="17">
        <v>0.36335082964405269</v>
      </c>
      <c r="L9" s="17">
        <v>0.31754407563349951</v>
      </c>
      <c r="M9" s="17">
        <v>0.29069397196655761</v>
      </c>
      <c r="N9" s="17">
        <v>0.34001366841734237</v>
      </c>
      <c r="O9" s="17">
        <v>0.37951468583604148</v>
      </c>
      <c r="P9" s="17">
        <v>0.43224515043679929</v>
      </c>
      <c r="Q9" s="17">
        <v>0.43064411828444848</v>
      </c>
      <c r="R9" s="17">
        <v>0.49726591354817151</v>
      </c>
      <c r="S9" s="17">
        <v>0.44976282971832859</v>
      </c>
      <c r="U9" s="17">
        <v>0.26799590892953601</v>
      </c>
      <c r="V9" s="17">
        <v>0.24613462730097649</v>
      </c>
      <c r="W9" s="17">
        <v>0.30388633166703899</v>
      </c>
      <c r="X9" s="17">
        <v>0.28041382801611231</v>
      </c>
      <c r="Y9" s="17">
        <v>0.38617314408210551</v>
      </c>
      <c r="Z9" s="17">
        <v>0.39182348239759202</v>
      </c>
      <c r="AA9" s="17">
        <v>0.450136059471201</v>
      </c>
      <c r="AB9" s="17">
        <v>0.4782150151769301</v>
      </c>
      <c r="AC9" s="17">
        <v>0.41314315048957262</v>
      </c>
      <c r="AD9" s="17">
        <v>0.3813358470269006</v>
      </c>
      <c r="AE9" s="17">
        <v>0.17365003877721391</v>
      </c>
      <c r="AG9" s="17">
        <v>0.44501908363236631</v>
      </c>
      <c r="AH9" s="17">
        <v>0.30013943819845001</v>
      </c>
      <c r="AJ9" s="17">
        <v>0.46487910856069192</v>
      </c>
      <c r="AK9" s="17">
        <v>0.37466191594476389</v>
      </c>
      <c r="AL9" s="17">
        <v>0.40384243617923887</v>
      </c>
      <c r="AM9" s="17">
        <v>0.33755033313807248</v>
      </c>
      <c r="AN9" s="17">
        <v>0.30419328669509349</v>
      </c>
      <c r="AO9" s="17">
        <v>0.40379195005478641</v>
      </c>
      <c r="AP9" s="17">
        <v>0.3506193887655773</v>
      </c>
      <c r="AQ9" s="17">
        <v>0.32516837521424419</v>
      </c>
      <c r="AR9" s="17">
        <v>0.45994055226013941</v>
      </c>
      <c r="AS9" s="17">
        <v>0.37678955815081328</v>
      </c>
      <c r="AT9" s="17">
        <v>0.38335342006536938</v>
      </c>
      <c r="AU9" s="17">
        <v>0.40177485494991211</v>
      </c>
      <c r="AV9" s="17">
        <v>0.40126108973480401</v>
      </c>
      <c r="AX9" s="17">
        <v>0.36839854731665289</v>
      </c>
      <c r="AY9" s="17">
        <v>0.37678955815081328</v>
      </c>
      <c r="AZ9" s="17">
        <v>0.38335342006536938</v>
      </c>
      <c r="BA9" s="17">
        <v>0.40177485494991211</v>
      </c>
      <c r="BC9" s="17">
        <v>0.4488795768450704</v>
      </c>
      <c r="BD9" s="17">
        <v>0.31594246211388161</v>
      </c>
      <c r="BE9" s="17">
        <v>0.42723379652275201</v>
      </c>
      <c r="BF9" s="17">
        <v>0.40685750327352382</v>
      </c>
      <c r="BG9" s="17">
        <v>0.35513088799461551</v>
      </c>
      <c r="BH9" s="17">
        <v>0.5163822185749235</v>
      </c>
      <c r="BI9" s="17">
        <v>0.45276951166014773</v>
      </c>
      <c r="BJ9" s="17">
        <v>0.36703596726447862</v>
      </c>
      <c r="BK9" s="17">
        <v>0.35012664915266822</v>
      </c>
      <c r="BL9" s="17">
        <v>0.36584811137701068</v>
      </c>
      <c r="BM9" s="17">
        <v>0.44282939895144879</v>
      </c>
      <c r="BN9" s="17">
        <v>0.28434343788231681</v>
      </c>
      <c r="BP9" s="17">
        <v>0.3692454853231763</v>
      </c>
      <c r="BQ9" s="17">
        <v>0.40664815112805908</v>
      </c>
      <c r="BR9" s="17">
        <v>0.29654591582628159</v>
      </c>
      <c r="BS9" s="17">
        <v>0.34447691171861178</v>
      </c>
      <c r="BT9" s="17">
        <v>0.56230572167913961</v>
      </c>
      <c r="BU9" s="17">
        <v>0.33965791369997461</v>
      </c>
      <c r="BV9" s="17">
        <v>0.41236806548280502</v>
      </c>
      <c r="BW9" s="17">
        <v>0.3679629015794893</v>
      </c>
      <c r="BX9" s="17">
        <v>0.44340258627892942</v>
      </c>
      <c r="BY9" s="17">
        <v>0.34467513493414459</v>
      </c>
    </row>
    <row r="10" spans="2:79" ht="18.95" customHeight="1">
      <c r="B10" s="19" t="s">
        <v>227</v>
      </c>
      <c r="C10" s="17">
        <v>0.4750476268524767</v>
      </c>
      <c r="D10" s="17">
        <v>0.4682180107651121</v>
      </c>
      <c r="E10" s="17">
        <v>0.4859072709494654</v>
      </c>
      <c r="F10" s="17">
        <v>0.52410203215161566</v>
      </c>
      <c r="H10" s="17">
        <v>0.52977163204615885</v>
      </c>
      <c r="I10" s="17">
        <v>0.49511559414404699</v>
      </c>
      <c r="J10" s="17">
        <v>0.46338492308747442</v>
      </c>
      <c r="K10" s="17">
        <v>0.45358661710700082</v>
      </c>
      <c r="L10" s="17">
        <v>0.52475202963615775</v>
      </c>
      <c r="M10" s="17">
        <v>0.50783700846620494</v>
      </c>
      <c r="N10" s="17">
        <v>0.4833438834284583</v>
      </c>
      <c r="O10" s="17">
        <v>0.52503325341601903</v>
      </c>
      <c r="P10" s="17">
        <v>0.44523193283085732</v>
      </c>
      <c r="Q10" s="17">
        <v>0.4432673992483106</v>
      </c>
      <c r="R10" s="17">
        <v>0.39557811544154881</v>
      </c>
      <c r="S10" s="17">
        <v>0.45316624681372758</v>
      </c>
      <c r="U10" s="17">
        <v>0.52665192116635928</v>
      </c>
      <c r="V10" s="17">
        <v>0.5116839364212693</v>
      </c>
      <c r="W10" s="17">
        <v>0.49559313015042972</v>
      </c>
      <c r="X10" s="17">
        <v>0.53126444244298376</v>
      </c>
      <c r="Y10" s="17">
        <v>0.42417732522087809</v>
      </c>
      <c r="Z10" s="17">
        <v>0.43873353506276319</v>
      </c>
      <c r="AA10" s="17">
        <v>0.43199219601085792</v>
      </c>
      <c r="AB10" s="17">
        <v>0.42789309155106192</v>
      </c>
      <c r="AC10" s="17">
        <v>0.46651958059105031</v>
      </c>
      <c r="AD10" s="17">
        <v>0.49986490241840292</v>
      </c>
      <c r="AE10" s="17">
        <v>0.34027080713935731</v>
      </c>
      <c r="AG10" s="17">
        <v>0.44652952214148123</v>
      </c>
      <c r="AH10" s="17">
        <v>0.49732508494834637</v>
      </c>
      <c r="AJ10" s="17">
        <v>0.43881650732985572</v>
      </c>
      <c r="AK10" s="17">
        <v>0.48689566093037501</v>
      </c>
      <c r="AL10" s="17">
        <v>0.48679871403964731</v>
      </c>
      <c r="AM10" s="17">
        <v>0.49284161360321971</v>
      </c>
      <c r="AN10" s="17">
        <v>0.48837780795492047</v>
      </c>
      <c r="AO10" s="17">
        <v>0.46871333410969712</v>
      </c>
      <c r="AP10" s="17">
        <v>0.51167120530356713</v>
      </c>
      <c r="AQ10" s="17">
        <v>0.54377547603292442</v>
      </c>
      <c r="AR10" s="17">
        <v>0.4344611074156367</v>
      </c>
      <c r="AS10" s="17">
        <v>0.48640994575465052</v>
      </c>
      <c r="AT10" s="17">
        <v>0.45593544212784948</v>
      </c>
      <c r="AU10" s="17">
        <v>0.47843773821968988</v>
      </c>
      <c r="AV10" s="17">
        <v>0.51708945814541607</v>
      </c>
      <c r="AX10" s="17">
        <v>0.47460821347500193</v>
      </c>
      <c r="AY10" s="17">
        <v>0.48640994575465052</v>
      </c>
      <c r="AZ10" s="17">
        <v>0.45593544212784948</v>
      </c>
      <c r="BA10" s="17">
        <v>0.47843773821968988</v>
      </c>
      <c r="BC10" s="17">
        <v>0.4320689662603413</v>
      </c>
      <c r="BD10" s="17">
        <v>0.56417742339799004</v>
      </c>
      <c r="BE10" s="17">
        <v>0.42996702965431799</v>
      </c>
      <c r="BF10" s="17">
        <v>0.50642750831003436</v>
      </c>
      <c r="BG10" s="17">
        <v>0.48291895273402913</v>
      </c>
      <c r="BH10" s="17">
        <v>0.38371234496544199</v>
      </c>
      <c r="BI10" s="17">
        <v>0.44840322482242218</v>
      </c>
      <c r="BJ10" s="17">
        <v>0.44070783095454941</v>
      </c>
      <c r="BK10" s="17">
        <v>0.48690899613199717</v>
      </c>
      <c r="BL10" s="17">
        <v>0.51235522779616305</v>
      </c>
      <c r="BM10" s="17">
        <v>0.43555482929595979</v>
      </c>
      <c r="BN10" s="17">
        <v>0.50591527795389102</v>
      </c>
      <c r="BP10" s="17">
        <v>0.46022653169196531</v>
      </c>
      <c r="BQ10" s="17">
        <v>0.44995949636604449</v>
      </c>
      <c r="BR10" s="17">
        <v>0.54641314714923317</v>
      </c>
      <c r="BS10" s="17">
        <v>0.47433949485741822</v>
      </c>
      <c r="BT10" s="17">
        <v>0.37213548823663978</v>
      </c>
      <c r="BU10" s="17">
        <v>0.46993243252157291</v>
      </c>
      <c r="BV10" s="17">
        <v>0.40231599742476809</v>
      </c>
      <c r="BW10" s="17">
        <v>0.44688304321364902</v>
      </c>
      <c r="BX10" s="17">
        <v>0.44824069927624982</v>
      </c>
      <c r="BY10" s="17">
        <v>0.51019024971322358</v>
      </c>
    </row>
    <row r="11" spans="2:79" ht="18.95" customHeight="1">
      <c r="B11" s="19" t="s">
        <v>228</v>
      </c>
      <c r="C11" s="17">
        <v>0.12555303978334151</v>
      </c>
      <c r="D11" s="17">
        <v>0.1209404094022118</v>
      </c>
      <c r="E11" s="17">
        <v>0.1382685009712076</v>
      </c>
      <c r="F11" s="17">
        <v>0.15692087003999849</v>
      </c>
      <c r="H11" s="17">
        <v>0.16768248092796639</v>
      </c>
      <c r="I11" s="17">
        <v>0.17943632356696179</v>
      </c>
      <c r="J11" s="17">
        <v>0.19272121855981111</v>
      </c>
      <c r="K11" s="17">
        <v>0.15492389284010441</v>
      </c>
      <c r="L11" s="17">
        <v>0.11489083181123121</v>
      </c>
      <c r="M11" s="17">
        <v>0.17206828280572389</v>
      </c>
      <c r="N11" s="17">
        <v>0.1201578679936911</v>
      </c>
      <c r="O11" s="17">
        <v>6.8850828154842128E-2</v>
      </c>
      <c r="P11" s="17">
        <v>9.8736092915631457E-2</v>
      </c>
      <c r="Q11" s="17">
        <v>9.5663389151505338E-2</v>
      </c>
      <c r="R11" s="17">
        <v>8.6641950877762872E-2</v>
      </c>
      <c r="S11" s="17">
        <v>7.6312861117857234E-2</v>
      </c>
      <c r="U11" s="17">
        <v>0.16541041774988521</v>
      </c>
      <c r="V11" s="17">
        <v>0.20426917761457089</v>
      </c>
      <c r="W11" s="17">
        <v>0.15279884560801471</v>
      </c>
      <c r="X11" s="17">
        <v>0.1347131209179534</v>
      </c>
      <c r="Y11" s="17">
        <v>0.1583399739781747</v>
      </c>
      <c r="Z11" s="17">
        <v>0.1253097297286625</v>
      </c>
      <c r="AA11" s="17">
        <v>8.3276295289173699E-2</v>
      </c>
      <c r="AB11" s="17">
        <v>8.0758791707945546E-2</v>
      </c>
      <c r="AC11" s="17">
        <v>8.9857521360526202E-2</v>
      </c>
      <c r="AD11" s="17">
        <v>9.5916632292211521E-2</v>
      </c>
      <c r="AE11" s="17">
        <v>9.080847130335315E-2</v>
      </c>
      <c r="AG11" s="17">
        <v>8.483501710162801E-2</v>
      </c>
      <c r="AH11" s="17">
        <v>0.15736069506868039</v>
      </c>
      <c r="AJ11" s="17">
        <v>7.1581978520653788E-2</v>
      </c>
      <c r="AK11" s="17">
        <v>0.1097566910000933</v>
      </c>
      <c r="AL11" s="17">
        <v>8.4980646382184583E-2</v>
      </c>
      <c r="AM11" s="17">
        <v>0.13505772628162149</v>
      </c>
      <c r="AN11" s="17">
        <v>0.16605865418674159</v>
      </c>
      <c r="AO11" s="17">
        <v>8.4012792948838677E-2</v>
      </c>
      <c r="AP11" s="17">
        <v>9.0366435294478825E-2</v>
      </c>
      <c r="AQ11" s="17">
        <v>0.1083841473227508</v>
      </c>
      <c r="AR11" s="17">
        <v>8.6360007433958816E-2</v>
      </c>
      <c r="AS11" s="17">
        <v>0.1245258962411049</v>
      </c>
      <c r="AT11" s="17">
        <v>0.10684874301238979</v>
      </c>
      <c r="AU11" s="17">
        <v>8.6464403482170132E-2</v>
      </c>
      <c r="AV11" s="17">
        <v>5.3678644832077071E-2</v>
      </c>
      <c r="AX11" s="17">
        <v>0.1217255776080086</v>
      </c>
      <c r="AY11" s="17">
        <v>0.1245258962411049</v>
      </c>
      <c r="AZ11" s="17">
        <v>0.10684874301238979</v>
      </c>
      <c r="BA11" s="17">
        <v>8.6464403482170132E-2</v>
      </c>
      <c r="BC11" s="17">
        <v>8.8470675905210711E-2</v>
      </c>
      <c r="BD11" s="17">
        <v>5.2086878177123909E-2</v>
      </c>
      <c r="BE11" s="17">
        <v>0.1205046779337159</v>
      </c>
      <c r="BF11" s="17">
        <v>7.8275339340006356E-2</v>
      </c>
      <c r="BG11" s="17">
        <v>8.4846445230736256E-2</v>
      </c>
      <c r="BH11" s="17">
        <v>6.4826253996984912E-2</v>
      </c>
      <c r="BI11" s="17">
        <v>7.3947482628074185E-2</v>
      </c>
      <c r="BJ11" s="17">
        <v>0.15223700220755709</v>
      </c>
      <c r="BK11" s="17">
        <v>0.1218412708628263</v>
      </c>
      <c r="BL11" s="17">
        <v>9.3354051581622369E-2</v>
      </c>
      <c r="BM11" s="17">
        <v>9.8714873744456824E-2</v>
      </c>
      <c r="BN11" s="17">
        <v>0.1632913042369924</v>
      </c>
      <c r="BP11" s="17">
        <v>0.14207409960371151</v>
      </c>
      <c r="BQ11" s="17">
        <v>0.12604249476084631</v>
      </c>
      <c r="BR11" s="17">
        <v>0.1206086756042266</v>
      </c>
      <c r="BS11" s="17">
        <v>0.1580822103541574</v>
      </c>
      <c r="BT11" s="17">
        <v>5.3097953590719643E-2</v>
      </c>
      <c r="BU11" s="17">
        <v>0.14170019241340751</v>
      </c>
      <c r="BV11" s="17">
        <v>0.13709905215135121</v>
      </c>
      <c r="BW11" s="17">
        <v>0.14816732293333801</v>
      </c>
      <c r="BX11" s="17">
        <v>7.5410753532042712E-2</v>
      </c>
      <c r="BY11" s="17">
        <v>9.652211978768159E-2</v>
      </c>
    </row>
    <row r="12" spans="2:79" ht="18.95" customHeight="1">
      <c r="B12" s="19" t="s">
        <v>229</v>
      </c>
      <c r="C12" s="17">
        <v>2.6627334379975168E-2</v>
      </c>
      <c r="D12" s="17">
        <v>2.120510296275703E-2</v>
      </c>
      <c r="E12" s="17">
        <v>4.0556353573993828E-2</v>
      </c>
      <c r="F12" s="17">
        <v>5.2632162992170772E-2</v>
      </c>
      <c r="H12" s="17">
        <v>3.9257114950035803E-2</v>
      </c>
      <c r="I12" s="17">
        <v>3.8805615569269897E-2</v>
      </c>
      <c r="J12" s="17">
        <v>3.1630327379758023E-2</v>
      </c>
      <c r="K12" s="17">
        <v>1.398400395397407E-2</v>
      </c>
      <c r="L12" s="17">
        <v>4.1060323185593627E-2</v>
      </c>
      <c r="M12" s="17">
        <v>2.417962017701121E-2</v>
      </c>
      <c r="N12" s="17">
        <v>5.6484580160508217E-2</v>
      </c>
      <c r="O12" s="17">
        <v>2.6601232593097511E-2</v>
      </c>
      <c r="P12" s="17">
        <v>8.3978630379861422E-3</v>
      </c>
      <c r="Q12" s="17">
        <v>3.042509331573548E-2</v>
      </c>
      <c r="R12" s="17">
        <v>3.651276869944764E-3</v>
      </c>
      <c r="S12" s="17">
        <v>1.877554821679139E-2</v>
      </c>
      <c r="U12" s="17">
        <v>1.6703008908255771E-2</v>
      </c>
      <c r="V12" s="17">
        <v>3.7912258663183249E-2</v>
      </c>
      <c r="W12" s="17">
        <v>2.9327546777385399E-2</v>
      </c>
      <c r="X12" s="17">
        <v>4.5264758845460593E-2</v>
      </c>
      <c r="Y12" s="17">
        <v>2.693379580655746E-2</v>
      </c>
      <c r="Z12" s="17">
        <v>4.256723589319384E-2</v>
      </c>
      <c r="AA12" s="17">
        <v>3.1711992768304741E-2</v>
      </c>
      <c r="AB12" s="17">
        <v>9.872327444807474E-3</v>
      </c>
      <c r="AC12" s="17">
        <v>2.219570055394748E-2</v>
      </c>
      <c r="AD12" s="17">
        <v>1.3812793994128599E-2</v>
      </c>
      <c r="AE12" s="17">
        <v>0</v>
      </c>
      <c r="AG12" s="17">
        <v>1.7122376173835691E-2</v>
      </c>
      <c r="AH12" s="17">
        <v>3.405231266258256E-2</v>
      </c>
      <c r="AJ12" s="17">
        <v>1.7562675857864699E-2</v>
      </c>
      <c r="AK12" s="17">
        <v>2.0047620444848941E-2</v>
      </c>
      <c r="AL12" s="17">
        <v>1.683038253111652E-2</v>
      </c>
      <c r="AM12" s="17">
        <v>2.6355879632752412E-2</v>
      </c>
      <c r="AN12" s="17">
        <v>2.7057190384206529E-2</v>
      </c>
      <c r="AO12" s="17">
        <v>1.9515787135517531E-2</v>
      </c>
      <c r="AP12" s="17">
        <v>2.8566587290161021E-2</v>
      </c>
      <c r="AQ12" s="17">
        <v>1.6062622645777441E-2</v>
      </c>
      <c r="AR12" s="17">
        <v>1.1680677232178459E-2</v>
      </c>
      <c r="AS12" s="17">
        <v>7.5854730718826141E-3</v>
      </c>
      <c r="AT12" s="17">
        <v>4.5175130927009963E-2</v>
      </c>
      <c r="AU12" s="17">
        <v>1.878816342318837E-2</v>
      </c>
      <c r="AV12" s="17">
        <v>0</v>
      </c>
      <c r="AX12" s="17">
        <v>2.5560273957191369E-2</v>
      </c>
      <c r="AY12" s="17">
        <v>7.5854730718826141E-3</v>
      </c>
      <c r="AZ12" s="17">
        <v>4.5175130927009963E-2</v>
      </c>
      <c r="BA12" s="17">
        <v>1.878816342318837E-2</v>
      </c>
      <c r="BC12" s="17">
        <v>1.2986661781563521E-2</v>
      </c>
      <c r="BD12" s="17">
        <v>4.0517760570020843E-2</v>
      </c>
      <c r="BE12" s="17">
        <v>2.229449588921411E-2</v>
      </c>
      <c r="BF12" s="17">
        <v>2.5881407123525368E-3</v>
      </c>
      <c r="BG12" s="17">
        <v>2.821506657067311E-2</v>
      </c>
      <c r="BH12" s="17">
        <v>2.759257431915791E-2</v>
      </c>
      <c r="BI12" s="17">
        <v>1.4470764815003879E-2</v>
      </c>
      <c r="BJ12" s="17">
        <v>3.5994665064360117E-2</v>
      </c>
      <c r="BK12" s="17">
        <v>4.1123083852508291E-2</v>
      </c>
      <c r="BL12" s="17">
        <v>0</v>
      </c>
      <c r="BM12" s="17">
        <v>1.5314049126673449E-2</v>
      </c>
      <c r="BN12" s="17">
        <v>2.8220942236983081E-2</v>
      </c>
      <c r="BP12" s="17">
        <v>2.6173456524289651E-2</v>
      </c>
      <c r="BQ12" s="17">
        <v>5.7958157426632826E-3</v>
      </c>
      <c r="BR12" s="17">
        <v>1.703202977875112E-2</v>
      </c>
      <c r="BS12" s="17">
        <v>1.917036757358765E-2</v>
      </c>
      <c r="BT12" s="17">
        <v>6.2304182467505693E-3</v>
      </c>
      <c r="BU12" s="17">
        <v>3.6532096023783787E-2</v>
      </c>
      <c r="BV12" s="17">
        <v>4.8216884941075892E-2</v>
      </c>
      <c r="BW12" s="17">
        <v>2.4840639560278009E-2</v>
      </c>
      <c r="BX12" s="17">
        <v>3.2945960912778342E-2</v>
      </c>
      <c r="BY12" s="17">
        <v>3.4245681664108352E-2</v>
      </c>
    </row>
    <row r="13" spans="2:79" ht="18.95" customHeight="1">
      <c r="B13" s="19" t="s">
        <v>55</v>
      </c>
      <c r="C13" s="17">
        <v>9.0925574517978641E-3</v>
      </c>
      <c r="D13" s="17">
        <v>8.8608402481087801E-3</v>
      </c>
      <c r="E13" s="17">
        <v>1.162551306836716E-2</v>
      </c>
      <c r="F13" s="17">
        <v>0</v>
      </c>
      <c r="H13" s="17">
        <v>3.0377540120039959E-2</v>
      </c>
      <c r="I13" s="17">
        <v>0</v>
      </c>
      <c r="J13" s="17">
        <v>1.584064062309936E-2</v>
      </c>
      <c r="K13" s="17">
        <v>1.4154656454868001E-2</v>
      </c>
      <c r="L13" s="17">
        <v>1.752739733517888E-3</v>
      </c>
      <c r="M13" s="17">
        <v>5.221116584502407E-3</v>
      </c>
      <c r="N13" s="17">
        <v>0</v>
      </c>
      <c r="O13" s="17">
        <v>0</v>
      </c>
      <c r="P13" s="17">
        <v>1.5388960778725711E-2</v>
      </c>
      <c r="Q13" s="17">
        <v>0</v>
      </c>
      <c r="R13" s="17">
        <v>1.686274326257222E-2</v>
      </c>
      <c r="S13" s="17">
        <v>1.982514133295029E-3</v>
      </c>
      <c r="U13" s="17">
        <v>2.323874324596371E-2</v>
      </c>
      <c r="V13" s="17">
        <v>0</v>
      </c>
      <c r="W13" s="17">
        <v>1.8394145797131198E-2</v>
      </c>
      <c r="X13" s="17">
        <v>8.3438497774899548E-3</v>
      </c>
      <c r="Y13" s="17">
        <v>4.3757609122844314E-3</v>
      </c>
      <c r="Z13" s="17">
        <v>1.566016917788525E-3</v>
      </c>
      <c r="AA13" s="17">
        <v>2.8834564604628562E-3</v>
      </c>
      <c r="AB13" s="17">
        <v>3.260774119255073E-3</v>
      </c>
      <c r="AC13" s="17">
        <v>8.2840470049036444E-3</v>
      </c>
      <c r="AD13" s="17">
        <v>9.0698242683563898E-3</v>
      </c>
      <c r="AE13" s="17">
        <v>0.39527068278007571</v>
      </c>
      <c r="AG13" s="17">
        <v>6.4940009506890082E-3</v>
      </c>
      <c r="AH13" s="17">
        <v>1.1122469121940599E-2</v>
      </c>
      <c r="AJ13" s="17">
        <v>7.1597297309338699E-3</v>
      </c>
      <c r="AK13" s="17">
        <v>8.6381116799190659E-3</v>
      </c>
      <c r="AL13" s="17">
        <v>7.5478208678128001E-3</v>
      </c>
      <c r="AM13" s="17">
        <v>8.1944473443341347E-3</v>
      </c>
      <c r="AN13" s="17">
        <v>1.4313060779037779E-2</v>
      </c>
      <c r="AO13" s="17">
        <v>2.3966135751160359E-2</v>
      </c>
      <c r="AP13" s="17">
        <v>1.877638334621572E-2</v>
      </c>
      <c r="AQ13" s="17">
        <v>6.6093787843032317E-3</v>
      </c>
      <c r="AR13" s="17">
        <v>7.5576556580867673E-3</v>
      </c>
      <c r="AS13" s="17">
        <v>4.6891267815485386E-3</v>
      </c>
      <c r="AT13" s="17">
        <v>8.6872638673811294E-3</v>
      </c>
      <c r="AU13" s="17">
        <v>1.453483992503975E-2</v>
      </c>
      <c r="AV13" s="17">
        <v>2.7970807287702969E-2</v>
      </c>
      <c r="AX13" s="17">
        <v>9.7073876431451774E-3</v>
      </c>
      <c r="AY13" s="17">
        <v>4.6891267815485386E-3</v>
      </c>
      <c r="AZ13" s="17">
        <v>8.6872638673811294E-3</v>
      </c>
      <c r="BA13" s="17">
        <v>1.453483992503975E-2</v>
      </c>
      <c r="BC13" s="17">
        <v>1.7594119207814229E-2</v>
      </c>
      <c r="BD13" s="17">
        <v>2.727547574098349E-2</v>
      </c>
      <c r="BE13" s="17">
        <v>0</v>
      </c>
      <c r="BF13" s="17">
        <v>5.8515083640830676E-3</v>
      </c>
      <c r="BG13" s="17">
        <v>4.8888647469946117E-2</v>
      </c>
      <c r="BH13" s="17">
        <v>7.4866081434917884E-3</v>
      </c>
      <c r="BI13" s="17">
        <v>1.040901607435203E-2</v>
      </c>
      <c r="BJ13" s="17">
        <v>4.0245345090546523E-3</v>
      </c>
      <c r="BK13" s="17">
        <v>0</v>
      </c>
      <c r="BL13" s="17">
        <v>2.844260924520365E-2</v>
      </c>
      <c r="BM13" s="17">
        <v>7.5868488814609756E-3</v>
      </c>
      <c r="BN13" s="17">
        <v>1.8229037689816489E-2</v>
      </c>
      <c r="BP13" s="17">
        <v>2.280426856857168E-3</v>
      </c>
      <c r="BQ13" s="17">
        <v>1.155404200238665E-2</v>
      </c>
      <c r="BR13" s="17">
        <v>1.940023164150741E-2</v>
      </c>
      <c r="BS13" s="17">
        <v>3.9310154962245783E-3</v>
      </c>
      <c r="BT13" s="17">
        <v>6.2304182467505693E-3</v>
      </c>
      <c r="BU13" s="17">
        <v>1.217736534126126E-2</v>
      </c>
      <c r="BV13" s="17">
        <v>0</v>
      </c>
      <c r="BW13" s="17">
        <v>1.214609271324598E-2</v>
      </c>
      <c r="BX13" s="17">
        <v>0</v>
      </c>
      <c r="BY13" s="17">
        <v>1.4366813900841919E-2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A22"/>
  <sheetViews>
    <sheetView showGridLines="0" topLeftCell="A2" workbookViewId="0">
      <pane xSplit="2" topLeftCell="AX1" activePane="topRight" state="frozen"/>
      <selection pane="topRight" activeCell="BC9" sqref="BC9"/>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400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45.95" customHeight="1">
      <c r="B9" s="19" t="s">
        <v>401</v>
      </c>
      <c r="C9" s="17">
        <v>0.34504558019117693</v>
      </c>
      <c r="D9" s="17">
        <v>0.34946019782676468</v>
      </c>
      <c r="E9" s="17">
        <v>0.32363835805965507</v>
      </c>
      <c r="F9" s="17">
        <v>0.3567470113753704</v>
      </c>
      <c r="H9" s="17">
        <v>0.25057277867130778</v>
      </c>
      <c r="I9" s="17">
        <v>0.39830471439587201</v>
      </c>
      <c r="J9" s="17">
        <v>0.35144799054150461</v>
      </c>
      <c r="K9" s="17">
        <v>0.37096622292119558</v>
      </c>
      <c r="L9" s="17">
        <v>0.28602717063467958</v>
      </c>
      <c r="M9" s="17">
        <v>0.36051302274101071</v>
      </c>
      <c r="N9" s="17">
        <v>0.35299061058208558</v>
      </c>
      <c r="O9" s="17">
        <v>0.36608920305039411</v>
      </c>
      <c r="P9" s="17">
        <v>0.3753105890169065</v>
      </c>
      <c r="Q9" s="17">
        <v>0.38044608014534709</v>
      </c>
      <c r="R9" s="17">
        <v>0.42416501171119891</v>
      </c>
      <c r="S9" s="17">
        <v>0.31721261394478961</v>
      </c>
      <c r="U9" s="17">
        <v>0.34342280176671969</v>
      </c>
      <c r="V9" s="17">
        <v>0.2904404947494964</v>
      </c>
      <c r="W9" s="17">
        <v>0.29900085476742172</v>
      </c>
      <c r="X9" s="17">
        <v>0.36275520242864212</v>
      </c>
      <c r="Y9" s="17">
        <v>0.42764861270956211</v>
      </c>
      <c r="Z9" s="17">
        <v>0.39322392087828528</v>
      </c>
      <c r="AA9" s="17">
        <v>0.31601827582643982</v>
      </c>
      <c r="AB9" s="17">
        <v>0.36001618147418962</v>
      </c>
      <c r="AC9" s="17">
        <v>0.33757722647982019</v>
      </c>
      <c r="AD9" s="17">
        <v>0.34627692024647211</v>
      </c>
      <c r="AE9" s="17">
        <v>0.21153811391394101</v>
      </c>
      <c r="AG9" s="17">
        <v>0.36415674041588242</v>
      </c>
      <c r="AH9" s="17">
        <v>0.33011653510266598</v>
      </c>
      <c r="AJ9" s="17">
        <v>0.37014893871331173</v>
      </c>
      <c r="AK9" s="17">
        <v>0.38960987598884222</v>
      </c>
      <c r="AL9" s="17">
        <v>0.39976366767899002</v>
      </c>
      <c r="AM9" s="17">
        <v>0.39215509925626801</v>
      </c>
      <c r="AN9" s="17">
        <v>0.35224807803953467</v>
      </c>
      <c r="AO9" s="17">
        <v>0.38822564094733969</v>
      </c>
      <c r="AP9" s="17">
        <v>0.34202273056816801</v>
      </c>
      <c r="AQ9" s="17">
        <v>0.36153478349661949</v>
      </c>
      <c r="AR9" s="17">
        <v>0.32442181125217828</v>
      </c>
      <c r="AS9" s="17">
        <v>0.41283621867491771</v>
      </c>
      <c r="AT9" s="17">
        <v>0.31270572747737618</v>
      </c>
      <c r="AU9" s="17">
        <v>0.34388939892389231</v>
      </c>
      <c r="AV9" s="17">
        <v>0.40399144835603429</v>
      </c>
      <c r="AX9" s="17">
        <v>0.35202793152110529</v>
      </c>
      <c r="AY9" s="17">
        <v>0.41283621867491771</v>
      </c>
      <c r="AZ9" s="17">
        <v>0.31270572747737618</v>
      </c>
      <c r="BA9" s="17">
        <v>0.34388939892389231</v>
      </c>
      <c r="BC9" s="17">
        <v>0.37769939054869239</v>
      </c>
      <c r="BD9" s="17">
        <v>0.35064264206910051</v>
      </c>
      <c r="BE9" s="17">
        <v>0.31680921553046071</v>
      </c>
      <c r="BF9" s="17">
        <v>0.41335323927124967</v>
      </c>
      <c r="BG9" s="17">
        <v>0.32028119673038252</v>
      </c>
      <c r="BH9" s="17">
        <v>0.35782962789886169</v>
      </c>
      <c r="BI9" s="17">
        <v>0.38294917863994832</v>
      </c>
      <c r="BJ9" s="17">
        <v>0.35861631538845762</v>
      </c>
      <c r="BK9" s="17">
        <v>0.39211877181649651</v>
      </c>
      <c r="BL9" s="17">
        <v>0.3707600290844113</v>
      </c>
      <c r="BM9" s="17">
        <v>0.39680052337245031</v>
      </c>
      <c r="BN9" s="17">
        <v>0.35098472479614201</v>
      </c>
      <c r="BP9" s="17">
        <v>0.35506240270031569</v>
      </c>
      <c r="BQ9" s="17">
        <v>0.32654638923999568</v>
      </c>
      <c r="BR9" s="17">
        <v>0.37591313754370359</v>
      </c>
      <c r="BS9" s="17">
        <v>0.34980381891277562</v>
      </c>
      <c r="BT9" s="17">
        <v>0.36636893705340218</v>
      </c>
      <c r="BU9" s="17">
        <v>0.30838795512029488</v>
      </c>
      <c r="BV9" s="17">
        <v>0.2420843270685995</v>
      </c>
      <c r="BW9" s="17">
        <v>0.31517662107450939</v>
      </c>
      <c r="BX9" s="17">
        <v>0.36351027805770791</v>
      </c>
      <c r="BY9" s="17">
        <v>0.36565085963771288</v>
      </c>
    </row>
    <row r="10" spans="2:79" ht="32.1" customHeight="1">
      <c r="B10" s="19" t="s">
        <v>402</v>
      </c>
      <c r="C10" s="17">
        <v>0.5340695502638475</v>
      </c>
      <c r="D10" s="17">
        <v>0.53947253445100951</v>
      </c>
      <c r="E10" s="17">
        <v>0.52437140887288358</v>
      </c>
      <c r="F10" s="17">
        <v>0.45414958135258149</v>
      </c>
      <c r="H10" s="17">
        <v>0.50547223337720193</v>
      </c>
      <c r="I10" s="17">
        <v>0.52484530338700386</v>
      </c>
      <c r="J10" s="17">
        <v>0.56749175432187837</v>
      </c>
      <c r="K10" s="17">
        <v>0.5294470573304666</v>
      </c>
      <c r="L10" s="17">
        <v>0.5435532036426528</v>
      </c>
      <c r="M10" s="17">
        <v>0.51033198108353095</v>
      </c>
      <c r="N10" s="17">
        <v>0.52033715365588795</v>
      </c>
      <c r="O10" s="17">
        <v>0.46100799034694079</v>
      </c>
      <c r="P10" s="17">
        <v>0.55596867305572562</v>
      </c>
      <c r="Q10" s="17">
        <v>0.52412655963539656</v>
      </c>
      <c r="R10" s="17">
        <v>0.55624319600616223</v>
      </c>
      <c r="S10" s="17">
        <v>0.56006974006831745</v>
      </c>
      <c r="U10" s="17">
        <v>0.52946914767268294</v>
      </c>
      <c r="V10" s="17">
        <v>0.60926437594009086</v>
      </c>
      <c r="W10" s="17">
        <v>0.55420965806126876</v>
      </c>
      <c r="X10" s="17">
        <v>0.49557152301864421</v>
      </c>
      <c r="Y10" s="17">
        <v>0.52701350420492599</v>
      </c>
      <c r="Z10" s="17">
        <v>0.45920912494876581</v>
      </c>
      <c r="AA10" s="17">
        <v>0.52289792002217039</v>
      </c>
      <c r="AB10" s="17">
        <v>0.52883108588221017</v>
      </c>
      <c r="AC10" s="17">
        <v>0.57976514017728442</v>
      </c>
      <c r="AD10" s="17">
        <v>0.53814820287911225</v>
      </c>
      <c r="AE10" s="17">
        <v>0.21950501774343339</v>
      </c>
      <c r="AG10" s="17">
        <v>0.54164951992592281</v>
      </c>
      <c r="AH10" s="17">
        <v>0.52814831327330691</v>
      </c>
      <c r="AJ10" s="17">
        <v>0.51008872249014947</v>
      </c>
      <c r="AK10" s="17">
        <v>0.53192248979221302</v>
      </c>
      <c r="AL10" s="17">
        <v>0.51443781651797038</v>
      </c>
      <c r="AM10" s="17">
        <v>0.52334449153547746</v>
      </c>
      <c r="AN10" s="17">
        <v>0.52729101694284009</v>
      </c>
      <c r="AO10" s="17">
        <v>0.47555146668199</v>
      </c>
      <c r="AP10" s="17">
        <v>0.54343271340231802</v>
      </c>
      <c r="AQ10" s="17">
        <v>0.48490243174475789</v>
      </c>
      <c r="AR10" s="17">
        <v>0.52370780508023662</v>
      </c>
      <c r="AS10" s="17">
        <v>0.53613140146115645</v>
      </c>
      <c r="AT10" s="17">
        <v>0.52067869275743617</v>
      </c>
      <c r="AU10" s="17">
        <v>0.52351066622899622</v>
      </c>
      <c r="AV10" s="17">
        <v>0.58207693790488457</v>
      </c>
      <c r="AX10" s="17">
        <v>0.5330246532919749</v>
      </c>
      <c r="AY10" s="17">
        <v>0.53613140146115645</v>
      </c>
      <c r="AZ10" s="17">
        <v>0.52067869275743617</v>
      </c>
      <c r="BA10" s="17">
        <v>0.52351066622899622</v>
      </c>
      <c r="BC10" s="17">
        <v>0.50850987702450257</v>
      </c>
      <c r="BD10" s="17">
        <v>0.48540409283795888</v>
      </c>
      <c r="BE10" s="17">
        <v>0.56182015235014104</v>
      </c>
      <c r="BF10" s="17">
        <v>0.52495148783247592</v>
      </c>
      <c r="BG10" s="17">
        <v>0.43176083916472868</v>
      </c>
      <c r="BH10" s="17">
        <v>0.50467535618683623</v>
      </c>
      <c r="BI10" s="17">
        <v>0.45905838817563999</v>
      </c>
      <c r="BJ10" s="17">
        <v>0.55913967548919508</v>
      </c>
      <c r="BK10" s="17">
        <v>0.51165642891953034</v>
      </c>
      <c r="BL10" s="17">
        <v>0.42430869498507701</v>
      </c>
      <c r="BM10" s="17">
        <v>0.56928919776224163</v>
      </c>
      <c r="BN10" s="17">
        <v>0.52626472600070551</v>
      </c>
      <c r="BP10" s="17">
        <v>0.60480947249372874</v>
      </c>
      <c r="BQ10" s="17">
        <v>0.46855213349844399</v>
      </c>
      <c r="BR10" s="17">
        <v>0.5318889223234633</v>
      </c>
      <c r="BS10" s="17">
        <v>0.53940329080144545</v>
      </c>
      <c r="BT10" s="17">
        <v>0.56569471705422758</v>
      </c>
      <c r="BU10" s="17">
        <v>0.54935824761433649</v>
      </c>
      <c r="BV10" s="17">
        <v>0.61674899349431778</v>
      </c>
      <c r="BW10" s="17">
        <v>0.44408856074800329</v>
      </c>
      <c r="BX10" s="17">
        <v>0.51686787295398562</v>
      </c>
      <c r="BY10" s="17">
        <v>0.50040866274573015</v>
      </c>
    </row>
    <row r="11" spans="2:79" ht="60" customHeight="1">
      <c r="B11" s="19" t="s">
        <v>403</v>
      </c>
      <c r="C11" s="17">
        <v>0.45628599291848682</v>
      </c>
      <c r="D11" s="17">
        <v>0.45616348158498032</v>
      </c>
      <c r="E11" s="17">
        <v>0.44906011230147858</v>
      </c>
      <c r="F11" s="17">
        <v>0.49619665566168519</v>
      </c>
      <c r="H11" s="17">
        <v>0.38995985461733618</v>
      </c>
      <c r="I11" s="17">
        <v>0.4821808131110365</v>
      </c>
      <c r="J11" s="17">
        <v>0.46153693892064762</v>
      </c>
      <c r="K11" s="17">
        <v>0.43049512269343382</v>
      </c>
      <c r="L11" s="17">
        <v>0.42319235943146022</v>
      </c>
      <c r="M11" s="17">
        <v>0.41546959305365699</v>
      </c>
      <c r="N11" s="17">
        <v>0.4100181249075362</v>
      </c>
      <c r="O11" s="17">
        <v>0.47525488352447498</v>
      </c>
      <c r="P11" s="17">
        <v>0.48990165415552911</v>
      </c>
      <c r="Q11" s="17">
        <v>0.53891069908385614</v>
      </c>
      <c r="R11" s="17">
        <v>0.53943042642251193</v>
      </c>
      <c r="S11" s="17">
        <v>0.45375924708204679</v>
      </c>
      <c r="U11" s="17">
        <v>0.41631680434927809</v>
      </c>
      <c r="V11" s="17">
        <v>0.37454945070652917</v>
      </c>
      <c r="W11" s="17">
        <v>0.35062348362396251</v>
      </c>
      <c r="X11" s="17">
        <v>0.45402455904537348</v>
      </c>
      <c r="Y11" s="17">
        <v>0.48794117936796139</v>
      </c>
      <c r="Z11" s="17">
        <v>0.48939060292465753</v>
      </c>
      <c r="AA11" s="17">
        <v>0.56932869028090916</v>
      </c>
      <c r="AB11" s="17">
        <v>0.51057871368738073</v>
      </c>
      <c r="AC11" s="17">
        <v>0.53012815446197403</v>
      </c>
      <c r="AD11" s="17">
        <v>0.33251514011171213</v>
      </c>
      <c r="AE11" s="17">
        <v>0.30238273200263022</v>
      </c>
      <c r="AG11" s="17">
        <v>0.49415262764879542</v>
      </c>
      <c r="AH11" s="17">
        <v>0.42670575338346578</v>
      </c>
      <c r="AJ11" s="17">
        <v>0.5049532332118829</v>
      </c>
      <c r="AK11" s="17">
        <v>0.44298320863584922</v>
      </c>
      <c r="AL11" s="17">
        <v>0.46410067170245523</v>
      </c>
      <c r="AM11" s="17">
        <v>0.45413881817270768</v>
      </c>
      <c r="AN11" s="17">
        <v>0.46807632538994781</v>
      </c>
      <c r="AO11" s="17">
        <v>0.49501782710782982</v>
      </c>
      <c r="AP11" s="17">
        <v>0.45797456068777642</v>
      </c>
      <c r="AQ11" s="17">
        <v>0.4689281629526843</v>
      </c>
      <c r="AR11" s="17">
        <v>0.46713548409252259</v>
      </c>
      <c r="AS11" s="17">
        <v>0.48992049119249209</v>
      </c>
      <c r="AT11" s="17">
        <v>0.45487833568226738</v>
      </c>
      <c r="AU11" s="17">
        <v>0.46171236980224112</v>
      </c>
      <c r="AV11" s="17">
        <v>0.48472364696375519</v>
      </c>
      <c r="AX11" s="17">
        <v>0.46457047642909222</v>
      </c>
      <c r="AY11" s="17">
        <v>0.48992049119249209</v>
      </c>
      <c r="AZ11" s="17">
        <v>0.45487833568226738</v>
      </c>
      <c r="BA11" s="17">
        <v>0.46171236980224112</v>
      </c>
      <c r="BC11" s="17">
        <v>0.54181659339818067</v>
      </c>
      <c r="BD11" s="17">
        <v>0.48923127976211972</v>
      </c>
      <c r="BE11" s="17">
        <v>0.54340835540763122</v>
      </c>
      <c r="BF11" s="17">
        <v>0.52765142428691869</v>
      </c>
      <c r="BG11" s="17">
        <v>0.49900646861527981</v>
      </c>
      <c r="BH11" s="17">
        <v>0.54611409632839825</v>
      </c>
      <c r="BI11" s="17">
        <v>0.58805703520944586</v>
      </c>
      <c r="BJ11" s="17">
        <v>0.46828878301670479</v>
      </c>
      <c r="BK11" s="17">
        <v>0.44022120828777522</v>
      </c>
      <c r="BL11" s="17">
        <v>0.52525478278565152</v>
      </c>
      <c r="BM11" s="17">
        <v>0.48209965740901689</v>
      </c>
      <c r="BN11" s="17">
        <v>0.41807781893820622</v>
      </c>
      <c r="BP11" s="17">
        <v>0.45929400047032171</v>
      </c>
      <c r="BQ11" s="17">
        <v>0.50457759964630755</v>
      </c>
      <c r="BR11" s="17">
        <v>0.43643900687015907</v>
      </c>
      <c r="BS11" s="17">
        <v>0.46506233370764422</v>
      </c>
      <c r="BT11" s="17">
        <v>0.55661152389141977</v>
      </c>
      <c r="BU11" s="17">
        <v>0.40192691934223951</v>
      </c>
      <c r="BV11" s="17">
        <v>0.5188634950893547</v>
      </c>
      <c r="BW11" s="17">
        <v>0.41795840824968089</v>
      </c>
      <c r="BX11" s="17">
        <v>0.41523527234284779</v>
      </c>
      <c r="BY11" s="17">
        <v>0.44298593236742762</v>
      </c>
    </row>
    <row r="12" spans="2:79" ht="45.95" customHeight="1">
      <c r="B12" s="19" t="s">
        <v>404</v>
      </c>
      <c r="C12" s="17">
        <v>0.51846719596419333</v>
      </c>
      <c r="D12" s="17">
        <v>0.52783397880525662</v>
      </c>
      <c r="E12" s="17">
        <v>0.51050675465225603</v>
      </c>
      <c r="F12" s="17">
        <v>0.41772305632202739</v>
      </c>
      <c r="H12" s="17">
        <v>0.43370008387169812</v>
      </c>
      <c r="I12" s="17">
        <v>0.59891046269190773</v>
      </c>
      <c r="J12" s="17">
        <v>0.48010366822496681</v>
      </c>
      <c r="K12" s="17">
        <v>0.43476351580067829</v>
      </c>
      <c r="L12" s="17">
        <v>0.49344710487202093</v>
      </c>
      <c r="M12" s="17">
        <v>0.52977786350796741</v>
      </c>
      <c r="N12" s="17">
        <v>0.46237647738394722</v>
      </c>
      <c r="O12" s="17">
        <v>0.59621383419463869</v>
      </c>
      <c r="P12" s="17">
        <v>0.52623683351251327</v>
      </c>
      <c r="Q12" s="17">
        <v>0.52505634515950628</v>
      </c>
      <c r="R12" s="17">
        <v>0.59021845032693088</v>
      </c>
      <c r="S12" s="17">
        <v>0.5704555759998009</v>
      </c>
      <c r="U12" s="17">
        <v>0.47976959007806552</v>
      </c>
      <c r="V12" s="17">
        <v>0.4713509521698514</v>
      </c>
      <c r="W12" s="17">
        <v>0.48911312979837468</v>
      </c>
      <c r="X12" s="17">
        <v>0.51746310967200415</v>
      </c>
      <c r="Y12" s="17">
        <v>0.46815716380018929</v>
      </c>
      <c r="Z12" s="17">
        <v>0.53413621202046713</v>
      </c>
      <c r="AA12" s="17">
        <v>0.55450332403472535</v>
      </c>
      <c r="AB12" s="17">
        <v>0.53066629706873414</v>
      </c>
      <c r="AC12" s="17">
        <v>0.5750954856240108</v>
      </c>
      <c r="AD12" s="17">
        <v>0.54151528664046411</v>
      </c>
      <c r="AE12" s="17">
        <v>0.30238273200263022</v>
      </c>
      <c r="AG12" s="17">
        <v>0.56112829153272648</v>
      </c>
      <c r="AH12" s="17">
        <v>0.48514167245962952</v>
      </c>
      <c r="AJ12" s="17">
        <v>0.53819144067008529</v>
      </c>
      <c r="AK12" s="17">
        <v>0.54524532345260956</v>
      </c>
      <c r="AL12" s="17">
        <v>0.56952638140543099</v>
      </c>
      <c r="AM12" s="17">
        <v>0.53164520985726516</v>
      </c>
      <c r="AN12" s="17">
        <v>0.51563349657528024</v>
      </c>
      <c r="AO12" s="17">
        <v>0.54972586640482768</v>
      </c>
      <c r="AP12" s="17">
        <v>0.56862427458920461</v>
      </c>
      <c r="AQ12" s="17">
        <v>0.51738857502868696</v>
      </c>
      <c r="AR12" s="17">
        <v>0.64074395603294088</v>
      </c>
      <c r="AS12" s="17">
        <v>0.63655196834025696</v>
      </c>
      <c r="AT12" s="17">
        <v>0.57550824661378341</v>
      </c>
      <c r="AU12" s="17">
        <v>0.51813640502997349</v>
      </c>
      <c r="AV12" s="17">
        <v>0.60819760587728233</v>
      </c>
      <c r="AX12" s="17">
        <v>0.51586397743947299</v>
      </c>
      <c r="AY12" s="17">
        <v>0.63655196834025696</v>
      </c>
      <c r="AZ12" s="17">
        <v>0.57550824661378341</v>
      </c>
      <c r="BA12" s="17">
        <v>0.51813640502997349</v>
      </c>
      <c r="BC12" s="17">
        <v>0.47594728886338677</v>
      </c>
      <c r="BD12" s="17">
        <v>0.39964242974528691</v>
      </c>
      <c r="BE12" s="17">
        <v>0.49980521688289592</v>
      </c>
      <c r="BF12" s="17">
        <v>0.53804062241686901</v>
      </c>
      <c r="BG12" s="17">
        <v>0.58223750074943792</v>
      </c>
      <c r="BH12" s="17">
        <v>0.56250756389444767</v>
      </c>
      <c r="BI12" s="17">
        <v>0.56609023722785867</v>
      </c>
      <c r="BJ12" s="17">
        <v>0.53126507640390253</v>
      </c>
      <c r="BK12" s="17">
        <v>0.49155822895762152</v>
      </c>
      <c r="BL12" s="17">
        <v>0.44176094823441209</v>
      </c>
      <c r="BM12" s="17">
        <v>0.49121392599936409</v>
      </c>
      <c r="BN12" s="17">
        <v>0.53519741447670388</v>
      </c>
      <c r="BP12" s="17">
        <v>0.52609754277882392</v>
      </c>
      <c r="BQ12" s="17">
        <v>0.51941379160327605</v>
      </c>
      <c r="BR12" s="17">
        <v>0.53003523973317357</v>
      </c>
      <c r="BS12" s="17">
        <v>0.50330315106558876</v>
      </c>
      <c r="BT12" s="17">
        <v>0.64816392168080272</v>
      </c>
      <c r="BU12" s="17">
        <v>0.57885626360246845</v>
      </c>
      <c r="BV12" s="17">
        <v>0.49018867060546217</v>
      </c>
      <c r="BW12" s="17">
        <v>0.48114302083356342</v>
      </c>
      <c r="BX12" s="17">
        <v>0.46838904213807642</v>
      </c>
      <c r="BY12" s="17">
        <v>0.50442633186061991</v>
      </c>
    </row>
    <row r="13" spans="2:79" ht="60" customHeight="1">
      <c r="B13" s="19" t="s">
        <v>405</v>
      </c>
      <c r="C13" s="17">
        <v>0.46895959584417901</v>
      </c>
      <c r="D13" s="17">
        <v>0.48320326397976981</v>
      </c>
      <c r="E13" s="17">
        <v>0.43163390535105578</v>
      </c>
      <c r="F13" s="17">
        <v>0.42941467317940168</v>
      </c>
      <c r="H13" s="17">
        <v>0.5128703091063499</v>
      </c>
      <c r="I13" s="17">
        <v>0.44461205827414663</v>
      </c>
      <c r="J13" s="17">
        <v>0.4064015120505895</v>
      </c>
      <c r="K13" s="17">
        <v>0.46277820747075749</v>
      </c>
      <c r="L13" s="17">
        <v>0.54392605047938514</v>
      </c>
      <c r="M13" s="17">
        <v>0.4766460930460909</v>
      </c>
      <c r="N13" s="17">
        <v>0.45724296517179919</v>
      </c>
      <c r="O13" s="17">
        <v>0.42355555366180397</v>
      </c>
      <c r="P13" s="17">
        <v>0.45150420108639722</v>
      </c>
      <c r="Q13" s="17">
        <v>0.45858918309340307</v>
      </c>
      <c r="R13" s="17">
        <v>0.46433213188302158</v>
      </c>
      <c r="S13" s="17">
        <v>0.46362420251906011</v>
      </c>
      <c r="U13" s="17">
        <v>0.49044194067887431</v>
      </c>
      <c r="V13" s="17">
        <v>0.42553979432632211</v>
      </c>
      <c r="W13" s="17">
        <v>0.47364040806193503</v>
      </c>
      <c r="X13" s="17">
        <v>0.47224226378647072</v>
      </c>
      <c r="Y13" s="17">
        <v>0.47211220945671251</v>
      </c>
      <c r="Z13" s="17">
        <v>0.52065574979923424</v>
      </c>
      <c r="AA13" s="17">
        <v>0.45214620501539038</v>
      </c>
      <c r="AB13" s="17">
        <v>0.46368651583837123</v>
      </c>
      <c r="AC13" s="17">
        <v>0.46371225543079292</v>
      </c>
      <c r="AD13" s="17">
        <v>0.45019966159022973</v>
      </c>
      <c r="AE13" s="17">
        <v>0.47603277077984413</v>
      </c>
      <c r="AG13" s="17">
        <v>0.45660942532329879</v>
      </c>
      <c r="AH13" s="17">
        <v>0.47860716566145622</v>
      </c>
      <c r="AJ13" s="17">
        <v>0.49952453805294711</v>
      </c>
      <c r="AK13" s="17">
        <v>0.5126906053626008</v>
      </c>
      <c r="AL13" s="17">
        <v>0.51930868096558613</v>
      </c>
      <c r="AM13" s="17">
        <v>0.49428253137568878</v>
      </c>
      <c r="AN13" s="17">
        <v>0.5274170980572902</v>
      </c>
      <c r="AO13" s="17">
        <v>0.4992295476115069</v>
      </c>
      <c r="AP13" s="17">
        <v>0.48656123911103238</v>
      </c>
      <c r="AQ13" s="17">
        <v>0.53536683429879317</v>
      </c>
      <c r="AR13" s="17">
        <v>0.50160064514967717</v>
      </c>
      <c r="AS13" s="17">
        <v>0.51811426307930897</v>
      </c>
      <c r="AT13" s="17">
        <v>0.49369554062779281</v>
      </c>
      <c r="AU13" s="17">
        <v>0.45877381525667721</v>
      </c>
      <c r="AV13" s="17">
        <v>0.54264185250756214</v>
      </c>
      <c r="AX13" s="17">
        <v>0.47770129994199512</v>
      </c>
      <c r="AY13" s="17">
        <v>0.51811426307930897</v>
      </c>
      <c r="AZ13" s="17">
        <v>0.49369554062779281</v>
      </c>
      <c r="BA13" s="17">
        <v>0.45877381525667721</v>
      </c>
      <c r="BC13" s="17">
        <v>0.51645434831599135</v>
      </c>
      <c r="BD13" s="17">
        <v>0.60775339839333775</v>
      </c>
      <c r="BE13" s="17">
        <v>0.48481969705837707</v>
      </c>
      <c r="BF13" s="17">
        <v>0.47984549433185131</v>
      </c>
      <c r="BG13" s="17">
        <v>0.54456072794149057</v>
      </c>
      <c r="BH13" s="17">
        <v>0.4583644242766588</v>
      </c>
      <c r="BI13" s="17">
        <v>0.50037445363274069</v>
      </c>
      <c r="BJ13" s="17">
        <v>0.49450707392080279</v>
      </c>
      <c r="BK13" s="17">
        <v>0.51342555296449532</v>
      </c>
      <c r="BL13" s="17">
        <v>0.52079776020825552</v>
      </c>
      <c r="BM13" s="17">
        <v>0.52927947998560321</v>
      </c>
      <c r="BN13" s="17">
        <v>0.46283432761383719</v>
      </c>
      <c r="BP13" s="17">
        <v>0.51217712306256968</v>
      </c>
      <c r="BQ13" s="17">
        <v>0.46301385476568752</v>
      </c>
      <c r="BR13" s="17">
        <v>0.40123586996468891</v>
      </c>
      <c r="BS13" s="17">
        <v>0.50760144864676215</v>
      </c>
      <c r="BT13" s="17">
        <v>0.46149436728297449</v>
      </c>
      <c r="BU13" s="17">
        <v>0.43146455270986972</v>
      </c>
      <c r="BV13" s="17">
        <v>0.50047706953809779</v>
      </c>
      <c r="BW13" s="17">
        <v>0.51926141175941631</v>
      </c>
      <c r="BX13" s="17">
        <v>0.43617676732661831</v>
      </c>
      <c r="BY13" s="17">
        <v>0.42917493902391862</v>
      </c>
    </row>
    <row r="14" spans="2:79" ht="60" customHeight="1">
      <c r="B14" s="27" t="s">
        <v>406</v>
      </c>
      <c r="C14" s="17">
        <v>0.50656754762476508</v>
      </c>
      <c r="D14" s="17">
        <v>0.49691557912444673</v>
      </c>
      <c r="E14" s="17">
        <v>0.53288639018377537</v>
      </c>
      <c r="F14" s="17">
        <v>0.57066343776504502</v>
      </c>
      <c r="H14" s="17">
        <v>0.48895725043013061</v>
      </c>
      <c r="I14" s="17">
        <v>0.29864544988539332</v>
      </c>
      <c r="J14" s="17">
        <v>0.47878657423300208</v>
      </c>
      <c r="K14" s="17">
        <v>0.51883005576404606</v>
      </c>
      <c r="L14" s="17">
        <v>0.50044754356210819</v>
      </c>
      <c r="M14" s="17">
        <v>0.47851104470900607</v>
      </c>
      <c r="N14" s="17">
        <v>0.49116958421800888</v>
      </c>
      <c r="O14" s="17">
        <v>0.54780132175156437</v>
      </c>
      <c r="P14" s="17">
        <v>0.55247900614164647</v>
      </c>
      <c r="Q14" s="17">
        <v>0.5768017320304204</v>
      </c>
      <c r="R14" s="17">
        <v>0.56175601809085629</v>
      </c>
      <c r="S14" s="17">
        <v>0.52748994177427699</v>
      </c>
      <c r="U14" s="17">
        <v>0.52806110860898459</v>
      </c>
      <c r="V14" s="17">
        <v>0.36239002123168002</v>
      </c>
      <c r="W14" s="17">
        <v>0.48506069141060898</v>
      </c>
      <c r="X14" s="17">
        <v>0.49482512718665911</v>
      </c>
      <c r="Y14" s="17">
        <v>0.48871357355411021</v>
      </c>
      <c r="Z14" s="17">
        <v>0.49604363795677298</v>
      </c>
      <c r="AA14" s="17">
        <v>0.53986252915779565</v>
      </c>
      <c r="AB14" s="17">
        <v>0.53607605372293543</v>
      </c>
      <c r="AC14" s="17">
        <v>0.56262647686960854</v>
      </c>
      <c r="AD14" s="17">
        <v>0.51149544743887954</v>
      </c>
      <c r="AE14" s="17">
        <v>0.17365003877721391</v>
      </c>
      <c r="AG14" s="17">
        <v>0.54945389537791678</v>
      </c>
      <c r="AH14" s="17">
        <v>0.47306606410621382</v>
      </c>
      <c r="AJ14" s="17">
        <v>0.53004571985703497</v>
      </c>
      <c r="AK14" s="17">
        <v>0.53983598758405071</v>
      </c>
      <c r="AL14" s="17">
        <v>0.5380646749220217</v>
      </c>
      <c r="AM14" s="17">
        <v>0.53715015444448322</v>
      </c>
      <c r="AN14" s="17">
        <v>0.53125304633869685</v>
      </c>
      <c r="AO14" s="17">
        <v>0.48564457649204479</v>
      </c>
      <c r="AP14" s="17">
        <v>0.53265992224602376</v>
      </c>
      <c r="AQ14" s="17">
        <v>0.49915850556126079</v>
      </c>
      <c r="AR14" s="17">
        <v>0.55987579676014254</v>
      </c>
      <c r="AS14" s="17">
        <v>0.60883025650572242</v>
      </c>
      <c r="AT14" s="17">
        <v>0.5761133528134702</v>
      </c>
      <c r="AU14" s="17">
        <v>0.49981939363170969</v>
      </c>
      <c r="AV14" s="17">
        <v>0.58577314396910607</v>
      </c>
      <c r="AX14" s="17">
        <v>0.50627158304783781</v>
      </c>
      <c r="AY14" s="17">
        <v>0.60883025650572242</v>
      </c>
      <c r="AZ14" s="17">
        <v>0.5761133528134702</v>
      </c>
      <c r="BA14" s="17">
        <v>0.49981939363170969</v>
      </c>
      <c r="BC14" s="17">
        <v>0.4940438732799774</v>
      </c>
      <c r="BD14" s="17">
        <v>0.50974982785819589</v>
      </c>
      <c r="BE14" s="17">
        <v>0.4719464500371684</v>
      </c>
      <c r="BF14" s="17">
        <v>0.58918434671052344</v>
      </c>
      <c r="BG14" s="17">
        <v>0.46741611034373898</v>
      </c>
      <c r="BH14" s="17">
        <v>0.56309114919466441</v>
      </c>
      <c r="BI14" s="17">
        <v>0.50589825316060655</v>
      </c>
      <c r="BJ14" s="17">
        <v>0.53663944036976319</v>
      </c>
      <c r="BK14" s="17">
        <v>0.53852820563833192</v>
      </c>
      <c r="BL14" s="17">
        <v>0.52939266151941877</v>
      </c>
      <c r="BM14" s="17">
        <v>0.56814483282181449</v>
      </c>
      <c r="BN14" s="17">
        <v>0.4822867516755544</v>
      </c>
      <c r="BP14" s="17">
        <v>0.52001556097032386</v>
      </c>
      <c r="BQ14" s="17">
        <v>0.54954835229572829</v>
      </c>
      <c r="BR14" s="17">
        <v>0.49157783018288848</v>
      </c>
      <c r="BS14" s="17">
        <v>0.46681552002110149</v>
      </c>
      <c r="BT14" s="17">
        <v>0.57001972017746871</v>
      </c>
      <c r="BU14" s="17">
        <v>0.56988338052496912</v>
      </c>
      <c r="BV14" s="17">
        <v>0.41381979400561608</v>
      </c>
      <c r="BW14" s="17">
        <v>0.46106164055429077</v>
      </c>
      <c r="BX14" s="17">
        <v>0.47369319878515342</v>
      </c>
      <c r="BY14" s="17">
        <v>0.53965367358047345</v>
      </c>
    </row>
    <row r="15" spans="2:79" ht="18.95" customHeight="1">
      <c r="B15" s="19" t="s">
        <v>163</v>
      </c>
      <c r="C15" s="17">
        <v>1.9849580509035199E-3</v>
      </c>
      <c r="D15" s="17">
        <v>2.1476211514208409E-3</v>
      </c>
      <c r="E15" s="17">
        <v>0</v>
      </c>
      <c r="F15" s="17">
        <v>1.0738092682503701E-2</v>
      </c>
      <c r="H15" s="17">
        <v>0</v>
      </c>
      <c r="I15" s="17">
        <v>0</v>
      </c>
      <c r="J15" s="17">
        <v>0</v>
      </c>
      <c r="K15" s="17">
        <v>0</v>
      </c>
      <c r="L15" s="17">
        <v>0</v>
      </c>
      <c r="M15" s="17">
        <v>6.6679478257681141E-3</v>
      </c>
      <c r="N15" s="17">
        <v>0</v>
      </c>
      <c r="O15" s="17">
        <v>0</v>
      </c>
      <c r="P15" s="17">
        <v>0</v>
      </c>
      <c r="Q15" s="17">
        <v>9.6825579711296104E-3</v>
      </c>
      <c r="R15" s="17">
        <v>0</v>
      </c>
      <c r="S15" s="17">
        <v>3.9910473527010829E-3</v>
      </c>
      <c r="U15" s="17">
        <v>0</v>
      </c>
      <c r="V15" s="17">
        <v>0</v>
      </c>
      <c r="W15" s="17">
        <v>1.6093886327894051E-3</v>
      </c>
      <c r="X15" s="17">
        <v>4.4226274567201913E-3</v>
      </c>
      <c r="Y15" s="17">
        <v>0</v>
      </c>
      <c r="Z15" s="17">
        <v>7.1789211775883741E-3</v>
      </c>
      <c r="AA15" s="17">
        <v>0</v>
      </c>
      <c r="AB15" s="17">
        <v>6.6115533255524011E-3</v>
      </c>
      <c r="AC15" s="17">
        <v>0</v>
      </c>
      <c r="AD15" s="17">
        <v>0</v>
      </c>
      <c r="AE15" s="17">
        <v>0</v>
      </c>
      <c r="AG15" s="17">
        <v>3.195562479842973E-3</v>
      </c>
      <c r="AH15" s="17">
        <v>1.039271452523978E-3</v>
      </c>
      <c r="AJ15" s="17">
        <v>0</v>
      </c>
      <c r="AK15" s="17">
        <v>0</v>
      </c>
      <c r="AL15" s="17">
        <v>0</v>
      </c>
      <c r="AM15" s="17">
        <v>9.9605677167851963E-4</v>
      </c>
      <c r="AN15" s="17">
        <v>3.906134447451992E-3</v>
      </c>
      <c r="AO15" s="17">
        <v>7.6173601626827389E-3</v>
      </c>
      <c r="AP15" s="17">
        <v>0</v>
      </c>
      <c r="AQ15" s="17">
        <v>0</v>
      </c>
      <c r="AR15" s="17">
        <v>0</v>
      </c>
      <c r="AS15" s="17">
        <v>0</v>
      </c>
      <c r="AT15" s="17">
        <v>0</v>
      </c>
      <c r="AU15" s="17">
        <v>0</v>
      </c>
      <c r="AV15" s="17">
        <v>0</v>
      </c>
      <c r="AX15" s="17">
        <v>2.1970747203686998E-3</v>
      </c>
      <c r="AY15" s="17">
        <v>0</v>
      </c>
      <c r="AZ15" s="17">
        <v>0</v>
      </c>
      <c r="BA15" s="17">
        <v>0</v>
      </c>
      <c r="BC15" s="17">
        <v>0</v>
      </c>
      <c r="BD15" s="17">
        <v>1.8266539815408239E-2</v>
      </c>
      <c r="BE15" s="17">
        <v>0</v>
      </c>
      <c r="BF15" s="17">
        <v>2.5965608713871828E-3</v>
      </c>
      <c r="BG15" s="17">
        <v>0</v>
      </c>
      <c r="BH15" s="17">
        <v>0</v>
      </c>
      <c r="BI15" s="17">
        <v>0</v>
      </c>
      <c r="BJ15" s="17">
        <v>5.4681358536713166E-3</v>
      </c>
      <c r="BK15" s="17">
        <v>0</v>
      </c>
      <c r="BL15" s="17">
        <v>0</v>
      </c>
      <c r="BM15" s="17">
        <v>0</v>
      </c>
      <c r="BN15" s="17">
        <v>2.4694610626187019E-3</v>
      </c>
      <c r="BP15" s="17">
        <v>2.912359273328338E-3</v>
      </c>
      <c r="BQ15" s="17">
        <v>5.7958157426632826E-3</v>
      </c>
      <c r="BR15" s="17">
        <v>0</v>
      </c>
      <c r="BS15" s="17">
        <v>0</v>
      </c>
      <c r="BT15" s="17">
        <v>0</v>
      </c>
      <c r="BU15" s="17">
        <v>0</v>
      </c>
      <c r="BV15" s="17">
        <v>0</v>
      </c>
      <c r="BW15" s="17">
        <v>0</v>
      </c>
      <c r="BX15" s="17">
        <v>0</v>
      </c>
      <c r="BY15" s="17">
        <v>5.1871324905134308E-3</v>
      </c>
    </row>
    <row r="16" spans="2:79" ht="18.95" customHeight="1">
      <c r="B16" s="19" t="s">
        <v>55</v>
      </c>
      <c r="C16" s="17">
        <v>1.8429554819656212E-2</v>
      </c>
      <c r="D16" s="17">
        <v>1.3754518650770381E-2</v>
      </c>
      <c r="E16" s="17">
        <v>3.1078014445593681E-2</v>
      </c>
      <c r="F16" s="17">
        <v>3.6492605688271187E-2</v>
      </c>
      <c r="H16" s="17">
        <v>4.3160438900244867E-2</v>
      </c>
      <c r="I16" s="17">
        <v>3.9208199107539912E-3</v>
      </c>
      <c r="J16" s="17">
        <v>1.041919500847405E-2</v>
      </c>
      <c r="K16" s="17">
        <v>4.1554126808952339E-2</v>
      </c>
      <c r="L16" s="17">
        <v>5.2236238838238424E-3</v>
      </c>
      <c r="M16" s="17">
        <v>4.1163289956791249E-3</v>
      </c>
      <c r="N16" s="17">
        <v>1.1555232332145809E-2</v>
      </c>
      <c r="O16" s="17">
        <v>1.7113353873054599E-2</v>
      </c>
      <c r="P16" s="17">
        <v>1.535195679373543E-2</v>
      </c>
      <c r="Q16" s="17">
        <v>1.3469799444193631E-2</v>
      </c>
      <c r="R16" s="17">
        <v>7.4905426112289609E-3</v>
      </c>
      <c r="S16" s="17">
        <v>2.746422772872284E-2</v>
      </c>
      <c r="U16" s="17">
        <v>3.7536994796366477E-2</v>
      </c>
      <c r="V16" s="17">
        <v>2.331667400378333E-2</v>
      </c>
      <c r="W16" s="17">
        <v>1.1240388850674221E-2</v>
      </c>
      <c r="X16" s="17">
        <v>6.6198621253106592E-3</v>
      </c>
      <c r="Y16" s="17">
        <v>0</v>
      </c>
      <c r="Z16" s="17">
        <v>1.228553426505182E-2</v>
      </c>
      <c r="AA16" s="17">
        <v>1.3223092258464939E-2</v>
      </c>
      <c r="AB16" s="17">
        <v>1.46639814216552E-2</v>
      </c>
      <c r="AC16" s="17">
        <v>2.8791884216669519E-2</v>
      </c>
      <c r="AD16" s="17">
        <v>2.2617532591064152E-2</v>
      </c>
      <c r="AE16" s="17">
        <v>0.39527068278007571</v>
      </c>
      <c r="AG16" s="17">
        <v>1.795411292753726E-2</v>
      </c>
      <c r="AH16" s="17">
        <v>1.8800955266356192E-2</v>
      </c>
      <c r="AJ16" s="17">
        <v>1.0165401285173009E-2</v>
      </c>
      <c r="AK16" s="17">
        <v>7.2837487875306341E-3</v>
      </c>
      <c r="AL16" s="17">
        <v>1.9746566709046429E-2</v>
      </c>
      <c r="AM16" s="17">
        <v>1.9830060705800949E-2</v>
      </c>
      <c r="AN16" s="17">
        <v>1.544167344776453E-2</v>
      </c>
      <c r="AO16" s="17">
        <v>1.012345683369126E-2</v>
      </c>
      <c r="AP16" s="17">
        <v>1.9899731587948739E-2</v>
      </c>
      <c r="AQ16" s="17">
        <v>8.454409960391757E-3</v>
      </c>
      <c r="AR16" s="17">
        <v>1.9071871149088308E-2</v>
      </c>
      <c r="AS16" s="17">
        <v>1.6725485831681271E-2</v>
      </c>
      <c r="AT16" s="17">
        <v>1.60295372685638E-2</v>
      </c>
      <c r="AU16" s="17">
        <v>5.5531971408711342E-2</v>
      </c>
      <c r="AV16" s="17">
        <v>2.337212067569348E-2</v>
      </c>
      <c r="AX16" s="17">
        <v>1.450454020694892E-2</v>
      </c>
      <c r="AY16" s="17">
        <v>1.6725485831681271E-2</v>
      </c>
      <c r="AZ16" s="17">
        <v>1.60295372685638E-2</v>
      </c>
      <c r="BA16" s="17">
        <v>5.5531971408711342E-2</v>
      </c>
      <c r="BC16" s="17">
        <v>6.4813228385843724E-3</v>
      </c>
      <c r="BD16" s="17">
        <v>3.0141933592024009E-2</v>
      </c>
      <c r="BE16" s="17">
        <v>9.0477356697905905E-3</v>
      </c>
      <c r="BF16" s="17">
        <v>2.5881407123525368E-3</v>
      </c>
      <c r="BG16" s="17">
        <v>6.7552011264830356E-3</v>
      </c>
      <c r="BH16" s="17">
        <v>1.5939541467412929E-2</v>
      </c>
      <c r="BI16" s="17">
        <v>3.7528333757407183E-2</v>
      </c>
      <c r="BJ16" s="17">
        <v>2.1824409288556279E-2</v>
      </c>
      <c r="BK16" s="17">
        <v>1.696665953149017E-2</v>
      </c>
      <c r="BL16" s="17">
        <v>6.2395713273276768E-2</v>
      </c>
      <c r="BM16" s="17">
        <v>2.3024908126532531E-2</v>
      </c>
      <c r="BN16" s="17">
        <v>2.7513422804223121E-2</v>
      </c>
      <c r="BP16" s="17">
        <v>5.8152743127403272E-3</v>
      </c>
      <c r="BQ16" s="17">
        <v>2.95032301638108E-2</v>
      </c>
      <c r="BR16" s="17">
        <v>2.5748387276765469E-2</v>
      </c>
      <c r="BS16" s="17">
        <v>9.0832480592846643E-3</v>
      </c>
      <c r="BT16" s="17">
        <v>8.0888859810476915E-3</v>
      </c>
      <c r="BU16" s="17">
        <v>3.6532096023783787E-2</v>
      </c>
      <c r="BV16" s="17">
        <v>0</v>
      </c>
      <c r="BW16" s="17">
        <v>4.4489956611273432E-2</v>
      </c>
      <c r="BX16" s="17">
        <v>1.686955651736111E-2</v>
      </c>
      <c r="BY16" s="17">
        <v>2.2449533201158792E-2</v>
      </c>
    </row>
    <row r="17" spans="2:77" ht="18.95" customHeight="1">
      <c r="B17" s="19" t="s">
        <v>83</v>
      </c>
      <c r="C17" s="17">
        <v>1.015877098167502E-2</v>
      </c>
      <c r="D17" s="17">
        <v>8.9467389729063467E-3</v>
      </c>
      <c r="E17" s="17">
        <v>1.6109006649172551E-2</v>
      </c>
      <c r="F17" s="17">
        <v>0</v>
      </c>
      <c r="H17" s="17">
        <v>8.9793982508080527E-3</v>
      </c>
      <c r="I17" s="17">
        <v>1.7556132833047029E-2</v>
      </c>
      <c r="J17" s="17">
        <v>0</v>
      </c>
      <c r="K17" s="17">
        <v>0</v>
      </c>
      <c r="L17" s="17">
        <v>0</v>
      </c>
      <c r="M17" s="17">
        <v>3.6840274945217251E-3</v>
      </c>
      <c r="N17" s="17">
        <v>2.4860823808415439E-2</v>
      </c>
      <c r="O17" s="17">
        <v>0</v>
      </c>
      <c r="P17" s="17">
        <v>2.3319768253311939E-3</v>
      </c>
      <c r="Q17" s="17">
        <v>1.905471702936266E-2</v>
      </c>
      <c r="R17" s="17">
        <v>2.0793189744255189E-2</v>
      </c>
      <c r="S17" s="17">
        <v>1.9961520461469161E-2</v>
      </c>
      <c r="U17" s="17">
        <v>1.8218053856030711E-3</v>
      </c>
      <c r="V17" s="17">
        <v>1.4246980211662199E-2</v>
      </c>
      <c r="W17" s="17">
        <v>8.9871340502638963E-3</v>
      </c>
      <c r="X17" s="17">
        <v>0</v>
      </c>
      <c r="Y17" s="17">
        <v>4.3757609122844314E-3</v>
      </c>
      <c r="Z17" s="17">
        <v>7.1789211775883741E-3</v>
      </c>
      <c r="AA17" s="17">
        <v>2.3085691479838438E-2</v>
      </c>
      <c r="AB17" s="17">
        <v>1.4422507371997901E-3</v>
      </c>
      <c r="AC17" s="17">
        <v>8.2840470049036444E-3</v>
      </c>
      <c r="AD17" s="17">
        <v>3.5645181295005837E-2</v>
      </c>
      <c r="AE17" s="17">
        <v>0</v>
      </c>
      <c r="AG17" s="17">
        <v>1.491378713828864E-2</v>
      </c>
      <c r="AH17" s="17">
        <v>6.4442999729020954E-3</v>
      </c>
      <c r="AJ17" s="17">
        <v>1.3376990704428779E-2</v>
      </c>
      <c r="AK17" s="17">
        <v>1.859566941605521E-2</v>
      </c>
      <c r="AL17" s="17">
        <v>1.8851845844405059E-2</v>
      </c>
      <c r="AM17" s="17">
        <v>1.951206043169966E-2</v>
      </c>
      <c r="AN17" s="17">
        <v>1.0590023498699631E-2</v>
      </c>
      <c r="AO17" s="17">
        <v>3.0356605307936779E-2</v>
      </c>
      <c r="AP17" s="17">
        <v>1.9823789347084821E-2</v>
      </c>
      <c r="AQ17" s="17">
        <v>1.270857565575996E-2</v>
      </c>
      <c r="AR17" s="17">
        <v>2.0432212438282391E-2</v>
      </c>
      <c r="AS17" s="17">
        <v>3.065770482516705E-2</v>
      </c>
      <c r="AT17" s="17">
        <v>1.3305678595686441E-2</v>
      </c>
      <c r="AU17" s="17">
        <v>2.8879502022694931E-2</v>
      </c>
      <c r="AV17" s="17">
        <v>0</v>
      </c>
      <c r="AX17" s="17">
        <v>1.088753892742138E-2</v>
      </c>
      <c r="AY17" s="17">
        <v>3.065770482516705E-2</v>
      </c>
      <c r="AZ17" s="17">
        <v>1.3305678595686441E-2</v>
      </c>
      <c r="BA17" s="17">
        <v>2.8879502022694931E-2</v>
      </c>
      <c r="BC17" s="17">
        <v>1.157281965072097E-2</v>
      </c>
      <c r="BD17" s="17">
        <v>0</v>
      </c>
      <c r="BE17" s="17">
        <v>0</v>
      </c>
      <c r="BF17" s="17">
        <v>0</v>
      </c>
      <c r="BG17" s="17">
        <v>0</v>
      </c>
      <c r="BH17" s="17">
        <v>1.9622469027721239E-3</v>
      </c>
      <c r="BI17" s="17">
        <v>0</v>
      </c>
      <c r="BJ17" s="17">
        <v>6.4170319128364749E-3</v>
      </c>
      <c r="BK17" s="17">
        <v>0</v>
      </c>
      <c r="BL17" s="17">
        <v>1.5168075958282651E-2</v>
      </c>
      <c r="BM17" s="17">
        <v>1.111970524942359E-3</v>
      </c>
      <c r="BN17" s="17">
        <v>2.4468070471957482E-2</v>
      </c>
      <c r="BP17" s="17">
        <v>9.9335524818740268E-3</v>
      </c>
      <c r="BQ17" s="17">
        <v>1.155404200238665E-2</v>
      </c>
      <c r="BR17" s="17">
        <v>8.9906829108099568E-3</v>
      </c>
      <c r="BS17" s="17">
        <v>1.4832855863761381E-2</v>
      </c>
      <c r="BT17" s="17">
        <v>1.5078892025996391E-2</v>
      </c>
      <c r="BU17" s="17">
        <v>2.435473068252253E-2</v>
      </c>
      <c r="BV17" s="17">
        <v>0</v>
      </c>
      <c r="BW17" s="17">
        <v>0</v>
      </c>
      <c r="BX17" s="17">
        <v>0</v>
      </c>
      <c r="BY17" s="17">
        <v>8.7245649914676603E-3</v>
      </c>
    </row>
    <row r="19" spans="2:77">
      <c r="B19" t="s">
        <v>418</v>
      </c>
    </row>
    <row r="20" spans="2:77">
      <c r="B20" t="s">
        <v>9</v>
      </c>
    </row>
    <row r="22" spans="2:77">
      <c r="B22"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A21"/>
  <sheetViews>
    <sheetView showGridLines="0" workbookViewId="0">
      <pane xSplit="2" topLeftCell="BP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407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45.95" customHeight="1">
      <c r="B9" s="19" t="s">
        <v>408</v>
      </c>
      <c r="C9" s="17">
        <v>0.22784331617338319</v>
      </c>
      <c r="D9" s="17">
        <v>0.2289007625905696</v>
      </c>
      <c r="E9" s="17">
        <v>0.23612835359562931</v>
      </c>
      <c r="F9" s="17">
        <v>0.1909494119122018</v>
      </c>
      <c r="H9" s="17">
        <v>0.13741259290846769</v>
      </c>
      <c r="I9" s="17">
        <v>0.24523056094112919</v>
      </c>
      <c r="J9" s="17">
        <v>0.2044695920639692</v>
      </c>
      <c r="K9" s="17">
        <v>0.1813801735841522</v>
      </c>
      <c r="L9" s="17">
        <v>0.2424533955286616</v>
      </c>
      <c r="M9" s="17">
        <v>0.1812886789531756</v>
      </c>
      <c r="N9" s="17">
        <v>0.22510551414221081</v>
      </c>
      <c r="O9" s="17">
        <v>0.29294563691390368</v>
      </c>
      <c r="P9" s="17">
        <v>0.24366792738561499</v>
      </c>
      <c r="Q9" s="17">
        <v>0.30343937977708768</v>
      </c>
      <c r="R9" s="17">
        <v>0.28651188388619742</v>
      </c>
      <c r="S9" s="17">
        <v>0.24003107446127131</v>
      </c>
      <c r="U9" s="17">
        <v>0.16058453530405811</v>
      </c>
      <c r="V9" s="17">
        <v>0.2455350250713613</v>
      </c>
      <c r="W9" s="17">
        <v>0.17576076122199061</v>
      </c>
      <c r="X9" s="17">
        <v>0.16317761725776811</v>
      </c>
      <c r="Y9" s="17">
        <v>0.26746706720101793</v>
      </c>
      <c r="Z9" s="17">
        <v>0.23431532841904831</v>
      </c>
      <c r="AA9" s="17">
        <v>0.24209042529956251</v>
      </c>
      <c r="AB9" s="17">
        <v>0.25941087638258598</v>
      </c>
      <c r="AC9" s="17">
        <v>0.2785287833453905</v>
      </c>
      <c r="AD9" s="17">
        <v>0.27483401297200821</v>
      </c>
      <c r="AE9" s="17">
        <v>3.7888075136727109E-2</v>
      </c>
      <c r="AG9" s="17">
        <v>0.26676746155277148</v>
      </c>
      <c r="AH9" s="17">
        <v>0.19743698214822869</v>
      </c>
      <c r="AJ9" s="17">
        <v>0.20808311477777219</v>
      </c>
      <c r="AK9" s="17">
        <v>0.21200665274530461</v>
      </c>
      <c r="AL9" s="17">
        <v>0.1859463997360038</v>
      </c>
      <c r="AM9" s="17">
        <v>0.2095527004877647</v>
      </c>
      <c r="AN9" s="17">
        <v>0.22375077977969829</v>
      </c>
      <c r="AO9" s="17">
        <v>0.23236043110355231</v>
      </c>
      <c r="AP9" s="17">
        <v>0.29237382853565308</v>
      </c>
      <c r="AQ9" s="17">
        <v>0.26470330356955329</v>
      </c>
      <c r="AR9" s="17">
        <v>0.21597931357899799</v>
      </c>
      <c r="AS9" s="17">
        <v>0.17269586050135671</v>
      </c>
      <c r="AT9" s="17">
        <v>0.2485978902507481</v>
      </c>
      <c r="AU9" s="17">
        <v>0.2211850976478979</v>
      </c>
      <c r="AV9" s="17">
        <v>0.25383585934460362</v>
      </c>
      <c r="AX9" s="17">
        <v>0.22478326549172331</v>
      </c>
      <c r="AY9" s="17">
        <v>0.17269586050135671</v>
      </c>
      <c r="AZ9" s="17">
        <v>0.2485978902507481</v>
      </c>
      <c r="BA9" s="17">
        <v>0.2211850976478979</v>
      </c>
      <c r="BC9" s="17">
        <v>0.2361860762701429</v>
      </c>
      <c r="BD9" s="17">
        <v>0.21051815330490811</v>
      </c>
      <c r="BE9" s="17">
        <v>0.24202356948177089</v>
      </c>
      <c r="BF9" s="17">
        <v>0.18923988655902019</v>
      </c>
      <c r="BG9" s="17">
        <v>0.33732496050205663</v>
      </c>
      <c r="BH9" s="17">
        <v>0.215968333909306</v>
      </c>
      <c r="BI9" s="17">
        <v>0.20743636788780359</v>
      </c>
      <c r="BJ9" s="17">
        <v>0.22284511037195279</v>
      </c>
      <c r="BK9" s="17">
        <v>0.22000000115816731</v>
      </c>
      <c r="BL9" s="17">
        <v>0.27204638401755821</v>
      </c>
      <c r="BM9" s="17">
        <v>0.23271239522931991</v>
      </c>
      <c r="BN9" s="17">
        <v>0.2191193686166219</v>
      </c>
      <c r="BP9" s="17">
        <v>0.19560247040276491</v>
      </c>
      <c r="BQ9" s="17">
        <v>0.2325801280533476</v>
      </c>
      <c r="BR9" s="17">
        <v>0.23045007654537619</v>
      </c>
      <c r="BS9" s="17">
        <v>0.24714578318070979</v>
      </c>
      <c r="BT9" s="17">
        <v>0.25593238869461471</v>
      </c>
      <c r="BU9" s="17">
        <v>0.32052570308205802</v>
      </c>
      <c r="BV9" s="17">
        <v>0.30306483294996489</v>
      </c>
      <c r="BW9" s="17">
        <v>0.20131979316998749</v>
      </c>
      <c r="BX9" s="17">
        <v>0.27251600692539329</v>
      </c>
      <c r="BY9" s="17">
        <v>0.190052841483938</v>
      </c>
    </row>
    <row r="10" spans="2:79" ht="32.1" customHeight="1">
      <c r="B10" s="19" t="s">
        <v>409</v>
      </c>
      <c r="C10" s="17">
        <v>0.12643085927273429</v>
      </c>
      <c r="D10" s="17">
        <v>0.13290009347884529</v>
      </c>
      <c r="E10" s="17">
        <v>0.10510260018537949</v>
      </c>
      <c r="F10" s="17">
        <v>0.1287973543181975</v>
      </c>
      <c r="H10" s="17">
        <v>0.1015493403782535</v>
      </c>
      <c r="I10" s="17">
        <v>9.7964434920674553E-2</v>
      </c>
      <c r="J10" s="17">
        <v>0.1064339628650022</v>
      </c>
      <c r="K10" s="17">
        <v>0.1020865034670445</v>
      </c>
      <c r="L10" s="17">
        <v>9.3249840390196445E-2</v>
      </c>
      <c r="M10" s="17">
        <v>0.18500983034881599</v>
      </c>
      <c r="N10" s="17">
        <v>0.10302083942608831</v>
      </c>
      <c r="O10" s="17">
        <v>0.1070708916828285</v>
      </c>
      <c r="P10" s="17">
        <v>0.1310661361412373</v>
      </c>
      <c r="Q10" s="17">
        <v>9.7114197419882961E-2</v>
      </c>
      <c r="R10" s="17">
        <v>0.14581306882986761</v>
      </c>
      <c r="S10" s="17">
        <v>0.1813974983572994</v>
      </c>
      <c r="U10" s="17">
        <v>8.3325504620333307E-2</v>
      </c>
      <c r="V10" s="17">
        <v>8.1977273038597531E-2</v>
      </c>
      <c r="W10" s="17">
        <v>8.5070850936997414E-2</v>
      </c>
      <c r="X10" s="17">
        <v>0.1437809202798298</v>
      </c>
      <c r="Y10" s="17">
        <v>0.21600937570287229</v>
      </c>
      <c r="Z10" s="17">
        <v>0.10705136631517929</v>
      </c>
      <c r="AA10" s="17">
        <v>0.1868980050109442</v>
      </c>
      <c r="AB10" s="17">
        <v>0.14878984738260029</v>
      </c>
      <c r="AC10" s="17">
        <v>0.1057654870580651</v>
      </c>
      <c r="AD10" s="17">
        <v>0.1183953549950067</v>
      </c>
      <c r="AE10" s="17">
        <v>0</v>
      </c>
      <c r="AG10" s="17">
        <v>0.14282658603691939</v>
      </c>
      <c r="AH10" s="17">
        <v>0.1136230265067779</v>
      </c>
      <c r="AJ10" s="17">
        <v>0.14650140283262569</v>
      </c>
      <c r="AK10" s="17">
        <v>0.1218753467014836</v>
      </c>
      <c r="AL10" s="17">
        <v>0.1386963524964796</v>
      </c>
      <c r="AM10" s="17">
        <v>0.1464248444735681</v>
      </c>
      <c r="AN10" s="17">
        <v>9.6480556865577966E-2</v>
      </c>
      <c r="AO10" s="17">
        <v>0.15102597370831261</v>
      </c>
      <c r="AP10" s="17">
        <v>0.10857940700505669</v>
      </c>
      <c r="AQ10" s="17">
        <v>0.13048591286532341</v>
      </c>
      <c r="AR10" s="17">
        <v>0.1039168860452124</v>
      </c>
      <c r="AS10" s="17">
        <v>0.12232327785924139</v>
      </c>
      <c r="AT10" s="17">
        <v>0.1641073518926531</v>
      </c>
      <c r="AU10" s="17">
        <v>0.133702865455474</v>
      </c>
      <c r="AV10" s="17">
        <v>0.16594720790929621</v>
      </c>
      <c r="AX10" s="17">
        <v>0.12679943701734639</v>
      </c>
      <c r="AY10" s="17">
        <v>0.12232327785924139</v>
      </c>
      <c r="AZ10" s="17">
        <v>0.1641073518926531</v>
      </c>
      <c r="BA10" s="17">
        <v>0.133702865455474</v>
      </c>
      <c r="BC10" s="17">
        <v>0.13950430141552411</v>
      </c>
      <c r="BD10" s="17">
        <v>0.22481238712923279</v>
      </c>
      <c r="BE10" s="17">
        <v>0.14364454234128049</v>
      </c>
      <c r="BF10" s="17">
        <v>9.241597502120262E-2</v>
      </c>
      <c r="BG10" s="17">
        <v>0.11573177130604261</v>
      </c>
      <c r="BH10" s="17">
        <v>0.15522563966928871</v>
      </c>
      <c r="BI10" s="17">
        <v>0.1350482518471724</v>
      </c>
      <c r="BJ10" s="17">
        <v>0.11188089321877739</v>
      </c>
      <c r="BK10" s="17">
        <v>9.0919921352409838E-2</v>
      </c>
      <c r="BL10" s="17">
        <v>0.18029098208718031</v>
      </c>
      <c r="BM10" s="17">
        <v>0.1387276408921902</v>
      </c>
      <c r="BN10" s="17">
        <v>0.1148608997784455</v>
      </c>
      <c r="BP10" s="17">
        <v>0.1007419271764599</v>
      </c>
      <c r="BQ10" s="17">
        <v>0.19275615388183881</v>
      </c>
      <c r="BR10" s="17">
        <v>9.7650979311217218E-2</v>
      </c>
      <c r="BS10" s="17">
        <v>0.13499530325502609</v>
      </c>
      <c r="BT10" s="17">
        <v>0.20210333173527001</v>
      </c>
      <c r="BU10" s="17">
        <v>7.0452932015264591E-2</v>
      </c>
      <c r="BV10" s="17">
        <v>0.1388666535484753</v>
      </c>
      <c r="BW10" s="17">
        <v>0.12604631688306719</v>
      </c>
      <c r="BX10" s="17">
        <v>0.1170823940293632</v>
      </c>
      <c r="BY10" s="17">
        <v>0.13269055676469921</v>
      </c>
    </row>
    <row r="11" spans="2:79" ht="32.1" customHeight="1">
      <c r="B11" s="19" t="s">
        <v>410</v>
      </c>
      <c r="C11" s="17">
        <v>0.16221210766047861</v>
      </c>
      <c r="D11" s="17">
        <v>0.15984188614154751</v>
      </c>
      <c r="E11" s="17">
        <v>0.16593726265296921</v>
      </c>
      <c r="F11" s="17">
        <v>0.20830182383687459</v>
      </c>
      <c r="H11" s="17">
        <v>0.14038996511936261</v>
      </c>
      <c r="I11" s="17">
        <v>0.11782741209739039</v>
      </c>
      <c r="J11" s="17">
        <v>0.17748543090935559</v>
      </c>
      <c r="K11" s="17">
        <v>0.15305053114581069</v>
      </c>
      <c r="L11" s="17">
        <v>0.15001395434907039</v>
      </c>
      <c r="M11" s="17">
        <v>0.19493151306006459</v>
      </c>
      <c r="N11" s="17">
        <v>0.18555381827386341</v>
      </c>
      <c r="O11" s="17">
        <v>0.1213280098972556</v>
      </c>
      <c r="P11" s="17">
        <v>0.1672610853584072</v>
      </c>
      <c r="Q11" s="17">
        <v>0.15153369405687919</v>
      </c>
      <c r="R11" s="17">
        <v>0.1724417540712937</v>
      </c>
      <c r="S11" s="17">
        <v>0.18219703582034169</v>
      </c>
      <c r="U11" s="17">
        <v>0.16794307128062039</v>
      </c>
      <c r="V11" s="17">
        <v>0.1475758829470975</v>
      </c>
      <c r="W11" s="17">
        <v>0.1964024804284423</v>
      </c>
      <c r="X11" s="17">
        <v>0.14202295479450511</v>
      </c>
      <c r="Y11" s="17">
        <v>0.14358728166463419</v>
      </c>
      <c r="Z11" s="17">
        <v>0.1376107361541874</v>
      </c>
      <c r="AA11" s="17">
        <v>0.12146192328225711</v>
      </c>
      <c r="AB11" s="17">
        <v>0.14304456526657119</v>
      </c>
      <c r="AC11" s="17">
        <v>0.19028469380712781</v>
      </c>
      <c r="AD11" s="17">
        <v>0.22982827616804219</v>
      </c>
      <c r="AE11" s="17">
        <v>0.26449465686590312</v>
      </c>
      <c r="AG11" s="17">
        <v>0.16580102733086249</v>
      </c>
      <c r="AH11" s="17">
        <v>0.15940855502692669</v>
      </c>
      <c r="AJ11" s="17">
        <v>0.18200446011138391</v>
      </c>
      <c r="AK11" s="17">
        <v>0.20820057805940539</v>
      </c>
      <c r="AL11" s="17">
        <v>0.18816923153599671</v>
      </c>
      <c r="AM11" s="17">
        <v>0.17617768750440069</v>
      </c>
      <c r="AN11" s="17">
        <v>0.20412813274985431</v>
      </c>
      <c r="AO11" s="17">
        <v>0.16050219520245279</v>
      </c>
      <c r="AP11" s="17">
        <v>0.1762979508935611</v>
      </c>
      <c r="AQ11" s="17">
        <v>0.17970742319482769</v>
      </c>
      <c r="AR11" s="17">
        <v>0.20785398579129041</v>
      </c>
      <c r="AS11" s="17">
        <v>0.20307408256503259</v>
      </c>
      <c r="AT11" s="17">
        <v>0.1529996617476089</v>
      </c>
      <c r="AU11" s="17">
        <v>0.17036623380707491</v>
      </c>
      <c r="AV11" s="17">
        <v>0.21466028512277729</v>
      </c>
      <c r="AX11" s="17">
        <v>0.16702143684521781</v>
      </c>
      <c r="AY11" s="17">
        <v>0.20307408256503259</v>
      </c>
      <c r="AZ11" s="17">
        <v>0.1529996617476089</v>
      </c>
      <c r="BA11" s="17">
        <v>0.17036623380707491</v>
      </c>
      <c r="BC11" s="17">
        <v>0.15002688210122819</v>
      </c>
      <c r="BD11" s="17">
        <v>5.7555486043267171E-2</v>
      </c>
      <c r="BE11" s="17">
        <v>0.14271448624063679</v>
      </c>
      <c r="BF11" s="17">
        <v>0.12982025851874371</v>
      </c>
      <c r="BG11" s="17">
        <v>0.1219561705400872</v>
      </c>
      <c r="BH11" s="17">
        <v>0.17156598404046489</v>
      </c>
      <c r="BI11" s="17">
        <v>0.1232370882968896</v>
      </c>
      <c r="BJ11" s="17">
        <v>0.1424753121904202</v>
      </c>
      <c r="BK11" s="17">
        <v>0.18711571243674011</v>
      </c>
      <c r="BL11" s="17">
        <v>5.4108318322429842E-2</v>
      </c>
      <c r="BM11" s="17">
        <v>0.14184394354241961</v>
      </c>
      <c r="BN11" s="17">
        <v>0.19528489765067161</v>
      </c>
      <c r="BP11" s="17">
        <v>0.17635117344316981</v>
      </c>
      <c r="BQ11" s="17">
        <v>0.12067542440770609</v>
      </c>
      <c r="BR11" s="17">
        <v>0.16040866037088791</v>
      </c>
      <c r="BS11" s="17">
        <v>0.1658115401889699</v>
      </c>
      <c r="BT11" s="17">
        <v>0.152067972637766</v>
      </c>
      <c r="BU11" s="17">
        <v>0.1800888374661142</v>
      </c>
      <c r="BV11" s="17">
        <v>0.14204022018138579</v>
      </c>
      <c r="BW11" s="17">
        <v>0.1564221048771737</v>
      </c>
      <c r="BX11" s="17">
        <v>0.16353585454266101</v>
      </c>
      <c r="BY11" s="17">
        <v>0.16128066202429089</v>
      </c>
    </row>
    <row r="12" spans="2:79" ht="32.1" customHeight="1">
      <c r="B12" s="19" t="s">
        <v>411</v>
      </c>
      <c r="C12" s="17">
        <v>0.1047081112044957</v>
      </c>
      <c r="D12" s="17">
        <v>0.1066136772771815</v>
      </c>
      <c r="E12" s="17">
        <v>0.10194258587399301</v>
      </c>
      <c r="F12" s="17">
        <v>8.886317179367792E-2</v>
      </c>
      <c r="H12" s="17">
        <v>9.2214973384783849E-2</v>
      </c>
      <c r="I12" s="17">
        <v>9.9410885153260187E-2</v>
      </c>
      <c r="J12" s="17">
        <v>0.13951174463855959</v>
      </c>
      <c r="K12" s="17">
        <v>0.1231590184008743</v>
      </c>
      <c r="L12" s="17">
        <v>0.128582272775222</v>
      </c>
      <c r="M12" s="17">
        <v>0.1140971403150555</v>
      </c>
      <c r="N12" s="17">
        <v>0.1692092783070831</v>
      </c>
      <c r="O12" s="17">
        <v>9.3163644369835624E-2</v>
      </c>
      <c r="P12" s="17">
        <v>9.8989562339743889E-2</v>
      </c>
      <c r="Q12" s="17">
        <v>7.8965174291452292E-2</v>
      </c>
      <c r="R12" s="17">
        <v>8.6904918013974083E-2</v>
      </c>
      <c r="S12" s="17">
        <v>7.5004833199407581E-2</v>
      </c>
      <c r="U12" s="17">
        <v>0.11563252926356871</v>
      </c>
      <c r="V12" s="17">
        <v>0.1092269735701973</v>
      </c>
      <c r="W12" s="17">
        <v>0.10067676031687731</v>
      </c>
      <c r="X12" s="17">
        <v>0.11544639691102369</v>
      </c>
      <c r="Y12" s="17">
        <v>9.1410883508371774E-2</v>
      </c>
      <c r="Z12" s="17">
        <v>0.1165879465019982</v>
      </c>
      <c r="AA12" s="17">
        <v>0.1044813051359236</v>
      </c>
      <c r="AB12" s="17">
        <v>0.1121824530082754</v>
      </c>
      <c r="AC12" s="17">
        <v>0.10298537353437109</v>
      </c>
      <c r="AD12" s="17">
        <v>7.2075507880198592E-2</v>
      </c>
      <c r="AE12" s="17">
        <v>0</v>
      </c>
      <c r="AG12" s="17">
        <v>8.392305320197746E-2</v>
      </c>
      <c r="AH12" s="17">
        <v>0.1209447532732371</v>
      </c>
      <c r="AJ12" s="17">
        <v>8.2489526141968458E-2</v>
      </c>
      <c r="AK12" s="17">
        <v>7.8183397336372751E-2</v>
      </c>
      <c r="AL12" s="17">
        <v>0.1088030523078951</v>
      </c>
      <c r="AM12" s="17">
        <v>0.1108499579969215</v>
      </c>
      <c r="AN12" s="17">
        <v>0.1072359071449616</v>
      </c>
      <c r="AO12" s="17">
        <v>8.2752131517158392E-2</v>
      </c>
      <c r="AP12" s="17">
        <v>9.4152503727472622E-2</v>
      </c>
      <c r="AQ12" s="17">
        <v>7.1011684230553151E-2</v>
      </c>
      <c r="AR12" s="17">
        <v>8.4707445118793939E-2</v>
      </c>
      <c r="AS12" s="17">
        <v>8.9051236644390311E-2</v>
      </c>
      <c r="AT12" s="17">
        <v>9.0213318015331792E-2</v>
      </c>
      <c r="AU12" s="17">
        <v>0.10091250332685479</v>
      </c>
      <c r="AV12" s="17">
        <v>9.0991776174955991E-2</v>
      </c>
      <c r="AX12" s="17">
        <v>0.1005874507559749</v>
      </c>
      <c r="AY12" s="17">
        <v>8.9051236644390311E-2</v>
      </c>
      <c r="AZ12" s="17">
        <v>9.0213318015331792E-2</v>
      </c>
      <c r="BA12" s="17">
        <v>0.10091250332685479</v>
      </c>
      <c r="BC12" s="17">
        <v>8.6661015044701556E-2</v>
      </c>
      <c r="BD12" s="17">
        <v>9.1511261854648043E-2</v>
      </c>
      <c r="BE12" s="17">
        <v>0.1050047514767796</v>
      </c>
      <c r="BF12" s="17">
        <v>0.12712603636971889</v>
      </c>
      <c r="BG12" s="17">
        <v>0.17813871018766739</v>
      </c>
      <c r="BH12" s="17">
        <v>8.202561124916731E-2</v>
      </c>
      <c r="BI12" s="17">
        <v>0.1658897222920771</v>
      </c>
      <c r="BJ12" s="17">
        <v>9.6144042805576688E-2</v>
      </c>
      <c r="BK12" s="17">
        <v>0.13165475707191629</v>
      </c>
      <c r="BL12" s="17">
        <v>0.1087023136612202</v>
      </c>
      <c r="BM12" s="17">
        <v>0.10057991310546451</v>
      </c>
      <c r="BN12" s="17">
        <v>0.10086757576702669</v>
      </c>
      <c r="BP12" s="17">
        <v>7.9658898297620975E-2</v>
      </c>
      <c r="BQ12" s="17">
        <v>0.1054639189646248</v>
      </c>
      <c r="BR12" s="17">
        <v>0.10859883420274941</v>
      </c>
      <c r="BS12" s="17">
        <v>0.1067809017508065</v>
      </c>
      <c r="BT12" s="17">
        <v>9.3607793844809897E-2</v>
      </c>
      <c r="BU12" s="17">
        <v>7.3064192047567575E-2</v>
      </c>
      <c r="BV12" s="17">
        <v>0.12784539062680339</v>
      </c>
      <c r="BW12" s="17">
        <v>0.14855598989631549</v>
      </c>
      <c r="BX12" s="17">
        <v>0.15227973241012849</v>
      </c>
      <c r="BY12" s="17">
        <v>0.1034070868045168</v>
      </c>
    </row>
    <row r="13" spans="2:79" ht="45.95" customHeight="1">
      <c r="B13" s="19" t="s">
        <v>412</v>
      </c>
      <c r="C13" s="17">
        <v>0.115704479089285</v>
      </c>
      <c r="D13" s="17">
        <v>0.10940490642326441</v>
      </c>
      <c r="E13" s="17">
        <v>0.14101078663345371</v>
      </c>
      <c r="F13" s="17">
        <v>0.10444889953813009</v>
      </c>
      <c r="H13" s="17">
        <v>0.11077834732822479</v>
      </c>
      <c r="I13" s="17">
        <v>0.14502026892815831</v>
      </c>
      <c r="J13" s="17">
        <v>7.6062684775787801E-2</v>
      </c>
      <c r="K13" s="17">
        <v>0.17350603305838541</v>
      </c>
      <c r="L13" s="17">
        <v>0.12506579375378279</v>
      </c>
      <c r="M13" s="17">
        <v>0.116044921017179</v>
      </c>
      <c r="N13" s="17">
        <v>5.3314395773658159E-2</v>
      </c>
      <c r="O13" s="17">
        <v>0.1055132741182757</v>
      </c>
      <c r="P13" s="17">
        <v>0.12597976794666951</v>
      </c>
      <c r="Q13" s="17">
        <v>0.1091741130736129</v>
      </c>
      <c r="R13" s="17">
        <v>0.13255852936414511</v>
      </c>
      <c r="S13" s="17">
        <v>0.10444162551941059</v>
      </c>
      <c r="U13" s="17">
        <v>0.11263617186965991</v>
      </c>
      <c r="V13" s="17">
        <v>8.1224864001855995E-2</v>
      </c>
      <c r="W13" s="17">
        <v>0.12754496946487359</v>
      </c>
      <c r="X13" s="17">
        <v>0.16987441189235319</v>
      </c>
      <c r="Y13" s="17">
        <v>8.413076582657425E-2</v>
      </c>
      <c r="Z13" s="17">
        <v>0.1141023814589099</v>
      </c>
      <c r="AA13" s="17">
        <v>0.15853091840615191</v>
      </c>
      <c r="AB13" s="17">
        <v>0.10123041573775871</v>
      </c>
      <c r="AC13" s="17">
        <v>0.10231750014355211</v>
      </c>
      <c r="AD13" s="17">
        <v>8.5277455257217583E-2</v>
      </c>
      <c r="AE13" s="17">
        <v>9.080847130335315E-2</v>
      </c>
      <c r="AG13" s="17">
        <v>0.1144020842221276</v>
      </c>
      <c r="AH13" s="17">
        <v>0.1167218695284955</v>
      </c>
      <c r="AJ13" s="17">
        <v>0.13155337340638379</v>
      </c>
      <c r="AK13" s="17">
        <v>0.13937343368798899</v>
      </c>
      <c r="AL13" s="17">
        <v>0.12079658423537989</v>
      </c>
      <c r="AM13" s="17">
        <v>9.9160356517762532E-2</v>
      </c>
      <c r="AN13" s="17">
        <v>9.7817640702991024E-2</v>
      </c>
      <c r="AO13" s="17">
        <v>0.1097632320658488</v>
      </c>
      <c r="AP13" s="17">
        <v>9.9630900923605908E-2</v>
      </c>
      <c r="AQ13" s="17">
        <v>0.13995098457204069</v>
      </c>
      <c r="AR13" s="17">
        <v>0.1106686272913584</v>
      </c>
      <c r="AS13" s="17">
        <v>0.13586986790718189</v>
      </c>
      <c r="AT13" s="17">
        <v>0.1126929699812959</v>
      </c>
      <c r="AU13" s="17">
        <v>0.1440818062980076</v>
      </c>
      <c r="AV13" s="17">
        <v>7.1736428664864071E-2</v>
      </c>
      <c r="AX13" s="17">
        <v>0.115841018420818</v>
      </c>
      <c r="AY13" s="17">
        <v>0.13586986790718189</v>
      </c>
      <c r="AZ13" s="17">
        <v>0.1126929699812959</v>
      </c>
      <c r="BA13" s="17">
        <v>0.1440818062980076</v>
      </c>
      <c r="BC13" s="17">
        <v>0.1600711557987681</v>
      </c>
      <c r="BD13" s="17">
        <v>0.11996890641521531</v>
      </c>
      <c r="BE13" s="17">
        <v>9.0558650751202022E-2</v>
      </c>
      <c r="BF13" s="17">
        <v>0.1514891282368131</v>
      </c>
      <c r="BG13" s="17">
        <v>0.1069385201710291</v>
      </c>
      <c r="BH13" s="17">
        <v>0.1411899843380279</v>
      </c>
      <c r="BI13" s="17">
        <v>9.9664534464938614E-2</v>
      </c>
      <c r="BJ13" s="17">
        <v>0.14591501593090411</v>
      </c>
      <c r="BK13" s="17">
        <v>0.1178630132360831</v>
      </c>
      <c r="BL13" s="17">
        <v>0.124520984142729</v>
      </c>
      <c r="BM13" s="17">
        <v>0.13121105941210129</v>
      </c>
      <c r="BN13" s="17">
        <v>6.926380638785061E-2</v>
      </c>
      <c r="BP13" s="17">
        <v>0.15942419966912999</v>
      </c>
      <c r="BQ13" s="17">
        <v>0.1201700676986817</v>
      </c>
      <c r="BR13" s="17">
        <v>0.12618807542507099</v>
      </c>
      <c r="BS13" s="17">
        <v>0.11953957706054701</v>
      </c>
      <c r="BT13" s="17">
        <v>0.13089151091175821</v>
      </c>
      <c r="BU13" s="17">
        <v>8.5320792147825383E-2</v>
      </c>
      <c r="BV13" s="17">
        <v>7.1786273518044688E-2</v>
      </c>
      <c r="BW13" s="17">
        <v>0.1403498710459529</v>
      </c>
      <c r="BX13" s="17">
        <v>6.8552915516312929E-2</v>
      </c>
      <c r="BY13" s="17">
        <v>9.5786924532226411E-2</v>
      </c>
    </row>
    <row r="14" spans="2:79" ht="45.95" customHeight="1">
      <c r="B14" s="19" t="s">
        <v>413</v>
      </c>
      <c r="C14" s="17">
        <v>0.11018760932096699</v>
      </c>
      <c r="D14" s="17">
        <v>0.1122569925938858</v>
      </c>
      <c r="E14" s="17">
        <v>0.1011128493069591</v>
      </c>
      <c r="F14" s="17">
        <v>0.13892747684232959</v>
      </c>
      <c r="H14" s="17">
        <v>0.20045471735771131</v>
      </c>
      <c r="I14" s="17">
        <v>0.14945967779539421</v>
      </c>
      <c r="J14" s="17">
        <v>0.1001289153962529</v>
      </c>
      <c r="K14" s="17">
        <v>8.8523351445099999E-2</v>
      </c>
      <c r="L14" s="17">
        <v>7.9197741144573161E-2</v>
      </c>
      <c r="M14" s="17">
        <v>7.0006707326797743E-2</v>
      </c>
      <c r="N14" s="17">
        <v>0.1249525413349583</v>
      </c>
      <c r="O14" s="17">
        <v>0.14113433135344369</v>
      </c>
      <c r="P14" s="17">
        <v>9.5634215010329246E-2</v>
      </c>
      <c r="Q14" s="17">
        <v>8.0939229489465095E-2</v>
      </c>
      <c r="R14" s="17">
        <v>8.3069995327185675E-2</v>
      </c>
      <c r="S14" s="17">
        <v>0.1147161277867976</v>
      </c>
      <c r="U14" s="17">
        <v>0.15947173351498731</v>
      </c>
      <c r="V14" s="17">
        <v>0.11890611567887351</v>
      </c>
      <c r="W14" s="17">
        <v>0.12205847809438911</v>
      </c>
      <c r="X14" s="17">
        <v>7.2368352902803065E-2</v>
      </c>
      <c r="Y14" s="17">
        <v>9.9660265406758902E-2</v>
      </c>
      <c r="Z14" s="17">
        <v>0.12158371128297429</v>
      </c>
      <c r="AA14" s="17">
        <v>7.2779093784266433E-2</v>
      </c>
      <c r="AB14" s="17">
        <v>9.5345683929919628E-2</v>
      </c>
      <c r="AC14" s="17">
        <v>0.1113232024318751</v>
      </c>
      <c r="AD14" s="17">
        <v>0.1248483753395072</v>
      </c>
      <c r="AE14" s="17">
        <v>0.17365003877721391</v>
      </c>
      <c r="AG14" s="17">
        <v>0.1019995044958107</v>
      </c>
      <c r="AH14" s="17">
        <v>0.1165839026222073</v>
      </c>
      <c r="AJ14" s="17">
        <v>0.10362475492511709</v>
      </c>
      <c r="AK14" s="17">
        <v>8.892671121316123E-2</v>
      </c>
      <c r="AL14" s="17">
        <v>0.11288382863399191</v>
      </c>
      <c r="AM14" s="17">
        <v>0.1116616475265914</v>
      </c>
      <c r="AN14" s="17">
        <v>0.1027981049124297</v>
      </c>
      <c r="AO14" s="17">
        <v>9.5269371031884098E-2</v>
      </c>
      <c r="AP14" s="17">
        <v>9.3975900269426912E-2</v>
      </c>
      <c r="AQ14" s="17">
        <v>9.5752873759084201E-2</v>
      </c>
      <c r="AR14" s="17">
        <v>0.1190785053218837</v>
      </c>
      <c r="AS14" s="17">
        <v>0.1142805071575973</v>
      </c>
      <c r="AT14" s="17">
        <v>0.13898023255655981</v>
      </c>
      <c r="AU14" s="17">
        <v>0.1028344826154915</v>
      </c>
      <c r="AV14" s="17">
        <v>7.3972921236911779E-2</v>
      </c>
      <c r="AX14" s="17">
        <v>0.1081277044044561</v>
      </c>
      <c r="AY14" s="17">
        <v>0.1142805071575973</v>
      </c>
      <c r="AZ14" s="17">
        <v>0.13898023255655981</v>
      </c>
      <c r="BA14" s="17">
        <v>0.1028344826154915</v>
      </c>
      <c r="BC14" s="17">
        <v>8.5528750823537433E-2</v>
      </c>
      <c r="BD14" s="17">
        <v>0.1976392076804375</v>
      </c>
      <c r="BE14" s="17">
        <v>0.13643883091196801</v>
      </c>
      <c r="BF14" s="17">
        <v>9.6836120547381777E-2</v>
      </c>
      <c r="BG14" s="17">
        <v>3.4468896249904388E-2</v>
      </c>
      <c r="BH14" s="17">
        <v>0.1126510888782731</v>
      </c>
      <c r="BI14" s="17">
        <v>9.3987424711596032E-2</v>
      </c>
      <c r="BJ14" s="17">
        <v>0.1236730851572887</v>
      </c>
      <c r="BK14" s="17">
        <v>0.11253750576401721</v>
      </c>
      <c r="BL14" s="17">
        <v>7.7092340159297557E-2</v>
      </c>
      <c r="BM14" s="17">
        <v>7.4818627745743757E-2</v>
      </c>
      <c r="BN14" s="17">
        <v>0.11109773554963059</v>
      </c>
      <c r="BP14" s="17">
        <v>0.1034845377940001</v>
      </c>
      <c r="BQ14" s="17">
        <v>8.811406121957488E-2</v>
      </c>
      <c r="BR14" s="17">
        <v>9.1318563223914573E-2</v>
      </c>
      <c r="BS14" s="17">
        <v>0.1054470193500896</v>
      </c>
      <c r="BT14" s="17">
        <v>9.8582240308299235E-2</v>
      </c>
      <c r="BU14" s="17">
        <v>0.1501218230633968</v>
      </c>
      <c r="BV14" s="17">
        <v>0.1009784667059811</v>
      </c>
      <c r="BW14" s="17">
        <v>8.8139673915913666E-2</v>
      </c>
      <c r="BX14" s="17">
        <v>0.1137619723987096</v>
      </c>
      <c r="BY14" s="17">
        <v>0.12691254793048631</v>
      </c>
    </row>
    <row r="15" spans="2:79" ht="45.95" customHeight="1">
      <c r="B15" s="19" t="s">
        <v>414</v>
      </c>
      <c r="C15" s="17">
        <v>0.13414747444024699</v>
      </c>
      <c r="D15" s="17">
        <v>0.13126088041419401</v>
      </c>
      <c r="E15" s="17">
        <v>0.12651662380399059</v>
      </c>
      <c r="F15" s="17">
        <v>0.13971186175858841</v>
      </c>
      <c r="H15" s="17">
        <v>0.16597410473851551</v>
      </c>
      <c r="I15" s="17">
        <v>0.1411659402532392</v>
      </c>
      <c r="J15" s="17">
        <v>0.16896142697694219</v>
      </c>
      <c r="K15" s="17">
        <v>0.1661022301842818</v>
      </c>
      <c r="L15" s="17">
        <v>0.16916141086440609</v>
      </c>
      <c r="M15" s="17">
        <v>0.1218511104407774</v>
      </c>
      <c r="N15" s="17">
        <v>0.1272883804099921</v>
      </c>
      <c r="O15" s="17">
        <v>0.13884421166445729</v>
      </c>
      <c r="P15" s="17">
        <v>0.12667629868993441</v>
      </c>
      <c r="Q15" s="17">
        <v>0.16455486804399089</v>
      </c>
      <c r="R15" s="17">
        <v>7.1211887148556932E-2</v>
      </c>
      <c r="S15" s="17">
        <v>8.2841535848085471E-2</v>
      </c>
      <c r="U15" s="17">
        <v>0.15923791911756599</v>
      </c>
      <c r="V15" s="17">
        <v>0.19183338709922959</v>
      </c>
      <c r="W15" s="17">
        <v>0.16424189662625821</v>
      </c>
      <c r="X15" s="17">
        <v>0.1822868563796862</v>
      </c>
      <c r="Y15" s="17">
        <v>9.3358599777486256E-2</v>
      </c>
      <c r="Z15" s="17">
        <v>0.1600035917723257</v>
      </c>
      <c r="AA15" s="17">
        <v>0.1071491710272562</v>
      </c>
      <c r="AB15" s="17">
        <v>0.1236022826089711</v>
      </c>
      <c r="AC15" s="17">
        <v>9.519524485879681E-2</v>
      </c>
      <c r="AD15" s="17">
        <v>7.2763264466840394E-2</v>
      </c>
      <c r="AE15" s="17">
        <v>3.7888075136727109E-2</v>
      </c>
      <c r="AG15" s="17">
        <v>0.1089196919345196</v>
      </c>
      <c r="AH15" s="17">
        <v>0.15385463497277591</v>
      </c>
      <c r="AJ15" s="17">
        <v>0.13656043042811511</v>
      </c>
      <c r="AK15" s="17">
        <v>0.14085746103338651</v>
      </c>
      <c r="AL15" s="17">
        <v>0.12701437841460289</v>
      </c>
      <c r="AM15" s="17">
        <v>0.1228918212372255</v>
      </c>
      <c r="AN15" s="17">
        <v>0.15313005611782851</v>
      </c>
      <c r="AO15" s="17">
        <v>0.1619832195303624</v>
      </c>
      <c r="AP15" s="17">
        <v>0.112645282429785</v>
      </c>
      <c r="AQ15" s="17">
        <v>9.52014957177722E-2</v>
      </c>
      <c r="AR15" s="17">
        <v>0.14350195064933269</v>
      </c>
      <c r="AS15" s="17">
        <v>0.12577140118938379</v>
      </c>
      <c r="AT15" s="17">
        <v>8.5149586662075005E-2</v>
      </c>
      <c r="AU15" s="17">
        <v>8.5111041367847112E-2</v>
      </c>
      <c r="AV15" s="17">
        <v>0.1054834008708978</v>
      </c>
      <c r="AX15" s="17">
        <v>0.14055454040104631</v>
      </c>
      <c r="AY15" s="17">
        <v>0.12577140118938379</v>
      </c>
      <c r="AZ15" s="17">
        <v>8.5149586662075005E-2</v>
      </c>
      <c r="BA15" s="17">
        <v>8.5111041367847112E-2</v>
      </c>
      <c r="BC15" s="17">
        <v>0.13234395039812091</v>
      </c>
      <c r="BD15" s="17">
        <v>5.8843728054691437E-2</v>
      </c>
      <c r="BE15" s="17">
        <v>0.1156443106688137</v>
      </c>
      <c r="BF15" s="17">
        <v>0.19158150439537761</v>
      </c>
      <c r="BG15" s="17">
        <v>8.4767390143939803E-2</v>
      </c>
      <c r="BH15" s="17">
        <v>0.1104401836664967</v>
      </c>
      <c r="BI15" s="17">
        <v>0.15392074462828251</v>
      </c>
      <c r="BJ15" s="17">
        <v>0.1421216042756446</v>
      </c>
      <c r="BK15" s="17">
        <v>0.1202156093081104</v>
      </c>
      <c r="BL15" s="17">
        <v>0.14370662650984189</v>
      </c>
      <c r="BM15" s="17">
        <v>0.15965551654284929</v>
      </c>
      <c r="BN15" s="17">
        <v>0.16547221205736751</v>
      </c>
      <c r="BP15" s="17">
        <v>0.1698927257275035</v>
      </c>
      <c r="BQ15" s="17">
        <v>0.1165328313530785</v>
      </c>
      <c r="BR15" s="17">
        <v>0.15560744623085149</v>
      </c>
      <c r="BS15" s="17">
        <v>0.1085123238144783</v>
      </c>
      <c r="BT15" s="17">
        <v>6.221520288671134E-2</v>
      </c>
      <c r="BU15" s="17">
        <v>0.1082483548365122</v>
      </c>
      <c r="BV15" s="17">
        <v>0.1154181624693451</v>
      </c>
      <c r="BW15" s="17">
        <v>0.12187223125436041</v>
      </c>
      <c r="BX15" s="17">
        <v>9.540156766007056E-2</v>
      </c>
      <c r="BY15" s="17">
        <v>0.1588273504986733</v>
      </c>
    </row>
    <row r="16" spans="2:79" ht="18.95" customHeight="1">
      <c r="B16" s="19" t="s">
        <v>247</v>
      </c>
      <c r="C16" s="17">
        <v>1.8766042838409221E-2</v>
      </c>
      <c r="D16" s="17">
        <v>1.8820801080511859E-2</v>
      </c>
      <c r="E16" s="17">
        <v>2.2248937947625579E-2</v>
      </c>
      <c r="F16" s="17">
        <v>0</v>
      </c>
      <c r="H16" s="17">
        <v>5.122595878468085E-2</v>
      </c>
      <c r="I16" s="17">
        <v>3.9208199107539912E-3</v>
      </c>
      <c r="J16" s="17">
        <v>2.6946242374130309E-2</v>
      </c>
      <c r="K16" s="17">
        <v>1.2192158714351069E-2</v>
      </c>
      <c r="L16" s="17">
        <v>1.227559119408725E-2</v>
      </c>
      <c r="M16" s="17">
        <v>1.677009853813408E-2</v>
      </c>
      <c r="N16" s="17">
        <v>1.1555232332145809E-2</v>
      </c>
      <c r="O16" s="17">
        <v>0</v>
      </c>
      <c r="P16" s="17">
        <v>1.0725007128063331E-2</v>
      </c>
      <c r="Q16" s="17">
        <v>1.427934384762879E-2</v>
      </c>
      <c r="R16" s="17">
        <v>2.1487963358779599E-2</v>
      </c>
      <c r="S16" s="17">
        <v>1.9370269007386181E-2</v>
      </c>
      <c r="U16" s="17">
        <v>4.1168535029206373E-2</v>
      </c>
      <c r="V16" s="17">
        <v>2.3720478592787149E-2</v>
      </c>
      <c r="W16" s="17">
        <v>2.8243802910171499E-2</v>
      </c>
      <c r="X16" s="17">
        <v>1.104248958203085E-2</v>
      </c>
      <c r="Y16" s="17">
        <v>4.3757609122844314E-3</v>
      </c>
      <c r="Z16" s="17">
        <v>8.7449380953768998E-3</v>
      </c>
      <c r="AA16" s="17">
        <v>6.6091580536380276E-3</v>
      </c>
      <c r="AB16" s="17">
        <v>1.639387568331762E-2</v>
      </c>
      <c r="AC16" s="17">
        <v>1.359971482082176E-2</v>
      </c>
      <c r="AD16" s="17">
        <v>2.197775292117914E-2</v>
      </c>
      <c r="AE16" s="17">
        <v>0.39527068278007571</v>
      </c>
      <c r="AG16" s="17">
        <v>1.5360591225011379E-2</v>
      </c>
      <c r="AH16" s="17">
        <v>2.1426275921350789E-2</v>
      </c>
      <c r="AJ16" s="17">
        <v>9.182937376633931E-3</v>
      </c>
      <c r="AK16" s="17">
        <v>1.057641922289688E-2</v>
      </c>
      <c r="AL16" s="17">
        <v>1.769017263965007E-2</v>
      </c>
      <c r="AM16" s="17">
        <v>2.328098425576567E-2</v>
      </c>
      <c r="AN16" s="17">
        <v>1.46588217266586E-2</v>
      </c>
      <c r="AO16" s="17">
        <v>6.3434458404283828E-3</v>
      </c>
      <c r="AP16" s="17">
        <v>2.234422621543861E-2</v>
      </c>
      <c r="AQ16" s="17">
        <v>2.31863220908455E-2</v>
      </c>
      <c r="AR16" s="17">
        <v>1.429328620313065E-2</v>
      </c>
      <c r="AS16" s="17">
        <v>3.6933766175816028E-2</v>
      </c>
      <c r="AT16" s="17">
        <v>7.2589888937273309E-3</v>
      </c>
      <c r="AU16" s="17">
        <v>4.1805969481352033E-2</v>
      </c>
      <c r="AV16" s="17">
        <v>2.337212067569348E-2</v>
      </c>
      <c r="AX16" s="17">
        <v>1.6285146663417141E-2</v>
      </c>
      <c r="AY16" s="17">
        <v>3.6933766175816028E-2</v>
      </c>
      <c r="AZ16" s="17">
        <v>7.2589888937273309E-3</v>
      </c>
      <c r="BA16" s="17">
        <v>4.1805969481352033E-2</v>
      </c>
      <c r="BC16" s="17">
        <v>9.677868147976847E-3</v>
      </c>
      <c r="BD16" s="17">
        <v>3.9150869517599253E-2</v>
      </c>
      <c r="BE16" s="17">
        <v>2.3970858127548358E-2</v>
      </c>
      <c r="BF16" s="17">
        <v>2.1491090351742119E-2</v>
      </c>
      <c r="BG16" s="17">
        <v>2.0673580899273E-2</v>
      </c>
      <c r="BH16" s="17">
        <v>1.093317424897545E-2</v>
      </c>
      <c r="BI16" s="17">
        <v>2.0815865871240041E-2</v>
      </c>
      <c r="BJ16" s="17">
        <v>1.4944936049435311E-2</v>
      </c>
      <c r="BK16" s="17">
        <v>1.9693479672555619E-2</v>
      </c>
      <c r="BL16" s="17">
        <v>3.9532051099742893E-2</v>
      </c>
      <c r="BM16" s="17">
        <v>2.045090352991126E-2</v>
      </c>
      <c r="BN16" s="17">
        <v>2.4033504192385591E-2</v>
      </c>
      <c r="BP16" s="17">
        <v>1.4844067489350609E-2</v>
      </c>
      <c r="BQ16" s="17">
        <v>2.3707414421147509E-2</v>
      </c>
      <c r="BR16" s="17">
        <v>2.9777364689932161E-2</v>
      </c>
      <c r="BS16" s="17">
        <v>1.1767551399372691E-2</v>
      </c>
      <c r="BT16" s="17">
        <v>4.5995589807706671E-3</v>
      </c>
      <c r="BU16" s="17">
        <v>1.217736534126126E-2</v>
      </c>
      <c r="BV16" s="17">
        <v>0</v>
      </c>
      <c r="BW16" s="17">
        <v>1.7294018957229179E-2</v>
      </c>
      <c r="BX16" s="17">
        <v>1.686955651736111E-2</v>
      </c>
      <c r="BY16" s="17">
        <v>3.1042029961169469E-2</v>
      </c>
    </row>
    <row r="18" spans="2:2">
      <c r="B18" t="s">
        <v>418</v>
      </c>
    </row>
    <row r="19" spans="2:2">
      <c r="B19" t="s">
        <v>9</v>
      </c>
    </row>
    <row r="21" spans="2:2">
      <c r="B21"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E18"/>
  <sheetViews>
    <sheetView showGridLines="0" workbookViewId="0">
      <selection activeCell="B18" sqref="B18"/>
    </sheetView>
  </sheetViews>
  <sheetFormatPr defaultColWidth="8.85546875" defaultRowHeight="15"/>
  <cols>
    <col min="1" max="1" width="5" customWidth="1"/>
    <col min="2" max="2" width="25" customWidth="1"/>
    <col min="3" max="5" width="20" customWidth="1"/>
  </cols>
  <sheetData>
    <row r="2" spans="2:5" ht="39.950000000000003" customHeight="1">
      <c r="D2" s="18" t="s">
        <v>480</v>
      </c>
    </row>
    <row r="6" spans="2:5" ht="120" customHeight="1">
      <c r="C6" s="20" t="s">
        <v>481</v>
      </c>
      <c r="D6" s="20" t="s">
        <v>482</v>
      </c>
      <c r="E6" s="20" t="s">
        <v>483</v>
      </c>
    </row>
    <row r="7" spans="2:5" ht="15.95">
      <c r="B7" s="19" t="s">
        <v>184</v>
      </c>
      <c r="C7" s="17">
        <v>0.1985042480002113</v>
      </c>
      <c r="D7" s="17">
        <v>0.19735069637351479</v>
      </c>
      <c r="E7" s="17">
        <v>0.22993146978167681</v>
      </c>
    </row>
    <row r="8" spans="2:5" ht="15.95">
      <c r="B8" s="19" t="s">
        <v>185</v>
      </c>
      <c r="C8" s="17">
        <v>0.36509054560573012</v>
      </c>
      <c r="D8" s="17">
        <v>0.36154867663047541</v>
      </c>
      <c r="E8" s="17">
        <v>0.3832778052338825</v>
      </c>
    </row>
    <row r="9" spans="2:5" ht="15.95">
      <c r="B9" s="19" t="s">
        <v>186</v>
      </c>
      <c r="C9" s="17">
        <v>0.1899534028848025</v>
      </c>
      <c r="D9" s="17">
        <v>0.16493115683916751</v>
      </c>
      <c r="E9" s="17">
        <v>0.14829521752165861</v>
      </c>
    </row>
    <row r="10" spans="2:5" ht="15.95">
      <c r="B10" s="19" t="s">
        <v>187</v>
      </c>
      <c r="C10" s="17">
        <v>0.1906890601468017</v>
      </c>
      <c r="D10" s="17">
        <v>0.21230339824450009</v>
      </c>
      <c r="E10" s="17">
        <v>0.17983332285774509</v>
      </c>
    </row>
    <row r="11" spans="2:5" ht="15.95">
      <c r="B11" s="19" t="s">
        <v>188</v>
      </c>
      <c r="C11" s="17">
        <v>5.5762743362454507E-2</v>
      </c>
      <c r="D11" s="17">
        <v>6.3866071912342323E-2</v>
      </c>
      <c r="E11" s="17">
        <v>5.8662184605037207E-2</v>
      </c>
    </row>
    <row r="14" spans="2:5">
      <c r="B14" t="s">
        <v>418</v>
      </c>
    </row>
    <row r="15" spans="2:5">
      <c r="B15" t="s">
        <v>9</v>
      </c>
    </row>
    <row r="18" spans="2:2">
      <c r="B18" t="str">
        <f>HYPERLINK("#Contents!A1", "Return to Contents")</f>
        <v>Return to Contents</v>
      </c>
    </row>
  </sheetData>
  <pageMargins left="0.75" right="0.75" top="1" bottom="1" header="0.5" footer="0.5"/>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CA18"/>
  <sheetViews>
    <sheetView showGridLines="0" workbookViewId="0">
      <pane xSplit="2" topLeftCell="BU1" activePane="topRight" state="frozen"/>
      <selection pane="topRight" activeCell="H17" sqref="H17"/>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415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184</v>
      </c>
      <c r="C9" s="17">
        <v>0.1985042480002113</v>
      </c>
      <c r="D9" s="17">
        <v>0.22772170081482851</v>
      </c>
      <c r="E9" s="17">
        <v>0.1217698543085063</v>
      </c>
      <c r="F9" s="17">
        <v>0.1157044933666744</v>
      </c>
      <c r="H9" s="17">
        <v>5.6783832771668312E-2</v>
      </c>
      <c r="I9" s="17">
        <v>0.14305917167708579</v>
      </c>
      <c r="J9" s="17">
        <v>0.1052328036225159</v>
      </c>
      <c r="K9" s="17">
        <v>0.20375537704723881</v>
      </c>
      <c r="L9" s="17">
        <v>0.1774045462010766</v>
      </c>
      <c r="M9" s="17">
        <v>0.12131588444312261</v>
      </c>
      <c r="N9" s="17">
        <v>0.14866569148306721</v>
      </c>
      <c r="O9" s="17">
        <v>0.19484772614875409</v>
      </c>
      <c r="P9" s="17">
        <v>0.22319925613797889</v>
      </c>
      <c r="Q9" s="17">
        <v>0.27780192306002588</v>
      </c>
      <c r="R9" s="17">
        <v>0.32585174909908432</v>
      </c>
      <c r="S9" s="17">
        <v>0.31298865960836209</v>
      </c>
      <c r="U9" s="17">
        <v>8.3319469351150199E-2</v>
      </c>
      <c r="V9" s="17">
        <v>0.1487621071551887</v>
      </c>
      <c r="W9" s="17">
        <v>9.8663394658101242E-2</v>
      </c>
      <c r="X9" s="17">
        <v>0.1488105818651847</v>
      </c>
      <c r="Y9" s="17">
        <v>0.18539882099518351</v>
      </c>
      <c r="Z9" s="17">
        <v>0.24838383781174089</v>
      </c>
      <c r="AA9" s="17">
        <v>0.30427733983398608</v>
      </c>
      <c r="AB9" s="17">
        <v>0.28791729467259641</v>
      </c>
      <c r="AC9" s="17">
        <v>0.29722035248853201</v>
      </c>
      <c r="AD9" s="17">
        <v>0.1462096760616293</v>
      </c>
      <c r="AE9" s="17">
        <v>0.17368618556254989</v>
      </c>
      <c r="AG9" s="17">
        <v>0.28155411222544141</v>
      </c>
      <c r="AH9" s="17">
        <v>0.13362827223342441</v>
      </c>
      <c r="AJ9" s="17">
        <v>0.27456311131139738</v>
      </c>
      <c r="AK9" s="17">
        <v>0.14489888986967231</v>
      </c>
      <c r="AL9" s="17">
        <v>0.1921182411046036</v>
      </c>
      <c r="AM9" s="17">
        <v>0.2480037831751094</v>
      </c>
      <c r="AN9" s="17">
        <v>0.1745478629334804</v>
      </c>
      <c r="AO9" s="17">
        <v>0.1687651013789028</v>
      </c>
      <c r="AP9" s="17">
        <v>0.1930273452426288</v>
      </c>
      <c r="AQ9" s="17">
        <v>0.2130883929931702</v>
      </c>
      <c r="AR9" s="17">
        <v>0.2378912371301159</v>
      </c>
      <c r="AS9" s="17">
        <v>0.26356559071303243</v>
      </c>
      <c r="AT9" s="17">
        <v>0.25439145869562402</v>
      </c>
      <c r="AU9" s="17">
        <v>0.21232957330344721</v>
      </c>
      <c r="AV9" s="17">
        <v>0.30073163694321542</v>
      </c>
      <c r="AX9" s="17">
        <v>0.1997957151470291</v>
      </c>
      <c r="AY9" s="17">
        <v>0.26356559071303243</v>
      </c>
      <c r="AZ9" s="17">
        <v>0.25439145869562402</v>
      </c>
      <c r="BA9" s="17">
        <v>0.21232957330344721</v>
      </c>
      <c r="BC9" s="17">
        <v>0.24935176326243161</v>
      </c>
      <c r="BD9" s="17">
        <v>0.26352225575585853</v>
      </c>
      <c r="BE9" s="17">
        <v>0.27084075330687052</v>
      </c>
      <c r="BF9" s="17">
        <v>0.1541956869436949</v>
      </c>
      <c r="BG9" s="17">
        <v>0.25340705783631812</v>
      </c>
      <c r="BH9" s="17">
        <v>0.36853106623558451</v>
      </c>
      <c r="BI9" s="17">
        <v>0.29955257882912689</v>
      </c>
      <c r="BJ9" s="17">
        <v>0.16883218703504951</v>
      </c>
      <c r="BK9" s="17">
        <v>0.13863671712097131</v>
      </c>
      <c r="BL9" s="17">
        <v>0.26096441025503692</v>
      </c>
      <c r="BM9" s="17">
        <v>0.29232723021538592</v>
      </c>
      <c r="BN9" s="17">
        <v>0.12193139891115461</v>
      </c>
      <c r="BP9" s="17">
        <v>0.19041912850649581</v>
      </c>
      <c r="BQ9" s="17">
        <v>0.28638969909270018</v>
      </c>
      <c r="BR9" s="17">
        <v>9.7900335085510187E-2</v>
      </c>
      <c r="BS9" s="17">
        <v>0.189586449626159</v>
      </c>
      <c r="BT9" s="17">
        <v>0.42047408908191042</v>
      </c>
      <c r="BU9" s="17">
        <v>9.7458540109588376E-2</v>
      </c>
      <c r="BV9" s="17">
        <v>0.25918568488190868</v>
      </c>
      <c r="BW9" s="17">
        <v>0.1910220863665924</v>
      </c>
      <c r="BX9" s="17">
        <v>0.21401644519689969</v>
      </c>
      <c r="BY9" s="17">
        <v>0.20283277952297449</v>
      </c>
    </row>
    <row r="10" spans="2:79" ht="18.95" customHeight="1">
      <c r="B10" s="19" t="s">
        <v>185</v>
      </c>
      <c r="C10" s="17">
        <v>0.36509054560573012</v>
      </c>
      <c r="D10" s="17">
        <v>0.35657725156441172</v>
      </c>
      <c r="E10" s="17">
        <v>0.38782918592786719</v>
      </c>
      <c r="F10" s="17">
        <v>0.42233970367487528</v>
      </c>
      <c r="H10" s="17">
        <v>0.33055652446733291</v>
      </c>
      <c r="I10" s="17">
        <v>0.42980238370635082</v>
      </c>
      <c r="J10" s="17">
        <v>0.38750814204464079</v>
      </c>
      <c r="K10" s="17">
        <v>0.3142927421819855</v>
      </c>
      <c r="L10" s="17">
        <v>0.38038796570715738</v>
      </c>
      <c r="M10" s="17">
        <v>0.43186282438305901</v>
      </c>
      <c r="N10" s="17">
        <v>0.43501675441964899</v>
      </c>
      <c r="O10" s="17">
        <v>0.31326698573055628</v>
      </c>
      <c r="P10" s="17">
        <v>0.36557144992682927</v>
      </c>
      <c r="Q10" s="17">
        <v>0.37263908511831317</v>
      </c>
      <c r="R10" s="17">
        <v>0.32849213949461398</v>
      </c>
      <c r="S10" s="17">
        <v>0.34053755382075229</v>
      </c>
      <c r="U10" s="17">
        <v>0.3605114493796685</v>
      </c>
      <c r="V10" s="17">
        <v>0.2797058798451344</v>
      </c>
      <c r="W10" s="17">
        <v>0.37859556730198318</v>
      </c>
      <c r="X10" s="17">
        <v>0.36964746467381099</v>
      </c>
      <c r="Y10" s="17">
        <v>0.44603712004750401</v>
      </c>
      <c r="Z10" s="17">
        <v>0.33850823350682402</v>
      </c>
      <c r="AA10" s="17">
        <v>0.33059729829183432</v>
      </c>
      <c r="AB10" s="17">
        <v>0.38586192036238171</v>
      </c>
      <c r="AC10" s="17">
        <v>0.36789663228534503</v>
      </c>
      <c r="AD10" s="17">
        <v>0.3978702812210308</v>
      </c>
      <c r="AE10" s="17">
        <v>0.34746173979497541</v>
      </c>
      <c r="AG10" s="17">
        <v>0.34551043696951639</v>
      </c>
      <c r="AH10" s="17">
        <v>0.38038591863546878</v>
      </c>
      <c r="AJ10" s="17">
        <v>0.35450726320589981</v>
      </c>
      <c r="AK10" s="17">
        <v>0.40671627564351098</v>
      </c>
      <c r="AL10" s="17">
        <v>0.35659218507289958</v>
      </c>
      <c r="AM10" s="17">
        <v>0.33221345975440481</v>
      </c>
      <c r="AN10" s="17">
        <v>0.35723144217341551</v>
      </c>
      <c r="AO10" s="17">
        <v>0.34949168994604618</v>
      </c>
      <c r="AP10" s="17">
        <v>0.35934721696510541</v>
      </c>
      <c r="AQ10" s="17">
        <v>0.35225656972292818</v>
      </c>
      <c r="AR10" s="17">
        <v>0.33681611639499598</v>
      </c>
      <c r="AS10" s="17">
        <v>0.36756213937566878</v>
      </c>
      <c r="AT10" s="17">
        <v>0.32394308033556918</v>
      </c>
      <c r="AU10" s="17">
        <v>0.36265253989583501</v>
      </c>
      <c r="AV10" s="17">
        <v>0.36445653033594788</v>
      </c>
      <c r="AX10" s="17">
        <v>0.36885763231879592</v>
      </c>
      <c r="AY10" s="17">
        <v>0.36756213937566878</v>
      </c>
      <c r="AZ10" s="17">
        <v>0.32394308033556918</v>
      </c>
      <c r="BA10" s="17">
        <v>0.36265253989583501</v>
      </c>
      <c r="BC10" s="17">
        <v>0.36178265143661181</v>
      </c>
      <c r="BD10" s="17">
        <v>0.291618685197504</v>
      </c>
      <c r="BE10" s="17">
        <v>0.26555894493944959</v>
      </c>
      <c r="BF10" s="17">
        <v>0.33823494520831449</v>
      </c>
      <c r="BG10" s="17">
        <v>0.35170313902538719</v>
      </c>
      <c r="BH10" s="17">
        <v>0.33751554910289089</v>
      </c>
      <c r="BI10" s="17">
        <v>0.2457423806057184</v>
      </c>
      <c r="BJ10" s="17">
        <v>0.39007833809519582</v>
      </c>
      <c r="BK10" s="17">
        <v>0.38988897930672828</v>
      </c>
      <c r="BL10" s="17">
        <v>0.26404636062359271</v>
      </c>
      <c r="BM10" s="17">
        <v>0.36953509988968702</v>
      </c>
      <c r="BN10" s="17">
        <v>0.3554433525181091</v>
      </c>
      <c r="BP10" s="17">
        <v>0.41239538462770231</v>
      </c>
      <c r="BQ10" s="17">
        <v>0.39330981589998021</v>
      </c>
      <c r="BR10" s="17">
        <v>0.41509741097181008</v>
      </c>
      <c r="BS10" s="17">
        <v>0.367104603999509</v>
      </c>
      <c r="BT10" s="17">
        <v>0.35243433314108352</v>
      </c>
      <c r="BU10" s="17">
        <v>0.42493908846830158</v>
      </c>
      <c r="BV10" s="17">
        <v>0.32212982386905048</v>
      </c>
      <c r="BW10" s="17">
        <v>0.34085037879781821</v>
      </c>
      <c r="BX10" s="17">
        <v>0.34635264166378199</v>
      </c>
      <c r="BY10" s="17">
        <v>0.32620893570376708</v>
      </c>
    </row>
    <row r="11" spans="2:79" ht="18.95" customHeight="1">
      <c r="B11" s="19" t="s">
        <v>186</v>
      </c>
      <c r="C11" s="17">
        <v>0.1899534028848025</v>
      </c>
      <c r="D11" s="17">
        <v>0.2012835883665911</v>
      </c>
      <c r="E11" s="17">
        <v>0.15657682994245911</v>
      </c>
      <c r="F11" s="17">
        <v>0.14721636851792921</v>
      </c>
      <c r="H11" s="17">
        <v>0.24194912703689839</v>
      </c>
      <c r="I11" s="17">
        <v>0.12824149755494091</v>
      </c>
      <c r="J11" s="17">
        <v>0.27600923706431157</v>
      </c>
      <c r="K11" s="17">
        <v>0.22788155026412049</v>
      </c>
      <c r="L11" s="17">
        <v>0.17338247201945159</v>
      </c>
      <c r="M11" s="17">
        <v>0.24480693994433611</v>
      </c>
      <c r="N11" s="17">
        <v>0.1015774538868152</v>
      </c>
      <c r="O11" s="17">
        <v>0.15659448545076171</v>
      </c>
      <c r="P11" s="17">
        <v>0.2024855145487312</v>
      </c>
      <c r="Q11" s="17">
        <v>0.13507854638522279</v>
      </c>
      <c r="R11" s="17">
        <v>0.16628574177270181</v>
      </c>
      <c r="S11" s="17">
        <v>0.16999991443017839</v>
      </c>
      <c r="U11" s="17">
        <v>0.29399805853222111</v>
      </c>
      <c r="V11" s="17">
        <v>0.25778185479096938</v>
      </c>
      <c r="W11" s="17">
        <v>0.21415429548104339</v>
      </c>
      <c r="X11" s="17">
        <v>0.25092348242166002</v>
      </c>
      <c r="Y11" s="17">
        <v>0.14063198019417469</v>
      </c>
      <c r="Z11" s="17">
        <v>0.15074991383397721</v>
      </c>
      <c r="AA11" s="17">
        <v>0.13945224094458869</v>
      </c>
      <c r="AB11" s="17">
        <v>9.3986221950604618E-2</v>
      </c>
      <c r="AC11" s="17">
        <v>0.11956494754214179</v>
      </c>
      <c r="AD11" s="17">
        <v>0.25923608804392301</v>
      </c>
      <c r="AE11" s="17">
        <v>0.35015552820239448</v>
      </c>
      <c r="AG11" s="17">
        <v>0.1668727262415266</v>
      </c>
      <c r="AH11" s="17">
        <v>0.20798331097145911</v>
      </c>
      <c r="AJ11" s="17">
        <v>0.14766039069164241</v>
      </c>
      <c r="AK11" s="17">
        <v>0.19154009906887379</v>
      </c>
      <c r="AL11" s="17">
        <v>0.19030197284332401</v>
      </c>
      <c r="AM11" s="17">
        <v>0.1862955354185496</v>
      </c>
      <c r="AN11" s="17">
        <v>0.228299744013129</v>
      </c>
      <c r="AO11" s="17">
        <v>0.22361165906896771</v>
      </c>
      <c r="AP11" s="17">
        <v>0.2089296423893382</v>
      </c>
      <c r="AQ11" s="17">
        <v>0.20551922868128689</v>
      </c>
      <c r="AR11" s="17">
        <v>0.17580978107229581</v>
      </c>
      <c r="AS11" s="17">
        <v>0.23367011759425901</v>
      </c>
      <c r="AT11" s="17">
        <v>0.1625646602713334</v>
      </c>
      <c r="AU11" s="17">
        <v>0.20052346340954089</v>
      </c>
      <c r="AV11" s="17">
        <v>0.23347969936701321</v>
      </c>
      <c r="AX11" s="17">
        <v>0.18737224174804901</v>
      </c>
      <c r="AY11" s="17">
        <v>0.23367011759425901</v>
      </c>
      <c r="AZ11" s="17">
        <v>0.1625646602713334</v>
      </c>
      <c r="BA11" s="17">
        <v>0.20052346340954089</v>
      </c>
      <c r="BC11" s="17">
        <v>0.15790637359828699</v>
      </c>
      <c r="BD11" s="17">
        <v>5.0882623937612809E-2</v>
      </c>
      <c r="BE11" s="17">
        <v>0.14931805799986839</v>
      </c>
      <c r="BF11" s="17">
        <v>0.2302043435488387</v>
      </c>
      <c r="BG11" s="17">
        <v>0.18418087318429999</v>
      </c>
      <c r="BH11" s="17">
        <v>0.1066836156541049</v>
      </c>
      <c r="BI11" s="17">
        <v>0.1262649290640282</v>
      </c>
      <c r="BJ11" s="17">
        <v>0.173385722449061</v>
      </c>
      <c r="BK11" s="17">
        <v>0.19424219748160959</v>
      </c>
      <c r="BL11" s="17">
        <v>0.19382468902192981</v>
      </c>
      <c r="BM11" s="17">
        <v>0.16854782750451269</v>
      </c>
      <c r="BN11" s="17">
        <v>0.25057053827464287</v>
      </c>
      <c r="BP11" s="17">
        <v>0.15319468251355811</v>
      </c>
      <c r="BQ11" s="17">
        <v>0.15243120767592669</v>
      </c>
      <c r="BR11" s="17">
        <v>0.1876194740490818</v>
      </c>
      <c r="BS11" s="17">
        <v>0.20738226696220691</v>
      </c>
      <c r="BT11" s="17">
        <v>9.8557997007876083E-2</v>
      </c>
      <c r="BU11" s="17">
        <v>0.2391191151434976</v>
      </c>
      <c r="BV11" s="17">
        <v>0.13367515518858061</v>
      </c>
      <c r="BW11" s="17">
        <v>0.20641575723193659</v>
      </c>
      <c r="BX11" s="17">
        <v>0.16029870348438341</v>
      </c>
      <c r="BY11" s="17">
        <v>0.2156588772060091</v>
      </c>
    </row>
    <row r="12" spans="2:79" ht="18.95" customHeight="1">
      <c r="B12" s="19" t="s">
        <v>187</v>
      </c>
      <c r="C12" s="17">
        <v>0.1906890601468017</v>
      </c>
      <c r="D12" s="17">
        <v>0.16144009059633241</v>
      </c>
      <c r="E12" s="17">
        <v>0.27425557834523112</v>
      </c>
      <c r="F12" s="17">
        <v>0.25684028662119213</v>
      </c>
      <c r="H12" s="17">
        <v>0.2311299497829597</v>
      </c>
      <c r="I12" s="17">
        <v>0.25199290038756789</v>
      </c>
      <c r="J12" s="17">
        <v>0.2235527162335105</v>
      </c>
      <c r="K12" s="17">
        <v>0.1976238013769207</v>
      </c>
      <c r="L12" s="17">
        <v>0.2029056208273316</v>
      </c>
      <c r="M12" s="17">
        <v>0.16369898059783519</v>
      </c>
      <c r="N12" s="17">
        <v>0.28120214717882103</v>
      </c>
      <c r="O12" s="17">
        <v>0.27125415773020423</v>
      </c>
      <c r="P12" s="17">
        <v>0.16088089258918331</v>
      </c>
      <c r="Q12" s="17">
        <v>0.14007167696713449</v>
      </c>
      <c r="R12" s="17">
        <v>0.14190242549811191</v>
      </c>
      <c r="S12" s="17">
        <v>0.13964167277576919</v>
      </c>
      <c r="U12" s="17">
        <v>0.18722453333117239</v>
      </c>
      <c r="V12" s="17">
        <v>0.26514249528922729</v>
      </c>
      <c r="W12" s="17">
        <v>0.23082842354888219</v>
      </c>
      <c r="X12" s="17">
        <v>0.19664079138889229</v>
      </c>
      <c r="Y12" s="17">
        <v>0.17235446219827169</v>
      </c>
      <c r="Z12" s="17">
        <v>0.22111568883948349</v>
      </c>
      <c r="AA12" s="17">
        <v>0.1720092297819181</v>
      </c>
      <c r="AB12" s="17">
        <v>0.15965729843956911</v>
      </c>
      <c r="AC12" s="17">
        <v>0.18038928959895001</v>
      </c>
      <c r="AD12" s="17">
        <v>0.14419117231341669</v>
      </c>
      <c r="AE12" s="17">
        <v>3.7888075136727109E-2</v>
      </c>
      <c r="AG12" s="17">
        <v>0.1574721031163962</v>
      </c>
      <c r="AH12" s="17">
        <v>0.21663711580534789</v>
      </c>
      <c r="AJ12" s="17">
        <v>0.16919010615710339</v>
      </c>
      <c r="AK12" s="17">
        <v>0.19090256675721251</v>
      </c>
      <c r="AL12" s="17">
        <v>0.1703552730421023</v>
      </c>
      <c r="AM12" s="17">
        <v>0.16662301577066491</v>
      </c>
      <c r="AN12" s="17">
        <v>0.20533916237879379</v>
      </c>
      <c r="AO12" s="17">
        <v>0.2071897015925388</v>
      </c>
      <c r="AP12" s="17">
        <v>0.1639738720915162</v>
      </c>
      <c r="AQ12" s="17">
        <v>0.17128890183031301</v>
      </c>
      <c r="AR12" s="17">
        <v>0.19229362946336381</v>
      </c>
      <c r="AS12" s="17">
        <v>0.114993871972905</v>
      </c>
      <c r="AT12" s="17">
        <v>0.19291920467737669</v>
      </c>
      <c r="AU12" s="17">
        <v>0.17797985811083569</v>
      </c>
      <c r="AV12" s="17">
        <v>7.9839737102715191E-2</v>
      </c>
      <c r="AX12" s="17">
        <v>0.18798721300693599</v>
      </c>
      <c r="AY12" s="17">
        <v>0.114993871972905</v>
      </c>
      <c r="AZ12" s="17">
        <v>0.19291920467737669</v>
      </c>
      <c r="BA12" s="17">
        <v>0.17797985811083569</v>
      </c>
      <c r="BC12" s="17">
        <v>0.18043519674921121</v>
      </c>
      <c r="BD12" s="17">
        <v>0.30864698949323122</v>
      </c>
      <c r="BE12" s="17">
        <v>0.26187322851563338</v>
      </c>
      <c r="BF12" s="17">
        <v>0.18019117733201179</v>
      </c>
      <c r="BG12" s="17">
        <v>0.18239617723129631</v>
      </c>
      <c r="BH12" s="17">
        <v>0.13356529353035809</v>
      </c>
      <c r="BI12" s="17">
        <v>0.27088310317262437</v>
      </c>
      <c r="BJ12" s="17">
        <v>0.20640702196636421</v>
      </c>
      <c r="BK12" s="17">
        <v>0.2248922812184673</v>
      </c>
      <c r="BL12" s="17">
        <v>0.22650773011361719</v>
      </c>
      <c r="BM12" s="17">
        <v>0.13092565741003739</v>
      </c>
      <c r="BN12" s="17">
        <v>0.21746461278558851</v>
      </c>
      <c r="BP12" s="17">
        <v>0.19860718314154249</v>
      </c>
      <c r="BQ12" s="17">
        <v>0.12349378677194831</v>
      </c>
      <c r="BR12" s="17">
        <v>0.21484837182547831</v>
      </c>
      <c r="BS12" s="17">
        <v>0.18829906963319959</v>
      </c>
      <c r="BT12" s="17">
        <v>0.1010052042940273</v>
      </c>
      <c r="BU12" s="17">
        <v>0.18020768960460909</v>
      </c>
      <c r="BV12" s="17">
        <v>0.23542132092846571</v>
      </c>
      <c r="BW12" s="17">
        <v>0.19231345362006549</v>
      </c>
      <c r="BX12" s="17">
        <v>0.20621446887706729</v>
      </c>
      <c r="BY12" s="17">
        <v>0.19502342677269541</v>
      </c>
    </row>
    <row r="13" spans="2:79" ht="18.95" customHeight="1">
      <c r="B13" s="19" t="s">
        <v>188</v>
      </c>
      <c r="C13" s="17">
        <v>5.5762743362454507E-2</v>
      </c>
      <c r="D13" s="17">
        <v>5.2977368657836373E-2</v>
      </c>
      <c r="E13" s="17">
        <v>5.9568551475936211E-2</v>
      </c>
      <c r="F13" s="17">
        <v>5.7899147819328887E-2</v>
      </c>
      <c r="H13" s="17">
        <v>0.13958056594114071</v>
      </c>
      <c r="I13" s="17">
        <v>4.6904046674054511E-2</v>
      </c>
      <c r="J13" s="17">
        <v>7.6971010350211748E-3</v>
      </c>
      <c r="K13" s="17">
        <v>5.6446529129734441E-2</v>
      </c>
      <c r="L13" s="17">
        <v>6.5919395244982693E-2</v>
      </c>
      <c r="M13" s="17">
        <v>3.8315370631647187E-2</v>
      </c>
      <c r="N13" s="17">
        <v>3.3537953031647708E-2</v>
      </c>
      <c r="O13" s="17">
        <v>6.403664493972358E-2</v>
      </c>
      <c r="P13" s="17">
        <v>4.7862886797277182E-2</v>
      </c>
      <c r="Q13" s="17">
        <v>7.4408768469303527E-2</v>
      </c>
      <c r="R13" s="17">
        <v>3.7467944135487971E-2</v>
      </c>
      <c r="S13" s="17">
        <v>3.6832199364937777E-2</v>
      </c>
      <c r="U13" s="17">
        <v>7.4946489405787853E-2</v>
      </c>
      <c r="V13" s="17">
        <v>4.8607662919480002E-2</v>
      </c>
      <c r="W13" s="17">
        <v>7.7758319009990057E-2</v>
      </c>
      <c r="X13" s="17">
        <v>3.3977679650451981E-2</v>
      </c>
      <c r="Y13" s="17">
        <v>5.5577616564866067E-2</v>
      </c>
      <c r="Z13" s="17">
        <v>4.1242326007974679E-2</v>
      </c>
      <c r="AA13" s="17">
        <v>5.3663891147672851E-2</v>
      </c>
      <c r="AB13" s="17">
        <v>7.2577264574848227E-2</v>
      </c>
      <c r="AC13" s="17">
        <v>3.4928778085031413E-2</v>
      </c>
      <c r="AD13" s="17">
        <v>5.2492782360000143E-2</v>
      </c>
      <c r="AE13" s="17">
        <v>9.080847130335315E-2</v>
      </c>
      <c r="AG13" s="17">
        <v>4.8590621447119488E-2</v>
      </c>
      <c r="AH13" s="17">
        <v>6.1365382354299627E-2</v>
      </c>
      <c r="AJ13" s="17">
        <v>5.4079128633957113E-2</v>
      </c>
      <c r="AK13" s="17">
        <v>6.594216866073048E-2</v>
      </c>
      <c r="AL13" s="17">
        <v>9.0632327937070392E-2</v>
      </c>
      <c r="AM13" s="17">
        <v>6.6864205881271441E-2</v>
      </c>
      <c r="AN13" s="17">
        <v>3.4581788501181279E-2</v>
      </c>
      <c r="AO13" s="17">
        <v>5.0941848013544393E-2</v>
      </c>
      <c r="AP13" s="17">
        <v>7.4721923311411365E-2</v>
      </c>
      <c r="AQ13" s="17">
        <v>5.7846906772301872E-2</v>
      </c>
      <c r="AR13" s="17">
        <v>5.7189235939228603E-2</v>
      </c>
      <c r="AS13" s="17">
        <v>2.0208280344134751E-2</v>
      </c>
      <c r="AT13" s="17">
        <v>6.6181596020096753E-2</v>
      </c>
      <c r="AU13" s="17">
        <v>4.6514565280341189E-2</v>
      </c>
      <c r="AV13" s="17">
        <v>2.149239625110836E-2</v>
      </c>
      <c r="AX13" s="17">
        <v>5.5987197779190048E-2</v>
      </c>
      <c r="AY13" s="17">
        <v>2.0208280344134751E-2</v>
      </c>
      <c r="AZ13" s="17">
        <v>6.6181596020096753E-2</v>
      </c>
      <c r="BA13" s="17">
        <v>4.6514565280341189E-2</v>
      </c>
      <c r="BC13" s="17">
        <v>5.0524014953458589E-2</v>
      </c>
      <c r="BD13" s="17">
        <v>8.5329445615793267E-2</v>
      </c>
      <c r="BE13" s="17">
        <v>5.2409015238178022E-2</v>
      </c>
      <c r="BF13" s="17">
        <v>9.7173846967139987E-2</v>
      </c>
      <c r="BG13" s="17">
        <v>2.8312752722698391E-2</v>
      </c>
      <c r="BH13" s="17">
        <v>5.3704475477061621E-2</v>
      </c>
      <c r="BI13" s="17">
        <v>5.7557008328502073E-2</v>
      </c>
      <c r="BJ13" s="17">
        <v>6.1296730454329297E-2</v>
      </c>
      <c r="BK13" s="17">
        <v>5.2339824872223592E-2</v>
      </c>
      <c r="BL13" s="17">
        <v>5.4656809985823292E-2</v>
      </c>
      <c r="BM13" s="17">
        <v>3.8664184980376957E-2</v>
      </c>
      <c r="BN13" s="17">
        <v>5.4590097510504879E-2</v>
      </c>
      <c r="BP13" s="17">
        <v>4.5383621210701101E-2</v>
      </c>
      <c r="BQ13" s="17">
        <v>4.4375490559444508E-2</v>
      </c>
      <c r="BR13" s="17">
        <v>8.4534408068119751E-2</v>
      </c>
      <c r="BS13" s="17">
        <v>4.7627609778925412E-2</v>
      </c>
      <c r="BT13" s="17">
        <v>2.7528376475102881E-2</v>
      </c>
      <c r="BU13" s="17">
        <v>5.8275566674003333E-2</v>
      </c>
      <c r="BV13" s="17">
        <v>4.9588015131994692E-2</v>
      </c>
      <c r="BW13" s="17">
        <v>6.9398323983587404E-2</v>
      </c>
      <c r="BX13" s="17">
        <v>7.3117740777867701E-2</v>
      </c>
      <c r="BY13" s="17">
        <v>6.0275980794554103E-2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CA18"/>
  <sheetViews>
    <sheetView showGridLines="0" workbookViewId="0">
      <pane xSplit="2" topLeftCell="S1" activePane="topRight" state="frozen"/>
      <selection pane="topRight"/>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416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184</v>
      </c>
      <c r="C9" s="17">
        <v>0.19735069637351479</v>
      </c>
      <c r="D9" s="17">
        <v>0.2369397478673575</v>
      </c>
      <c r="E9" s="17">
        <v>9.4679131724736562E-2</v>
      </c>
      <c r="F9" s="17">
        <v>5.7476714378136867E-2</v>
      </c>
      <c r="H9" s="17">
        <v>7.2097023169822444E-2</v>
      </c>
      <c r="I9" s="17">
        <v>0.13541888910111499</v>
      </c>
      <c r="J9" s="17">
        <v>0.1472940231666981</v>
      </c>
      <c r="K9" s="17">
        <v>0.1863420497555589</v>
      </c>
      <c r="L9" s="17">
        <v>0.15043680916537491</v>
      </c>
      <c r="M9" s="17">
        <v>0.155255784580064</v>
      </c>
      <c r="N9" s="17">
        <v>0.1384083903537672</v>
      </c>
      <c r="O9" s="17">
        <v>0.1526494282121508</v>
      </c>
      <c r="P9" s="17">
        <v>0.19960886288578189</v>
      </c>
      <c r="Q9" s="17">
        <v>0.28840056138899001</v>
      </c>
      <c r="R9" s="17">
        <v>0.32138546612562741</v>
      </c>
      <c r="S9" s="17">
        <v>0.30849898966317529</v>
      </c>
      <c r="U9" s="17">
        <v>9.662638403024415E-2</v>
      </c>
      <c r="V9" s="17">
        <v>0.1217077319426742</v>
      </c>
      <c r="W9" s="17">
        <v>0.1266954076720701</v>
      </c>
      <c r="X9" s="17">
        <v>0.13114999060775501</v>
      </c>
      <c r="Y9" s="17">
        <v>0.20340517129226179</v>
      </c>
      <c r="Z9" s="17">
        <v>0.24598592982545039</v>
      </c>
      <c r="AA9" s="17">
        <v>0.29354025055275662</v>
      </c>
      <c r="AB9" s="17">
        <v>0.3021163743290034</v>
      </c>
      <c r="AC9" s="17">
        <v>0.27231505515797638</v>
      </c>
      <c r="AD9" s="17">
        <v>0.1375154376323047</v>
      </c>
      <c r="AE9" s="17">
        <v>0.17368618556254989</v>
      </c>
      <c r="AG9" s="17">
        <v>0.27271660162691119</v>
      </c>
      <c r="AH9" s="17">
        <v>0.13847719081784979</v>
      </c>
      <c r="AJ9" s="17">
        <v>0.27461138731383328</v>
      </c>
      <c r="AK9" s="17">
        <v>0.2053141365743171</v>
      </c>
      <c r="AL9" s="17">
        <v>0.19142134992924981</v>
      </c>
      <c r="AM9" s="17">
        <v>0.26486100865269302</v>
      </c>
      <c r="AN9" s="17">
        <v>0.17555841767169511</v>
      </c>
      <c r="AO9" s="17">
        <v>0.18429324084727311</v>
      </c>
      <c r="AP9" s="17">
        <v>0.1871396398808903</v>
      </c>
      <c r="AQ9" s="17">
        <v>0.18081574160483149</v>
      </c>
      <c r="AR9" s="17">
        <v>0.25210589279335449</v>
      </c>
      <c r="AS9" s="17">
        <v>0.25054759393033121</v>
      </c>
      <c r="AT9" s="17">
        <v>0.27445575392092991</v>
      </c>
      <c r="AU9" s="17">
        <v>0.2335314646178745</v>
      </c>
      <c r="AV9" s="17">
        <v>0.28481641061557228</v>
      </c>
      <c r="AX9" s="17">
        <v>0.20192530856612009</v>
      </c>
      <c r="AY9" s="17">
        <v>0.25054759393033121</v>
      </c>
      <c r="AZ9" s="17">
        <v>0.27445575392092991</v>
      </c>
      <c r="BA9" s="17">
        <v>0.2335314646178745</v>
      </c>
      <c r="BC9" s="17">
        <v>0.23986811315905729</v>
      </c>
      <c r="BD9" s="17">
        <v>0.1545149901504218</v>
      </c>
      <c r="BE9" s="17">
        <v>0.22044651089361419</v>
      </c>
      <c r="BF9" s="17">
        <v>0.1707493923146014</v>
      </c>
      <c r="BG9" s="17">
        <v>0.2326738930511898</v>
      </c>
      <c r="BH9" s="17">
        <v>0.36360738917255098</v>
      </c>
      <c r="BI9" s="17">
        <v>0.2650426678017237</v>
      </c>
      <c r="BJ9" s="17">
        <v>0.16670588336684411</v>
      </c>
      <c r="BK9" s="17">
        <v>0.17979023801765071</v>
      </c>
      <c r="BL9" s="17">
        <v>0.1482550467990926</v>
      </c>
      <c r="BM9" s="17">
        <v>0.27533014404372991</v>
      </c>
      <c r="BN9" s="17">
        <v>0.1236225745612191</v>
      </c>
      <c r="BP9" s="17">
        <v>0.1994290332152733</v>
      </c>
      <c r="BQ9" s="17">
        <v>0.31735422381720579</v>
      </c>
      <c r="BR9" s="17">
        <v>8.7200721394061737E-2</v>
      </c>
      <c r="BS9" s="17">
        <v>0.20050103753834639</v>
      </c>
      <c r="BT9" s="17">
        <v>0.432584281393116</v>
      </c>
      <c r="BU9" s="17">
        <v>8.524155738882884E-2</v>
      </c>
      <c r="BV9" s="17">
        <v>0.12563142719116679</v>
      </c>
      <c r="BW9" s="17">
        <v>0.2008806087981081</v>
      </c>
      <c r="BX9" s="17">
        <v>0.20848628138444711</v>
      </c>
      <c r="BY9" s="17">
        <v>0.21508383072083789</v>
      </c>
    </row>
    <row r="10" spans="2:79" ht="18.95" customHeight="1">
      <c r="B10" s="19" t="s">
        <v>185</v>
      </c>
      <c r="C10" s="17">
        <v>0.36154867663047541</v>
      </c>
      <c r="D10" s="17">
        <v>0.35326809973171841</v>
      </c>
      <c r="E10" s="17">
        <v>0.39014595372487709</v>
      </c>
      <c r="F10" s="17">
        <v>0.38979455974243682</v>
      </c>
      <c r="H10" s="17">
        <v>0.34044038204858362</v>
      </c>
      <c r="I10" s="17">
        <v>0.42658492382983121</v>
      </c>
      <c r="J10" s="17">
        <v>0.41339340587228768</v>
      </c>
      <c r="K10" s="17">
        <v>0.31293023108763007</v>
      </c>
      <c r="L10" s="17">
        <v>0.39694476150827368</v>
      </c>
      <c r="M10" s="17">
        <v>0.40412412530136582</v>
      </c>
      <c r="N10" s="17">
        <v>0.43296871198854248</v>
      </c>
      <c r="O10" s="17">
        <v>0.29991928271060109</v>
      </c>
      <c r="P10" s="17">
        <v>0.3172956804271454</v>
      </c>
      <c r="Q10" s="17">
        <v>0.37563309077455381</v>
      </c>
      <c r="R10" s="17">
        <v>0.33298552114403662</v>
      </c>
      <c r="S10" s="17">
        <v>0.32888367961122189</v>
      </c>
      <c r="U10" s="17">
        <v>0.37928214860931492</v>
      </c>
      <c r="V10" s="17">
        <v>0.38073070384157431</v>
      </c>
      <c r="W10" s="17">
        <v>0.40420714811294772</v>
      </c>
      <c r="X10" s="17">
        <v>0.28364009047729688</v>
      </c>
      <c r="Y10" s="17">
        <v>0.39162714229396572</v>
      </c>
      <c r="Z10" s="17">
        <v>0.36660852164882213</v>
      </c>
      <c r="AA10" s="17">
        <v>0.32414768938268601</v>
      </c>
      <c r="AB10" s="17">
        <v>0.37206521611528998</v>
      </c>
      <c r="AC10" s="17">
        <v>0.35534903352516128</v>
      </c>
      <c r="AD10" s="17">
        <v>0.36600956350226932</v>
      </c>
      <c r="AE10" s="17">
        <v>0.30234658521729418</v>
      </c>
      <c r="AG10" s="17">
        <v>0.33333868397372218</v>
      </c>
      <c r="AH10" s="17">
        <v>0.38358544715447529</v>
      </c>
      <c r="AJ10" s="17">
        <v>0.36650730291925082</v>
      </c>
      <c r="AK10" s="17">
        <v>0.27192883814657681</v>
      </c>
      <c r="AL10" s="17">
        <v>0.33616131116930931</v>
      </c>
      <c r="AM10" s="17">
        <v>0.30915476897045568</v>
      </c>
      <c r="AN10" s="17">
        <v>0.37056983438726171</v>
      </c>
      <c r="AO10" s="17">
        <v>0.36411804385145902</v>
      </c>
      <c r="AP10" s="17">
        <v>0.33305991965957388</v>
      </c>
      <c r="AQ10" s="17">
        <v>0.28015808691413779</v>
      </c>
      <c r="AR10" s="17">
        <v>0.34892752938923299</v>
      </c>
      <c r="AS10" s="17">
        <v>0.30333517991822528</v>
      </c>
      <c r="AT10" s="17">
        <v>0.32010348641547909</v>
      </c>
      <c r="AU10" s="17">
        <v>0.34492838837805267</v>
      </c>
      <c r="AV10" s="17">
        <v>0.34455971976574568</v>
      </c>
      <c r="AX10" s="17">
        <v>0.36365293507335311</v>
      </c>
      <c r="AY10" s="17">
        <v>0.30333517991822528</v>
      </c>
      <c r="AZ10" s="17">
        <v>0.32010348641547909</v>
      </c>
      <c r="BA10" s="17">
        <v>0.34492838837805267</v>
      </c>
      <c r="BC10" s="17">
        <v>0.3658240768828489</v>
      </c>
      <c r="BD10" s="17">
        <v>0.35967685461360699</v>
      </c>
      <c r="BE10" s="17">
        <v>0.33161842599743507</v>
      </c>
      <c r="BF10" s="17">
        <v>0.3968214641813364</v>
      </c>
      <c r="BG10" s="17">
        <v>0.41375178805301133</v>
      </c>
      <c r="BH10" s="17">
        <v>0.34545123683748352</v>
      </c>
      <c r="BI10" s="17">
        <v>0.36605492228713588</v>
      </c>
      <c r="BJ10" s="17">
        <v>0.37984726547268771</v>
      </c>
      <c r="BK10" s="17">
        <v>0.32756486792134848</v>
      </c>
      <c r="BL10" s="17">
        <v>0.29203690732180521</v>
      </c>
      <c r="BM10" s="17">
        <v>0.34901442775450803</v>
      </c>
      <c r="BN10" s="17">
        <v>0.34507726879077899</v>
      </c>
      <c r="BP10" s="17">
        <v>0.36939191316934478</v>
      </c>
      <c r="BQ10" s="17">
        <v>0.32494548244997201</v>
      </c>
      <c r="BR10" s="17">
        <v>0.4428436794157557</v>
      </c>
      <c r="BS10" s="17">
        <v>0.36917705612749951</v>
      </c>
      <c r="BT10" s="17">
        <v>0.34563634021963408</v>
      </c>
      <c r="BU10" s="17">
        <v>0.37884088713555958</v>
      </c>
      <c r="BV10" s="17">
        <v>0.42692865874400748</v>
      </c>
      <c r="BW10" s="17">
        <v>0.33020740129674481</v>
      </c>
      <c r="BX10" s="17">
        <v>0.39434759809549902</v>
      </c>
      <c r="BY10" s="17">
        <v>0.32122953498534151</v>
      </c>
    </row>
    <row r="11" spans="2:79" ht="18.95" customHeight="1">
      <c r="B11" s="19" t="s">
        <v>186</v>
      </c>
      <c r="C11" s="17">
        <v>0.16493115683916751</v>
      </c>
      <c r="D11" s="17">
        <v>0.1625417877595505</v>
      </c>
      <c r="E11" s="17">
        <v>0.17587313255897891</v>
      </c>
      <c r="F11" s="17">
        <v>0.1491718442774998</v>
      </c>
      <c r="H11" s="17">
        <v>0.18787724719300039</v>
      </c>
      <c r="I11" s="17">
        <v>0.1165799101245877</v>
      </c>
      <c r="J11" s="17">
        <v>0.2270218025178416</v>
      </c>
      <c r="K11" s="17">
        <v>0.18309838005676471</v>
      </c>
      <c r="L11" s="17">
        <v>0.11129248464992331</v>
      </c>
      <c r="M11" s="17">
        <v>0.15755729717065001</v>
      </c>
      <c r="N11" s="17">
        <v>0.12568088873576941</v>
      </c>
      <c r="O11" s="17">
        <v>0.21146357602122151</v>
      </c>
      <c r="P11" s="17">
        <v>0.19732590649101781</v>
      </c>
      <c r="Q11" s="17">
        <v>0.14471141901541221</v>
      </c>
      <c r="R11" s="17">
        <v>0.1635899316669614</v>
      </c>
      <c r="S11" s="17">
        <v>0.16070510471989291</v>
      </c>
      <c r="U11" s="17">
        <v>0.223177675069065</v>
      </c>
      <c r="V11" s="17">
        <v>0.16968750770722141</v>
      </c>
      <c r="W11" s="17">
        <v>0.17726936454644221</v>
      </c>
      <c r="X11" s="17">
        <v>0.20521158098802431</v>
      </c>
      <c r="Y11" s="17">
        <v>0.15956647190575701</v>
      </c>
      <c r="Z11" s="17">
        <v>0.13824642740506859</v>
      </c>
      <c r="AA11" s="17">
        <v>0.15116425742207909</v>
      </c>
      <c r="AB11" s="17">
        <v>7.2294398932533366E-2</v>
      </c>
      <c r="AC11" s="17">
        <v>0.1370957561727971</v>
      </c>
      <c r="AD11" s="17">
        <v>0.23148091005090479</v>
      </c>
      <c r="AE11" s="17">
        <v>0.25934705689904142</v>
      </c>
      <c r="AG11" s="17">
        <v>0.16973859665193761</v>
      </c>
      <c r="AH11" s="17">
        <v>0.16117573409762359</v>
      </c>
      <c r="AJ11" s="17">
        <v>0.14971244962151831</v>
      </c>
      <c r="AK11" s="17">
        <v>0.2007378246835243</v>
      </c>
      <c r="AL11" s="17">
        <v>0.1714383817668525</v>
      </c>
      <c r="AM11" s="17">
        <v>0.14992443480454801</v>
      </c>
      <c r="AN11" s="17">
        <v>0.17726805151903971</v>
      </c>
      <c r="AO11" s="17">
        <v>0.18664968618289601</v>
      </c>
      <c r="AP11" s="17">
        <v>0.1948611170951362</v>
      </c>
      <c r="AQ11" s="17">
        <v>0.19037595398290269</v>
      </c>
      <c r="AR11" s="17">
        <v>0.1738045512399409</v>
      </c>
      <c r="AS11" s="17">
        <v>0.22832614897957509</v>
      </c>
      <c r="AT11" s="17">
        <v>0.1699181444777767</v>
      </c>
      <c r="AU11" s="17">
        <v>0.2164058810925707</v>
      </c>
      <c r="AV11" s="17">
        <v>0.19785929333780361</v>
      </c>
      <c r="AX11" s="17">
        <v>0.1609145497863905</v>
      </c>
      <c r="AY11" s="17">
        <v>0.22832614897957509</v>
      </c>
      <c r="AZ11" s="17">
        <v>0.1699181444777767</v>
      </c>
      <c r="BA11" s="17">
        <v>0.2164058810925707</v>
      </c>
      <c r="BC11" s="17">
        <v>0.11297671327766989</v>
      </c>
      <c r="BD11" s="17">
        <v>9.4182763832822369E-2</v>
      </c>
      <c r="BE11" s="17">
        <v>0.15490251463369739</v>
      </c>
      <c r="BF11" s="17">
        <v>0.13249609340126989</v>
      </c>
      <c r="BG11" s="17">
        <v>8.4651072926685694E-2</v>
      </c>
      <c r="BH11" s="17">
        <v>9.7665671439823798E-2</v>
      </c>
      <c r="BI11" s="17">
        <v>0.10648559222916699</v>
      </c>
      <c r="BJ11" s="17">
        <v>0.14725195344953959</v>
      </c>
      <c r="BK11" s="17">
        <v>0.17255619118291099</v>
      </c>
      <c r="BL11" s="17">
        <v>0.1705858627315327</v>
      </c>
      <c r="BM11" s="17">
        <v>0.15461609706503779</v>
      </c>
      <c r="BN11" s="17">
        <v>0.24153005143670389</v>
      </c>
      <c r="BP11" s="17">
        <v>0.1450867730545298</v>
      </c>
      <c r="BQ11" s="17">
        <v>0.17615741683854419</v>
      </c>
      <c r="BR11" s="17">
        <v>0.15307244249094909</v>
      </c>
      <c r="BS11" s="17">
        <v>0.12520201462044339</v>
      </c>
      <c r="BT11" s="17">
        <v>9.6576493559600657E-2</v>
      </c>
      <c r="BU11" s="17">
        <v>0.27181624171701302</v>
      </c>
      <c r="BV11" s="17">
        <v>0.20396940101786781</v>
      </c>
      <c r="BW11" s="17">
        <v>0.15919040148065411</v>
      </c>
      <c r="BX11" s="17">
        <v>8.5012855810904786E-2</v>
      </c>
      <c r="BY11" s="17">
        <v>0.1907855264144715</v>
      </c>
    </row>
    <row r="12" spans="2:79" ht="18.95" customHeight="1">
      <c r="B12" s="19" t="s">
        <v>187</v>
      </c>
      <c r="C12" s="17">
        <v>0.21230339824450009</v>
      </c>
      <c r="D12" s="17">
        <v>0.1895960851123992</v>
      </c>
      <c r="E12" s="17">
        <v>0.27057157647407948</v>
      </c>
      <c r="F12" s="17">
        <v>0.27713761459222053</v>
      </c>
      <c r="H12" s="17">
        <v>0.29586245121073718</v>
      </c>
      <c r="I12" s="17">
        <v>0.25440951981965287</v>
      </c>
      <c r="J12" s="17">
        <v>0.17334975708819941</v>
      </c>
      <c r="K12" s="17">
        <v>0.2577751282450394</v>
      </c>
      <c r="L12" s="17">
        <v>0.25523826483466688</v>
      </c>
      <c r="M12" s="17">
        <v>0.2218070126493995</v>
      </c>
      <c r="N12" s="17">
        <v>0.2496863314331853</v>
      </c>
      <c r="O12" s="17">
        <v>0.2910635150580676</v>
      </c>
      <c r="P12" s="17">
        <v>0.23782578163914381</v>
      </c>
      <c r="Q12" s="17">
        <v>0.13884334700313961</v>
      </c>
      <c r="R12" s="17">
        <v>0.11057754654923301</v>
      </c>
      <c r="S12" s="17">
        <v>0.14624086449289481</v>
      </c>
      <c r="U12" s="17">
        <v>0.20840162152492861</v>
      </c>
      <c r="V12" s="17">
        <v>0.26621831921478628</v>
      </c>
      <c r="W12" s="17">
        <v>0.2217843843732254</v>
      </c>
      <c r="X12" s="17">
        <v>0.33571639788012553</v>
      </c>
      <c r="Y12" s="17">
        <v>0.1810918557423524</v>
      </c>
      <c r="Z12" s="17">
        <v>0.1781727155091932</v>
      </c>
      <c r="AA12" s="17">
        <v>0.16638524345479469</v>
      </c>
      <c r="AB12" s="17">
        <v>0.2210082774568925</v>
      </c>
      <c r="AC12" s="17">
        <v>0.17754458347289509</v>
      </c>
      <c r="AD12" s="17">
        <v>0.1831637798837138</v>
      </c>
      <c r="AE12" s="17">
        <v>0.26462017232111462</v>
      </c>
      <c r="AG12" s="17">
        <v>0.1685423802947659</v>
      </c>
      <c r="AH12" s="17">
        <v>0.24648814696771831</v>
      </c>
      <c r="AJ12" s="17">
        <v>0.1644374806660891</v>
      </c>
      <c r="AK12" s="17">
        <v>0.26039035553964968</v>
      </c>
      <c r="AL12" s="17">
        <v>0.23913527152816261</v>
      </c>
      <c r="AM12" s="17">
        <v>0.21059796856137791</v>
      </c>
      <c r="AN12" s="17">
        <v>0.24464761422924389</v>
      </c>
      <c r="AO12" s="17">
        <v>0.21607293620317389</v>
      </c>
      <c r="AP12" s="17">
        <v>0.20357992266235159</v>
      </c>
      <c r="AQ12" s="17">
        <v>0.25290037843573798</v>
      </c>
      <c r="AR12" s="17">
        <v>0.17345055633085821</v>
      </c>
      <c r="AS12" s="17">
        <v>0.1836730884022566</v>
      </c>
      <c r="AT12" s="17">
        <v>0.19717199715896361</v>
      </c>
      <c r="AU12" s="17">
        <v>0.17259053269158731</v>
      </c>
      <c r="AV12" s="17">
        <v>0.15127218002977019</v>
      </c>
      <c r="AX12" s="17">
        <v>0.20879185602412231</v>
      </c>
      <c r="AY12" s="17">
        <v>0.1836730884022566</v>
      </c>
      <c r="AZ12" s="17">
        <v>0.19717199715896361</v>
      </c>
      <c r="BA12" s="17">
        <v>0.17259053269158731</v>
      </c>
      <c r="BC12" s="17">
        <v>0.2491825583073817</v>
      </c>
      <c r="BD12" s="17">
        <v>0.32235210091269428</v>
      </c>
      <c r="BE12" s="17">
        <v>0.25149797309373761</v>
      </c>
      <c r="BF12" s="17">
        <v>0.19813325143092181</v>
      </c>
      <c r="BG12" s="17">
        <v>0.19637589771109151</v>
      </c>
      <c r="BH12" s="17">
        <v>0.15955221002322109</v>
      </c>
      <c r="BI12" s="17">
        <v>0.20247196045810151</v>
      </c>
      <c r="BJ12" s="17">
        <v>0.2414946142269957</v>
      </c>
      <c r="BK12" s="17">
        <v>0.2415470822910302</v>
      </c>
      <c r="BL12" s="17">
        <v>0.31214262600947312</v>
      </c>
      <c r="BM12" s="17">
        <v>0.1697419710680621</v>
      </c>
      <c r="BN12" s="17">
        <v>0.21578897327715349</v>
      </c>
      <c r="BP12" s="17">
        <v>0.23656409278651289</v>
      </c>
      <c r="BQ12" s="17">
        <v>0.15327844540517541</v>
      </c>
      <c r="BR12" s="17">
        <v>0.2167929018171004</v>
      </c>
      <c r="BS12" s="17">
        <v>0.23956862651733429</v>
      </c>
      <c r="BT12" s="17">
        <v>0.1042442187371979</v>
      </c>
      <c r="BU12" s="17">
        <v>0.18147101640207289</v>
      </c>
      <c r="BV12" s="17">
        <v>0.20232816123966099</v>
      </c>
      <c r="BW12" s="17">
        <v>0.25018178687242137</v>
      </c>
      <c r="BX12" s="17">
        <v>0.23080273114188471</v>
      </c>
      <c r="BY12" s="17">
        <v>0.20132701380336779</v>
      </c>
    </row>
    <row r="13" spans="2:79" ht="18.95" customHeight="1">
      <c r="B13" s="19" t="s">
        <v>188</v>
      </c>
      <c r="C13" s="17">
        <v>6.3866071912342323E-2</v>
      </c>
      <c r="D13" s="17">
        <v>5.7654279528974402E-2</v>
      </c>
      <c r="E13" s="17">
        <v>6.8730205517327864E-2</v>
      </c>
      <c r="F13" s="17">
        <v>0.12641926700970599</v>
      </c>
      <c r="H13" s="17">
        <v>0.1037228963778563</v>
      </c>
      <c r="I13" s="17">
        <v>6.7006757124813202E-2</v>
      </c>
      <c r="J13" s="17">
        <v>3.8941011354973062E-2</v>
      </c>
      <c r="K13" s="17">
        <v>5.9854210855006799E-2</v>
      </c>
      <c r="L13" s="17">
        <v>8.6087679841761036E-2</v>
      </c>
      <c r="M13" s="17">
        <v>6.1255780298520718E-2</v>
      </c>
      <c r="N13" s="17">
        <v>5.3255677488735553E-2</v>
      </c>
      <c r="O13" s="17">
        <v>4.4904197997958938E-2</v>
      </c>
      <c r="P13" s="17">
        <v>4.7943768556911043E-2</v>
      </c>
      <c r="Q13" s="17">
        <v>5.2411581817904319E-2</v>
      </c>
      <c r="R13" s="17">
        <v>7.1461534514141473E-2</v>
      </c>
      <c r="S13" s="17">
        <v>5.5671361512815008E-2</v>
      </c>
      <c r="U13" s="17">
        <v>9.251217076644741E-2</v>
      </c>
      <c r="V13" s="17">
        <v>6.1655737293743768E-2</v>
      </c>
      <c r="W13" s="17">
        <v>7.0043695295314679E-2</v>
      </c>
      <c r="X13" s="17">
        <v>4.4281940046798363E-2</v>
      </c>
      <c r="Y13" s="17">
        <v>6.4309358765663197E-2</v>
      </c>
      <c r="Z13" s="17">
        <v>7.0986405611465853E-2</v>
      </c>
      <c r="AA13" s="17">
        <v>6.4762559187683755E-2</v>
      </c>
      <c r="AB13" s="17">
        <v>3.2515733166280918E-2</v>
      </c>
      <c r="AC13" s="17">
        <v>5.7695571671170287E-2</v>
      </c>
      <c r="AD13" s="17">
        <v>8.1830308930807408E-2</v>
      </c>
      <c r="AE13" s="17">
        <v>0</v>
      </c>
      <c r="AG13" s="17">
        <v>5.5663737452663058E-2</v>
      </c>
      <c r="AH13" s="17">
        <v>7.0273480962332921E-2</v>
      </c>
      <c r="AJ13" s="17">
        <v>4.4731379479308608E-2</v>
      </c>
      <c r="AK13" s="17">
        <v>6.1628845055932142E-2</v>
      </c>
      <c r="AL13" s="17">
        <v>6.1843685606425787E-2</v>
      </c>
      <c r="AM13" s="17">
        <v>6.5461819010925584E-2</v>
      </c>
      <c r="AN13" s="17">
        <v>3.195608219275977E-2</v>
      </c>
      <c r="AO13" s="17">
        <v>4.8866092915198042E-2</v>
      </c>
      <c r="AP13" s="17">
        <v>8.135940070204796E-2</v>
      </c>
      <c r="AQ13" s="17">
        <v>9.5749839062390166E-2</v>
      </c>
      <c r="AR13" s="17">
        <v>5.1711470246613482E-2</v>
      </c>
      <c r="AS13" s="17">
        <v>3.411798876961171E-2</v>
      </c>
      <c r="AT13" s="17">
        <v>3.8350618026850643E-2</v>
      </c>
      <c r="AU13" s="17">
        <v>3.2543733219914758E-2</v>
      </c>
      <c r="AV13" s="17">
        <v>2.149239625110836E-2</v>
      </c>
      <c r="AX13" s="17">
        <v>6.4715350550014039E-2</v>
      </c>
      <c r="AY13" s="17">
        <v>3.411798876961171E-2</v>
      </c>
      <c r="AZ13" s="17">
        <v>3.8350618026850643E-2</v>
      </c>
      <c r="BA13" s="17">
        <v>3.2543733219914758E-2</v>
      </c>
      <c r="BC13" s="17">
        <v>3.2148538373042289E-2</v>
      </c>
      <c r="BD13" s="17">
        <v>6.9273290490454234E-2</v>
      </c>
      <c r="BE13" s="17">
        <v>4.1534575381515788E-2</v>
      </c>
      <c r="BF13" s="17">
        <v>0.1017997986718706</v>
      </c>
      <c r="BG13" s="17">
        <v>7.2547348258021699E-2</v>
      </c>
      <c r="BH13" s="17">
        <v>3.3723492526920619E-2</v>
      </c>
      <c r="BI13" s="17">
        <v>5.994485722387187E-2</v>
      </c>
      <c r="BJ13" s="17">
        <v>6.4700283483932808E-2</v>
      </c>
      <c r="BK13" s="17">
        <v>7.8541620587059519E-2</v>
      </c>
      <c r="BL13" s="17">
        <v>7.6979557138096261E-2</v>
      </c>
      <c r="BM13" s="17">
        <v>5.1297360068662208E-2</v>
      </c>
      <c r="BN13" s="17">
        <v>7.3981131934144476E-2</v>
      </c>
      <c r="BP13" s="17">
        <v>4.9528187774339108E-2</v>
      </c>
      <c r="BQ13" s="17">
        <v>2.8264431489102682E-2</v>
      </c>
      <c r="BR13" s="17">
        <v>0.10009025488213311</v>
      </c>
      <c r="BS13" s="17">
        <v>6.5551265196376524E-2</v>
      </c>
      <c r="BT13" s="17">
        <v>2.0958666090451439E-2</v>
      </c>
      <c r="BU13" s="17">
        <v>8.2630297356525856E-2</v>
      </c>
      <c r="BV13" s="17">
        <v>4.1142351807297077E-2</v>
      </c>
      <c r="BW13" s="17">
        <v>5.9539801552071718E-2</v>
      </c>
      <c r="BX13" s="17">
        <v>8.1350533567264557E-2</v>
      </c>
      <c r="BY13" s="17">
        <v>7.1574094075981434E-2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A18"/>
  <sheetViews>
    <sheetView showGridLines="0" workbookViewId="0">
      <pane xSplit="2" topLeftCell="BM1" activePane="topRight" state="frozen"/>
      <selection pane="topRight" activeCell="B18" sqref="B18"/>
    </sheetView>
  </sheetViews>
  <sheetFormatPr defaultColWidth="8.85546875" defaultRowHeight="15"/>
  <cols>
    <col min="1" max="1" width="5" customWidth="1"/>
    <col min="2" max="2" width="25" customWidth="1"/>
    <col min="3" max="6" width="10" customWidth="1"/>
    <col min="7" max="7" width="1.42578125" customWidth="1"/>
    <col min="8" max="19" width="10" customWidth="1"/>
    <col min="20" max="20" width="1.42578125" customWidth="1"/>
    <col min="21" max="31" width="10" customWidth="1"/>
    <col min="32" max="32" width="1.42578125" customWidth="1"/>
    <col min="33" max="34" width="10" customWidth="1"/>
    <col min="35" max="35" width="1.42578125" customWidth="1"/>
    <col min="36" max="48" width="10" customWidth="1"/>
    <col min="49" max="49" width="1.42578125" customWidth="1"/>
    <col min="50" max="53" width="10" customWidth="1"/>
    <col min="54" max="54" width="1.42578125" customWidth="1"/>
    <col min="55" max="66" width="10" customWidth="1"/>
    <col min="67" max="67" width="1.42578125" customWidth="1"/>
    <col min="68" max="77" width="10" customWidth="1"/>
  </cols>
  <sheetData>
    <row r="2" spans="2:79" ht="39.950000000000003" customHeight="1">
      <c r="D2" s="33" t="s">
        <v>417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row>
    <row r="5" spans="2:79">
      <c r="D5" s="28" t="s">
        <v>21</v>
      </c>
      <c r="E5" s="32"/>
      <c r="F5" s="32"/>
      <c r="H5" s="28" t="s">
        <v>22</v>
      </c>
      <c r="I5" s="32"/>
      <c r="J5" s="32"/>
      <c r="K5" s="32"/>
      <c r="L5" s="32"/>
      <c r="M5" s="32"/>
      <c r="N5" s="32"/>
      <c r="O5" s="32"/>
      <c r="P5" s="32"/>
      <c r="Q5" s="32"/>
      <c r="R5" s="32"/>
      <c r="S5" s="32"/>
      <c r="U5" s="28" t="s">
        <v>23</v>
      </c>
      <c r="V5" s="32"/>
      <c r="W5" s="32"/>
      <c r="X5" s="32"/>
      <c r="Y5" s="32"/>
      <c r="Z5" s="32"/>
      <c r="AA5" s="32"/>
      <c r="AB5" s="32"/>
      <c r="AC5" s="32"/>
      <c r="AD5" s="32"/>
      <c r="AE5" s="32"/>
      <c r="AG5" s="28" t="s">
        <v>24</v>
      </c>
      <c r="AH5" s="32"/>
      <c r="AJ5" s="28" t="s">
        <v>25</v>
      </c>
      <c r="AK5" s="32"/>
      <c r="AL5" s="32"/>
      <c r="AM5" s="32"/>
      <c r="AN5" s="32"/>
      <c r="AO5" s="32"/>
      <c r="AP5" s="32"/>
      <c r="AQ5" s="32"/>
      <c r="AR5" s="32"/>
      <c r="AS5" s="32"/>
      <c r="AT5" s="32"/>
      <c r="AU5" s="32"/>
      <c r="AV5" s="32"/>
      <c r="AX5" s="28" t="s">
        <v>26</v>
      </c>
      <c r="AY5" s="32"/>
      <c r="AZ5" s="32"/>
      <c r="BA5" s="32"/>
      <c r="BC5" s="28" t="s">
        <v>27</v>
      </c>
      <c r="BD5" s="32"/>
      <c r="BE5" s="32"/>
      <c r="BF5" s="32"/>
      <c r="BG5" s="32"/>
      <c r="BH5" s="32"/>
      <c r="BI5" s="32"/>
      <c r="BJ5" s="32"/>
      <c r="BK5" s="32"/>
      <c r="BL5" s="32"/>
      <c r="BM5" s="32"/>
      <c r="BN5" s="32"/>
      <c r="BP5" s="28" t="s">
        <v>28</v>
      </c>
      <c r="BQ5" s="32"/>
      <c r="BR5" s="32"/>
      <c r="BS5" s="32"/>
      <c r="BT5" s="32"/>
      <c r="BU5" s="32"/>
      <c r="BV5" s="32"/>
      <c r="BW5" s="32"/>
      <c r="BX5" s="32"/>
      <c r="BY5" s="32"/>
    </row>
    <row r="6" spans="2:79" ht="144">
      <c r="C6" s="23" t="s">
        <v>29</v>
      </c>
      <c r="D6" s="24" t="s">
        <v>30</v>
      </c>
      <c r="E6" s="24" t="s">
        <v>31</v>
      </c>
      <c r="F6" s="24" t="s">
        <v>32</v>
      </c>
      <c r="H6" s="24" t="s">
        <v>33</v>
      </c>
      <c r="I6" s="24" t="s">
        <v>34</v>
      </c>
      <c r="J6" s="24" t="s">
        <v>35</v>
      </c>
      <c r="K6" s="24" t="s">
        <v>36</v>
      </c>
      <c r="L6" s="24" t="s">
        <v>37</v>
      </c>
      <c r="M6" s="24" t="s">
        <v>38</v>
      </c>
      <c r="N6" s="24" t="s">
        <v>39</v>
      </c>
      <c r="O6" s="24" t="s">
        <v>40</v>
      </c>
      <c r="P6" s="24" t="s">
        <v>41</v>
      </c>
      <c r="Q6" s="24" t="s">
        <v>42</v>
      </c>
      <c r="R6" s="24" t="s">
        <v>43</v>
      </c>
      <c r="S6" s="24" t="s">
        <v>44</v>
      </c>
      <c r="U6" s="24" t="s">
        <v>45</v>
      </c>
      <c r="V6" s="24" t="s">
        <v>46</v>
      </c>
      <c r="W6" s="24" t="s">
        <v>47</v>
      </c>
      <c r="X6" s="24" t="s">
        <v>48</v>
      </c>
      <c r="Y6" s="24" t="s">
        <v>49</v>
      </c>
      <c r="Z6" s="24" t="s">
        <v>50</v>
      </c>
      <c r="AA6" s="24" t="s">
        <v>51</v>
      </c>
      <c r="AB6" s="24" t="s">
        <v>52</v>
      </c>
      <c r="AC6" s="24" t="s">
        <v>53</v>
      </c>
      <c r="AD6" s="24" t="s">
        <v>54</v>
      </c>
      <c r="AE6" s="24" t="s">
        <v>55</v>
      </c>
      <c r="AG6" s="24" t="s">
        <v>56</v>
      </c>
      <c r="AH6" s="24" t="s">
        <v>57</v>
      </c>
      <c r="AJ6" s="24" t="s">
        <v>58</v>
      </c>
      <c r="AK6" s="24" t="s">
        <v>59</v>
      </c>
      <c r="AL6" s="24" t="s">
        <v>60</v>
      </c>
      <c r="AM6" s="24" t="s">
        <v>61</v>
      </c>
      <c r="AN6" s="24" t="s">
        <v>62</v>
      </c>
      <c r="AO6" s="24" t="s">
        <v>63</v>
      </c>
      <c r="AP6" s="24" t="s">
        <v>64</v>
      </c>
      <c r="AQ6" s="24" t="s">
        <v>65</v>
      </c>
      <c r="AR6" s="24" t="s">
        <v>66</v>
      </c>
      <c r="AS6" s="24" t="s">
        <v>67</v>
      </c>
      <c r="AT6" s="24" t="s">
        <v>68</v>
      </c>
      <c r="AU6" s="24" t="s">
        <v>69</v>
      </c>
      <c r="AV6" s="24" t="s">
        <v>70</v>
      </c>
      <c r="AX6" s="24" t="s">
        <v>71</v>
      </c>
      <c r="AY6" s="24" t="s">
        <v>67</v>
      </c>
      <c r="AZ6" s="24" t="s">
        <v>68</v>
      </c>
      <c r="BA6" s="24" t="s">
        <v>69</v>
      </c>
      <c r="BC6" s="24" t="s">
        <v>72</v>
      </c>
      <c r="BD6" s="24" t="s">
        <v>73</v>
      </c>
      <c r="BE6" s="24" t="s">
        <v>74</v>
      </c>
      <c r="BF6" s="24" t="s">
        <v>75</v>
      </c>
      <c r="BG6" s="24" t="s">
        <v>76</v>
      </c>
      <c r="BH6" s="24" t="s">
        <v>77</v>
      </c>
      <c r="BI6" s="24" t="s">
        <v>78</v>
      </c>
      <c r="BJ6" s="24" t="s">
        <v>79</v>
      </c>
      <c r="BK6" s="24" t="s">
        <v>80</v>
      </c>
      <c r="BL6" s="24" t="s">
        <v>81</v>
      </c>
      <c r="BM6" s="24" t="s">
        <v>82</v>
      </c>
      <c r="BN6" s="24" t="s">
        <v>83</v>
      </c>
      <c r="BP6" s="24" t="s">
        <v>84</v>
      </c>
      <c r="BQ6" s="24" t="s">
        <v>85</v>
      </c>
      <c r="BR6" s="24" t="s">
        <v>86</v>
      </c>
      <c r="BS6" s="24" t="s">
        <v>87</v>
      </c>
      <c r="BT6" s="24" t="s">
        <v>88</v>
      </c>
      <c r="BU6" s="24" t="s">
        <v>89</v>
      </c>
      <c r="BV6" s="24" t="s">
        <v>74</v>
      </c>
      <c r="BW6" s="24" t="s">
        <v>90</v>
      </c>
      <c r="BX6" s="24" t="s">
        <v>91</v>
      </c>
      <c r="BY6" s="24" t="s">
        <v>92</v>
      </c>
    </row>
    <row r="7" spans="2:79">
      <c r="B7" s="10" t="s">
        <v>93</v>
      </c>
      <c r="C7" s="25">
        <v>2009</v>
      </c>
      <c r="D7" s="25">
        <v>1472</v>
      </c>
      <c r="E7" s="25">
        <v>459</v>
      </c>
      <c r="F7" s="25">
        <v>70</v>
      </c>
      <c r="H7" s="25">
        <v>168</v>
      </c>
      <c r="I7" s="25">
        <v>96</v>
      </c>
      <c r="J7" s="25">
        <v>127</v>
      </c>
      <c r="K7" s="25">
        <v>156</v>
      </c>
      <c r="L7" s="25">
        <v>183</v>
      </c>
      <c r="M7" s="25">
        <v>184</v>
      </c>
      <c r="N7" s="25">
        <v>108</v>
      </c>
      <c r="O7" s="25">
        <v>104</v>
      </c>
      <c r="P7" s="25">
        <v>167</v>
      </c>
      <c r="Q7" s="25">
        <v>190</v>
      </c>
      <c r="R7" s="25">
        <v>196</v>
      </c>
      <c r="S7" s="25">
        <v>330</v>
      </c>
      <c r="U7" s="25">
        <v>167</v>
      </c>
      <c r="V7" s="25">
        <v>102</v>
      </c>
      <c r="W7" s="25">
        <v>194</v>
      </c>
      <c r="X7" s="25">
        <v>176</v>
      </c>
      <c r="Y7" s="25">
        <v>189</v>
      </c>
      <c r="Z7" s="25">
        <v>225</v>
      </c>
      <c r="AA7" s="25">
        <v>243</v>
      </c>
      <c r="AB7" s="25">
        <v>289</v>
      </c>
      <c r="AC7" s="25">
        <v>249</v>
      </c>
      <c r="AD7" s="25">
        <v>166</v>
      </c>
      <c r="AE7" s="25">
        <v>9</v>
      </c>
      <c r="AG7" s="25">
        <v>987</v>
      </c>
      <c r="AH7" s="25">
        <v>1022</v>
      </c>
      <c r="AJ7" s="25">
        <v>648</v>
      </c>
      <c r="AK7" s="25">
        <v>241</v>
      </c>
      <c r="AL7" s="25">
        <v>159</v>
      </c>
      <c r="AM7" s="25">
        <v>357</v>
      </c>
      <c r="AN7" s="25">
        <v>377</v>
      </c>
      <c r="AO7" s="25">
        <v>256</v>
      </c>
      <c r="AP7" s="25">
        <v>301</v>
      </c>
      <c r="AQ7" s="25">
        <v>237</v>
      </c>
      <c r="AR7" s="25">
        <v>274</v>
      </c>
      <c r="AS7" s="25">
        <v>106</v>
      </c>
      <c r="AT7" s="25">
        <v>253</v>
      </c>
      <c r="AU7" s="25">
        <v>191</v>
      </c>
      <c r="AV7" s="25">
        <v>81</v>
      </c>
      <c r="AX7" s="25">
        <v>1804</v>
      </c>
      <c r="AY7" s="25">
        <v>106</v>
      </c>
      <c r="AZ7" s="25">
        <v>253</v>
      </c>
      <c r="BA7" s="25">
        <v>191</v>
      </c>
      <c r="BC7" s="25">
        <v>190</v>
      </c>
      <c r="BD7" s="25">
        <v>76</v>
      </c>
      <c r="BE7" s="25">
        <v>153</v>
      </c>
      <c r="BF7" s="25">
        <v>122</v>
      </c>
      <c r="BG7" s="25">
        <v>48</v>
      </c>
      <c r="BH7" s="25">
        <v>509</v>
      </c>
      <c r="BI7" s="25">
        <v>203</v>
      </c>
      <c r="BJ7" s="25">
        <v>491</v>
      </c>
      <c r="BK7" s="25">
        <v>145</v>
      </c>
      <c r="BL7" s="25">
        <v>112</v>
      </c>
      <c r="BM7" s="25">
        <v>382</v>
      </c>
      <c r="BN7" s="25">
        <v>403</v>
      </c>
      <c r="BP7" s="25">
        <v>342</v>
      </c>
      <c r="BQ7" s="25">
        <v>174</v>
      </c>
      <c r="BR7" s="25">
        <v>226</v>
      </c>
      <c r="BS7" s="25">
        <v>263</v>
      </c>
      <c r="BT7" s="25">
        <v>296</v>
      </c>
      <c r="BU7" s="25">
        <v>82</v>
      </c>
      <c r="BV7" s="25">
        <v>82</v>
      </c>
      <c r="BW7" s="25">
        <v>127</v>
      </c>
      <c r="BX7" s="25">
        <v>83</v>
      </c>
      <c r="BY7" s="25">
        <v>334</v>
      </c>
    </row>
    <row r="8" spans="2:79">
      <c r="B8" s="7" t="s">
        <v>94</v>
      </c>
      <c r="C8" s="13">
        <v>2008</v>
      </c>
      <c r="D8" s="13">
        <v>1472</v>
      </c>
      <c r="E8" s="13">
        <v>450</v>
      </c>
      <c r="F8" s="13">
        <v>77</v>
      </c>
      <c r="H8" s="13">
        <v>215</v>
      </c>
      <c r="I8" s="13">
        <v>116</v>
      </c>
      <c r="J8" s="13">
        <v>152</v>
      </c>
      <c r="K8" s="13">
        <v>167</v>
      </c>
      <c r="L8" s="13">
        <v>196</v>
      </c>
      <c r="M8" s="13">
        <v>176</v>
      </c>
      <c r="N8" s="13">
        <v>107</v>
      </c>
      <c r="O8" s="13">
        <v>92</v>
      </c>
      <c r="P8" s="13">
        <v>148</v>
      </c>
      <c r="Q8" s="13">
        <v>163</v>
      </c>
      <c r="R8" s="13">
        <v>168</v>
      </c>
      <c r="S8" s="13">
        <v>310</v>
      </c>
      <c r="U8" s="13">
        <v>249</v>
      </c>
      <c r="V8" s="13">
        <v>153</v>
      </c>
      <c r="W8" s="13">
        <v>214</v>
      </c>
      <c r="X8" s="13">
        <v>187</v>
      </c>
      <c r="Y8" s="13">
        <v>148</v>
      </c>
      <c r="Z8" s="13">
        <v>173</v>
      </c>
      <c r="AA8" s="13">
        <v>239</v>
      </c>
      <c r="AB8" s="13">
        <v>238</v>
      </c>
      <c r="AC8" s="13">
        <v>232</v>
      </c>
      <c r="AD8" s="13">
        <v>174</v>
      </c>
      <c r="AE8" s="13">
        <v>3</v>
      </c>
      <c r="AG8" s="13">
        <v>881</v>
      </c>
      <c r="AH8" s="13">
        <v>1128</v>
      </c>
      <c r="AJ8" s="13">
        <v>611</v>
      </c>
      <c r="AK8" s="13">
        <v>236</v>
      </c>
      <c r="AL8" s="13">
        <v>167</v>
      </c>
      <c r="AM8" s="13">
        <v>346</v>
      </c>
      <c r="AN8" s="13">
        <v>404</v>
      </c>
      <c r="AO8" s="13">
        <v>271</v>
      </c>
      <c r="AP8" s="13">
        <v>318</v>
      </c>
      <c r="AQ8" s="13">
        <v>248</v>
      </c>
      <c r="AR8" s="13">
        <v>258</v>
      </c>
      <c r="AS8" s="13">
        <v>103</v>
      </c>
      <c r="AT8" s="13">
        <v>237</v>
      </c>
      <c r="AU8" s="13">
        <v>186</v>
      </c>
      <c r="AV8" s="13">
        <v>74</v>
      </c>
      <c r="AX8" s="13">
        <v>1815</v>
      </c>
      <c r="AY8" s="13">
        <v>103</v>
      </c>
      <c r="AZ8" s="13">
        <v>237</v>
      </c>
      <c r="BA8" s="13">
        <v>186</v>
      </c>
      <c r="BC8" s="13">
        <v>243</v>
      </c>
      <c r="BD8" s="13">
        <v>86</v>
      </c>
      <c r="BE8" s="13">
        <v>204</v>
      </c>
      <c r="BF8" s="13">
        <v>133</v>
      </c>
      <c r="BG8" s="13">
        <v>56</v>
      </c>
      <c r="BH8" s="13">
        <v>351</v>
      </c>
      <c r="BI8" s="13">
        <v>151</v>
      </c>
      <c r="BJ8" s="13">
        <v>440</v>
      </c>
      <c r="BK8" s="13">
        <v>186</v>
      </c>
      <c r="BL8" s="13">
        <v>97</v>
      </c>
      <c r="BM8" s="13">
        <v>310</v>
      </c>
      <c r="BN8" s="13">
        <v>502</v>
      </c>
      <c r="BP8" s="13">
        <v>284</v>
      </c>
      <c r="BQ8" s="13">
        <v>60</v>
      </c>
      <c r="BR8" s="13">
        <v>173</v>
      </c>
      <c r="BS8" s="13">
        <v>402</v>
      </c>
      <c r="BT8" s="13">
        <v>99</v>
      </c>
      <c r="BU8" s="13">
        <v>129</v>
      </c>
      <c r="BV8" s="13">
        <v>127</v>
      </c>
      <c r="BW8" s="13">
        <v>165</v>
      </c>
      <c r="BX8" s="13">
        <v>27</v>
      </c>
      <c r="BY8" s="13">
        <v>543</v>
      </c>
    </row>
    <row r="9" spans="2:79" ht="18.95" customHeight="1">
      <c r="B9" s="19" t="s">
        <v>184</v>
      </c>
      <c r="C9" s="17">
        <v>0.22993146978167681</v>
      </c>
      <c r="D9" s="17">
        <v>0.2608667937585129</v>
      </c>
      <c r="E9" s="17">
        <v>0.15396264210720589</v>
      </c>
      <c r="F9" s="17">
        <v>0.1040790747976395</v>
      </c>
      <c r="H9" s="17">
        <v>9.9395130315793556E-2</v>
      </c>
      <c r="I9" s="17">
        <v>0.17177468885113459</v>
      </c>
      <c r="J9" s="17">
        <v>0.1587911683727411</v>
      </c>
      <c r="K9" s="17">
        <v>0.22586182638114161</v>
      </c>
      <c r="L9" s="17">
        <v>0.16986550197133751</v>
      </c>
      <c r="M9" s="17">
        <v>0.17707013638048741</v>
      </c>
      <c r="N9" s="17">
        <v>0.18837940752566071</v>
      </c>
      <c r="O9" s="17">
        <v>0.26305985117354008</v>
      </c>
      <c r="P9" s="17">
        <v>0.23327923085120969</v>
      </c>
      <c r="Q9" s="17">
        <v>0.29728826151056542</v>
      </c>
      <c r="R9" s="17">
        <v>0.35616967737090782</v>
      </c>
      <c r="S9" s="17">
        <v>0.34594999033844331</v>
      </c>
      <c r="U9" s="17">
        <v>0.1196574815477129</v>
      </c>
      <c r="V9" s="17">
        <v>0.15213804996534869</v>
      </c>
      <c r="W9" s="17">
        <v>0.16755966801882571</v>
      </c>
      <c r="X9" s="17">
        <v>0.1613402350496608</v>
      </c>
      <c r="Y9" s="17">
        <v>0.20426021066568509</v>
      </c>
      <c r="Z9" s="17">
        <v>0.27703532434102413</v>
      </c>
      <c r="AA9" s="17">
        <v>0.34087973024848389</v>
      </c>
      <c r="AB9" s="17">
        <v>0.33635355026544422</v>
      </c>
      <c r="AC9" s="17">
        <v>0.32209863022069701</v>
      </c>
      <c r="AD9" s="17">
        <v>0.16158715505418431</v>
      </c>
      <c r="AE9" s="17">
        <v>0.17368618556254989</v>
      </c>
      <c r="AG9" s="17">
        <v>0.31137597074102941</v>
      </c>
      <c r="AH9" s="17">
        <v>0.16630955396195379</v>
      </c>
      <c r="AJ9" s="17">
        <v>0.30831938994496899</v>
      </c>
      <c r="AK9" s="17">
        <v>0.2130821551141748</v>
      </c>
      <c r="AL9" s="17">
        <v>0.2105285591374049</v>
      </c>
      <c r="AM9" s="17">
        <v>0.28041686723549269</v>
      </c>
      <c r="AN9" s="17">
        <v>0.18448039641898231</v>
      </c>
      <c r="AO9" s="17">
        <v>0.2379818772889146</v>
      </c>
      <c r="AP9" s="17">
        <v>0.22985494990732039</v>
      </c>
      <c r="AQ9" s="17">
        <v>0.25668317332916318</v>
      </c>
      <c r="AR9" s="17">
        <v>0.27065930858824849</v>
      </c>
      <c r="AS9" s="17">
        <v>0.2571452739956927</v>
      </c>
      <c r="AT9" s="17">
        <v>0.25410790640368819</v>
      </c>
      <c r="AU9" s="17">
        <v>0.2398849250779779</v>
      </c>
      <c r="AV9" s="17">
        <v>0.37715604358900923</v>
      </c>
      <c r="AX9" s="17">
        <v>0.23730296533511611</v>
      </c>
      <c r="AY9" s="17">
        <v>0.2571452739956927</v>
      </c>
      <c r="AZ9" s="17">
        <v>0.25410790640368819</v>
      </c>
      <c r="BA9" s="17">
        <v>0.2398849250779779</v>
      </c>
      <c r="BC9" s="17">
        <v>0.25079264008782842</v>
      </c>
      <c r="BD9" s="17">
        <v>0.1830898875064555</v>
      </c>
      <c r="BE9" s="17">
        <v>0.25872468222933681</v>
      </c>
      <c r="BF9" s="17">
        <v>0.20754389563287751</v>
      </c>
      <c r="BG9" s="17">
        <v>0.20427520060579879</v>
      </c>
      <c r="BH9" s="17">
        <v>0.39887775641725831</v>
      </c>
      <c r="BI9" s="17">
        <v>0.245970118860562</v>
      </c>
      <c r="BJ9" s="17">
        <v>0.21109111370459779</v>
      </c>
      <c r="BK9" s="17">
        <v>0.19656551676092729</v>
      </c>
      <c r="BL9" s="17">
        <v>0.25568241555934618</v>
      </c>
      <c r="BM9" s="17">
        <v>0.2873346067883511</v>
      </c>
      <c r="BN9" s="17">
        <v>0.14716024508064779</v>
      </c>
      <c r="BP9" s="17">
        <v>0.2464134114778791</v>
      </c>
      <c r="BQ9" s="17">
        <v>0.34314105795689231</v>
      </c>
      <c r="BR9" s="17">
        <v>0.1241108060955243</v>
      </c>
      <c r="BS9" s="17">
        <v>0.20711635637465889</v>
      </c>
      <c r="BT9" s="17">
        <v>0.46409836885355898</v>
      </c>
      <c r="BU9" s="17">
        <v>0.1557341067835917</v>
      </c>
      <c r="BV9" s="17">
        <v>0.21756626353651401</v>
      </c>
      <c r="BW9" s="17">
        <v>0.20090494034484471</v>
      </c>
      <c r="BX9" s="17">
        <v>0.19843292759662781</v>
      </c>
      <c r="BY9" s="17">
        <v>0.24798389851264169</v>
      </c>
    </row>
    <row r="10" spans="2:79" ht="18.95" customHeight="1">
      <c r="B10" s="19" t="s">
        <v>185</v>
      </c>
      <c r="C10" s="17">
        <v>0.3832778052338825</v>
      </c>
      <c r="D10" s="17">
        <v>0.36303256281384327</v>
      </c>
      <c r="E10" s="17">
        <v>0.43790530107421821</v>
      </c>
      <c r="F10" s="17">
        <v>0.46423784527652617</v>
      </c>
      <c r="H10" s="17">
        <v>0.35286229514539591</v>
      </c>
      <c r="I10" s="17">
        <v>0.41813535270632729</v>
      </c>
      <c r="J10" s="17">
        <v>0.48597500704452612</v>
      </c>
      <c r="K10" s="17">
        <v>0.33611906238018768</v>
      </c>
      <c r="L10" s="17">
        <v>0.42780112158291972</v>
      </c>
      <c r="M10" s="17">
        <v>0.42957238930625941</v>
      </c>
      <c r="N10" s="17">
        <v>0.45842467744492471</v>
      </c>
      <c r="O10" s="17">
        <v>0.31452153226125379</v>
      </c>
      <c r="P10" s="17">
        <v>0.35103197766188188</v>
      </c>
      <c r="Q10" s="17">
        <v>0.33848105061161099</v>
      </c>
      <c r="R10" s="17">
        <v>0.32131986711163979</v>
      </c>
      <c r="S10" s="17">
        <v>0.37885431611654308</v>
      </c>
      <c r="U10" s="17">
        <v>0.47759047778508518</v>
      </c>
      <c r="V10" s="17">
        <v>0.39330253065686521</v>
      </c>
      <c r="W10" s="17">
        <v>0.37975697899273753</v>
      </c>
      <c r="X10" s="17">
        <v>0.32862515702998102</v>
      </c>
      <c r="Y10" s="17">
        <v>0.36954884931981929</v>
      </c>
      <c r="Z10" s="17">
        <v>0.35293695598198588</v>
      </c>
      <c r="AA10" s="17">
        <v>0.32472788053847168</v>
      </c>
      <c r="AB10" s="17">
        <v>0.37915765251303979</v>
      </c>
      <c r="AC10" s="17">
        <v>0.35020594917926079</v>
      </c>
      <c r="AD10" s="17">
        <v>0.47727063898864869</v>
      </c>
      <c r="AE10" s="17">
        <v>0.21153811391394101</v>
      </c>
      <c r="AG10" s="17">
        <v>0.34902227265949032</v>
      </c>
      <c r="AH10" s="17">
        <v>0.41003716386627748</v>
      </c>
      <c r="AJ10" s="17">
        <v>0.38439474906862231</v>
      </c>
      <c r="AK10" s="17">
        <v>0.34603897177215648</v>
      </c>
      <c r="AL10" s="17">
        <v>0.45183780885701169</v>
      </c>
      <c r="AM10" s="17">
        <v>0.35987648706893532</v>
      </c>
      <c r="AN10" s="17">
        <v>0.44062623822556102</v>
      </c>
      <c r="AO10" s="17">
        <v>0.38789027010448118</v>
      </c>
      <c r="AP10" s="17">
        <v>0.36189202636781309</v>
      </c>
      <c r="AQ10" s="17">
        <v>0.37487779630072082</v>
      </c>
      <c r="AR10" s="17">
        <v>0.37275615526346662</v>
      </c>
      <c r="AS10" s="17">
        <v>0.41972010413523142</v>
      </c>
      <c r="AT10" s="17">
        <v>0.39125929088030192</v>
      </c>
      <c r="AU10" s="17">
        <v>0.40942378557914832</v>
      </c>
      <c r="AV10" s="17">
        <v>0.3945105317220034</v>
      </c>
      <c r="AX10" s="17">
        <v>0.37866124699648629</v>
      </c>
      <c r="AY10" s="17">
        <v>0.41972010413523142</v>
      </c>
      <c r="AZ10" s="17">
        <v>0.39125929088030192</v>
      </c>
      <c r="BA10" s="17">
        <v>0.40942378557914832</v>
      </c>
      <c r="BC10" s="17">
        <v>0.34191908084632772</v>
      </c>
      <c r="BD10" s="17">
        <v>0.35142821350738668</v>
      </c>
      <c r="BE10" s="17">
        <v>0.33260852394484808</v>
      </c>
      <c r="BF10" s="17">
        <v>0.40156079713601123</v>
      </c>
      <c r="BG10" s="17">
        <v>0.29592741061854849</v>
      </c>
      <c r="BH10" s="17">
        <v>0.31201688491720642</v>
      </c>
      <c r="BI10" s="17">
        <v>0.35903438118333608</v>
      </c>
      <c r="BJ10" s="17">
        <v>0.39032663915503951</v>
      </c>
      <c r="BK10" s="17">
        <v>0.39760841867493601</v>
      </c>
      <c r="BL10" s="17">
        <v>0.32395715849557549</v>
      </c>
      <c r="BM10" s="17">
        <v>0.3691267954849774</v>
      </c>
      <c r="BN10" s="17">
        <v>0.41880810774436211</v>
      </c>
      <c r="BP10" s="17">
        <v>0.38406346794739271</v>
      </c>
      <c r="BQ10" s="17">
        <v>0.32230432179799873</v>
      </c>
      <c r="BR10" s="17">
        <v>0.45733753971982422</v>
      </c>
      <c r="BS10" s="17">
        <v>0.38106203534945848</v>
      </c>
      <c r="BT10" s="17">
        <v>0.31377160857689562</v>
      </c>
      <c r="BU10" s="17">
        <v>0.42751073112110632</v>
      </c>
      <c r="BV10" s="17">
        <v>0.38132220844477349</v>
      </c>
      <c r="BW10" s="17">
        <v>0.41453917931562151</v>
      </c>
      <c r="BX10" s="17">
        <v>0.38832454748790107</v>
      </c>
      <c r="BY10" s="17">
        <v>0.36037296037656508</v>
      </c>
    </row>
    <row r="11" spans="2:79" ht="18.95" customHeight="1">
      <c r="B11" s="19" t="s">
        <v>186</v>
      </c>
      <c r="C11" s="17">
        <v>0.14829521752165861</v>
      </c>
      <c r="D11" s="17">
        <v>0.15329537211078009</v>
      </c>
      <c r="E11" s="17">
        <v>0.13327946182301861</v>
      </c>
      <c r="F11" s="17">
        <v>0.1360566188069561</v>
      </c>
      <c r="H11" s="17">
        <v>0.19888684875170509</v>
      </c>
      <c r="I11" s="17">
        <v>9.8278038036231016E-2</v>
      </c>
      <c r="J11" s="17">
        <v>0.20661108487092281</v>
      </c>
      <c r="K11" s="17">
        <v>0.17097786766116241</v>
      </c>
      <c r="L11" s="17">
        <v>0.1098005883200561</v>
      </c>
      <c r="M11" s="17">
        <v>0.17260250521952319</v>
      </c>
      <c r="N11" s="17">
        <v>0.13128113187752391</v>
      </c>
      <c r="O11" s="17">
        <v>0.15414521382134039</v>
      </c>
      <c r="P11" s="17">
        <v>0.13419467569824611</v>
      </c>
      <c r="Q11" s="17">
        <v>0.1579299183561047</v>
      </c>
      <c r="R11" s="17">
        <v>0.1546460417719466</v>
      </c>
      <c r="S11" s="17">
        <v>0.1041442718363708</v>
      </c>
      <c r="U11" s="17">
        <v>0.19555590438555709</v>
      </c>
      <c r="V11" s="17">
        <v>0.1388888930629294</v>
      </c>
      <c r="W11" s="17">
        <v>0.18261630821143299</v>
      </c>
      <c r="X11" s="17">
        <v>0.18473684730755521</v>
      </c>
      <c r="Y11" s="17">
        <v>0.16261553162891279</v>
      </c>
      <c r="Z11" s="17">
        <v>0.15177312083288699</v>
      </c>
      <c r="AA11" s="17">
        <v>0.12516833293369889</v>
      </c>
      <c r="AB11" s="17">
        <v>8.6615361296777243E-2</v>
      </c>
      <c r="AC11" s="17">
        <v>0.1237359211361046</v>
      </c>
      <c r="AD11" s="17">
        <v>0.13904928927778459</v>
      </c>
      <c r="AE11" s="17">
        <v>0.25934705689904142</v>
      </c>
      <c r="AG11" s="17">
        <v>0.13398695579369649</v>
      </c>
      <c r="AH11" s="17">
        <v>0.15947238740372691</v>
      </c>
      <c r="AJ11" s="17">
        <v>0.1125531424468014</v>
      </c>
      <c r="AK11" s="17">
        <v>0.17830094672300351</v>
      </c>
      <c r="AL11" s="17">
        <v>0.1093773951053285</v>
      </c>
      <c r="AM11" s="17">
        <v>0.140618096658888</v>
      </c>
      <c r="AN11" s="17">
        <v>0.1301493683101719</v>
      </c>
      <c r="AO11" s="17">
        <v>0.14738862988914661</v>
      </c>
      <c r="AP11" s="17">
        <v>0.14759913179836259</v>
      </c>
      <c r="AQ11" s="17">
        <v>0.14673479031454659</v>
      </c>
      <c r="AR11" s="17">
        <v>0.1181029047210921</v>
      </c>
      <c r="AS11" s="17">
        <v>0.16675135179397921</v>
      </c>
      <c r="AT11" s="17">
        <v>0.10982597579867839</v>
      </c>
      <c r="AU11" s="17">
        <v>0.14944943086297011</v>
      </c>
      <c r="AV11" s="17">
        <v>0.11499015162927261</v>
      </c>
      <c r="AX11" s="17">
        <v>0.1442171456435887</v>
      </c>
      <c r="AY11" s="17">
        <v>0.16675135179397921</v>
      </c>
      <c r="AZ11" s="17">
        <v>0.10982597579867839</v>
      </c>
      <c r="BA11" s="17">
        <v>0.14944943086297011</v>
      </c>
      <c r="BC11" s="17">
        <v>0.1379290718620565</v>
      </c>
      <c r="BD11" s="17">
        <v>5.670928655654478E-2</v>
      </c>
      <c r="BE11" s="17">
        <v>0.12912252780949221</v>
      </c>
      <c r="BF11" s="17">
        <v>0.16005328467387189</v>
      </c>
      <c r="BG11" s="17">
        <v>9.1357116511341208E-2</v>
      </c>
      <c r="BH11" s="17">
        <v>8.2728294947965575E-2</v>
      </c>
      <c r="BI11" s="17">
        <v>9.5557095582856327E-2</v>
      </c>
      <c r="BJ11" s="17">
        <v>0.14098644718526529</v>
      </c>
      <c r="BK11" s="17">
        <v>0.1334759657914889</v>
      </c>
      <c r="BL11" s="17">
        <v>0.15528898564746041</v>
      </c>
      <c r="BM11" s="17">
        <v>0.12737908338732201</v>
      </c>
      <c r="BN11" s="17">
        <v>0.19152464274514819</v>
      </c>
      <c r="BP11" s="17">
        <v>0.1534836338146689</v>
      </c>
      <c r="BQ11" s="17">
        <v>0.13356223879215071</v>
      </c>
      <c r="BR11" s="17">
        <v>0.196097935011769</v>
      </c>
      <c r="BS11" s="17">
        <v>0.14880981169308821</v>
      </c>
      <c r="BT11" s="17">
        <v>9.4186046495422643E-2</v>
      </c>
      <c r="BU11" s="17">
        <v>0.1744765537459193</v>
      </c>
      <c r="BV11" s="17">
        <v>0.121207627865176</v>
      </c>
      <c r="BW11" s="17">
        <v>0.14744009687398821</v>
      </c>
      <c r="BX11" s="17">
        <v>0.11929213621116221</v>
      </c>
      <c r="BY11" s="17">
        <v>0.14321080943250589</v>
      </c>
    </row>
    <row r="12" spans="2:79" ht="18.95" customHeight="1">
      <c r="B12" s="19" t="s">
        <v>187</v>
      </c>
      <c r="C12" s="17">
        <v>0.17983332285774509</v>
      </c>
      <c r="D12" s="17">
        <v>0.16773269375612329</v>
      </c>
      <c r="E12" s="17">
        <v>0.21970521700101661</v>
      </c>
      <c r="F12" s="17">
        <v>0.17633189034512459</v>
      </c>
      <c r="H12" s="17">
        <v>0.25073964879242411</v>
      </c>
      <c r="I12" s="17">
        <v>0.23753683645507459</v>
      </c>
      <c r="J12" s="17">
        <v>0.10985961374565791</v>
      </c>
      <c r="K12" s="17">
        <v>0.21959692990053181</v>
      </c>
      <c r="L12" s="17">
        <v>0.21773924399406919</v>
      </c>
      <c r="M12" s="17">
        <v>0.15999990244852841</v>
      </c>
      <c r="N12" s="17">
        <v>0.16160679527116381</v>
      </c>
      <c r="O12" s="17">
        <v>0.19714524994234209</v>
      </c>
      <c r="P12" s="17">
        <v>0.2307942228490816</v>
      </c>
      <c r="Q12" s="17">
        <v>0.15559117733505651</v>
      </c>
      <c r="R12" s="17">
        <v>0.12511014040503379</v>
      </c>
      <c r="S12" s="17">
        <v>0.12880296565112559</v>
      </c>
      <c r="U12" s="17">
        <v>0.1407071760256956</v>
      </c>
      <c r="V12" s="17">
        <v>0.26134675839686261</v>
      </c>
      <c r="W12" s="17">
        <v>0.19755143778612341</v>
      </c>
      <c r="X12" s="17">
        <v>0.29842135675037362</v>
      </c>
      <c r="Y12" s="17">
        <v>0.19125906225330641</v>
      </c>
      <c r="Z12" s="17">
        <v>0.13695873226415889</v>
      </c>
      <c r="AA12" s="17">
        <v>0.14271660988285809</v>
      </c>
      <c r="AB12" s="17">
        <v>0.14849892530989189</v>
      </c>
      <c r="AC12" s="17">
        <v>0.16164157595951559</v>
      </c>
      <c r="AD12" s="17">
        <v>0.1652713918129762</v>
      </c>
      <c r="AE12" s="17">
        <v>0.21950501774343339</v>
      </c>
      <c r="AG12" s="17">
        <v>0.15727085020229131</v>
      </c>
      <c r="AH12" s="17">
        <v>0.1974584260760274</v>
      </c>
      <c r="AJ12" s="17">
        <v>0.13267522085745451</v>
      </c>
      <c r="AK12" s="17">
        <v>0.20126671739687271</v>
      </c>
      <c r="AL12" s="17">
        <v>0.16801568485932231</v>
      </c>
      <c r="AM12" s="17">
        <v>0.17049517197539879</v>
      </c>
      <c r="AN12" s="17">
        <v>0.20821791484788121</v>
      </c>
      <c r="AO12" s="17">
        <v>0.18701830863470001</v>
      </c>
      <c r="AP12" s="17">
        <v>0.20653259390150611</v>
      </c>
      <c r="AQ12" s="17">
        <v>0.16109058702736059</v>
      </c>
      <c r="AR12" s="17">
        <v>0.17446094458640921</v>
      </c>
      <c r="AS12" s="17">
        <v>0.14882239526714161</v>
      </c>
      <c r="AT12" s="17">
        <v>0.19112165155001229</v>
      </c>
      <c r="AU12" s="17">
        <v>0.14556687798102491</v>
      </c>
      <c r="AV12" s="17">
        <v>9.1850876808606652E-2</v>
      </c>
      <c r="AX12" s="17">
        <v>0.18066964903534549</v>
      </c>
      <c r="AY12" s="17">
        <v>0.14882239526714161</v>
      </c>
      <c r="AZ12" s="17">
        <v>0.19112165155001229</v>
      </c>
      <c r="BA12" s="17">
        <v>0.14556687798102491</v>
      </c>
      <c r="BC12" s="17">
        <v>0.21719301888952769</v>
      </c>
      <c r="BD12" s="17">
        <v>0.2978228522136267</v>
      </c>
      <c r="BE12" s="17">
        <v>0.2280123863432984</v>
      </c>
      <c r="BF12" s="17">
        <v>0.16680515928801659</v>
      </c>
      <c r="BG12" s="17">
        <v>0.34032120433927332</v>
      </c>
      <c r="BH12" s="17">
        <v>0.1577978544810347</v>
      </c>
      <c r="BI12" s="17">
        <v>0.22302931465767861</v>
      </c>
      <c r="BJ12" s="17">
        <v>0.20250880533409299</v>
      </c>
      <c r="BK12" s="17">
        <v>0.20316257331334769</v>
      </c>
      <c r="BL12" s="17">
        <v>0.22961117558631081</v>
      </c>
      <c r="BM12" s="17">
        <v>0.1581643399935807</v>
      </c>
      <c r="BN12" s="17">
        <v>0.18008075758182851</v>
      </c>
      <c r="BP12" s="17">
        <v>0.16833970606408019</v>
      </c>
      <c r="BQ12" s="17">
        <v>0.1708898208727733</v>
      </c>
      <c r="BR12" s="17">
        <v>0.16874522091900659</v>
      </c>
      <c r="BS12" s="17">
        <v>0.20840061438790619</v>
      </c>
      <c r="BT12" s="17">
        <v>0.1015144795351189</v>
      </c>
      <c r="BU12" s="17">
        <v>0.1744369363664211</v>
      </c>
      <c r="BV12" s="17">
        <v>0.2329317837844623</v>
      </c>
      <c r="BW12" s="17">
        <v>0.19500545649477519</v>
      </c>
      <c r="BX12" s="17">
        <v>0.16274270242071709</v>
      </c>
      <c r="BY12" s="17">
        <v>0.1684741384724909</v>
      </c>
    </row>
    <row r="13" spans="2:79" ht="18.95" customHeight="1">
      <c r="B13" s="19" t="s">
        <v>188</v>
      </c>
      <c r="C13" s="17">
        <v>5.8662184605037207E-2</v>
      </c>
      <c r="D13" s="17">
        <v>5.5072577560740431E-2</v>
      </c>
      <c r="E13" s="17">
        <v>5.514737799454078E-2</v>
      </c>
      <c r="F13" s="17">
        <v>0.11929457077375349</v>
      </c>
      <c r="H13" s="17">
        <v>9.8116076994681403E-2</v>
      </c>
      <c r="I13" s="17">
        <v>7.4275083951232543E-2</v>
      </c>
      <c r="J13" s="17">
        <v>3.8763125966152071E-2</v>
      </c>
      <c r="K13" s="17">
        <v>4.7444313676976477E-2</v>
      </c>
      <c r="L13" s="17">
        <v>7.4793544131617387E-2</v>
      </c>
      <c r="M13" s="17">
        <v>6.0755066645201458E-2</v>
      </c>
      <c r="N13" s="17">
        <v>6.0307987880726922E-2</v>
      </c>
      <c r="O13" s="17">
        <v>7.1128152801523598E-2</v>
      </c>
      <c r="P13" s="17">
        <v>5.0699892939580479E-2</v>
      </c>
      <c r="Q13" s="17">
        <v>5.0709592186662322E-2</v>
      </c>
      <c r="R13" s="17">
        <v>4.2754273340471848E-2</v>
      </c>
      <c r="S13" s="17">
        <v>4.2248456057517127E-2</v>
      </c>
      <c r="U13" s="17">
        <v>6.6488960255949303E-2</v>
      </c>
      <c r="V13" s="17">
        <v>5.4323767917994002E-2</v>
      </c>
      <c r="W13" s="17">
        <v>7.2515606990880485E-2</v>
      </c>
      <c r="X13" s="17">
        <v>2.687640386242951E-2</v>
      </c>
      <c r="Y13" s="17">
        <v>7.2316346132276443E-2</v>
      </c>
      <c r="Z13" s="17">
        <v>8.1295866579944268E-2</v>
      </c>
      <c r="AA13" s="17">
        <v>6.650744639648741E-2</v>
      </c>
      <c r="AB13" s="17">
        <v>4.9374510614846913E-2</v>
      </c>
      <c r="AC13" s="17">
        <v>4.231792350442224E-2</v>
      </c>
      <c r="AD13" s="17">
        <v>5.6821524866406091E-2</v>
      </c>
      <c r="AE13" s="17">
        <v>0.13592362588103429</v>
      </c>
      <c r="AG13" s="17">
        <v>4.8343950603492683E-2</v>
      </c>
      <c r="AH13" s="17">
        <v>6.6722468692014383E-2</v>
      </c>
      <c r="AJ13" s="17">
        <v>6.2057497682152671E-2</v>
      </c>
      <c r="AK13" s="17">
        <v>6.1311208993792589E-2</v>
      </c>
      <c r="AL13" s="17">
        <v>6.0240552040932593E-2</v>
      </c>
      <c r="AM13" s="17">
        <v>4.8593377061285289E-2</v>
      </c>
      <c r="AN13" s="17">
        <v>3.6526082197403602E-2</v>
      </c>
      <c r="AO13" s="17">
        <v>3.9720914082757373E-2</v>
      </c>
      <c r="AP13" s="17">
        <v>5.4121298024997967E-2</v>
      </c>
      <c r="AQ13" s="17">
        <v>6.0613653028208959E-2</v>
      </c>
      <c r="AR13" s="17">
        <v>6.4020686840783769E-2</v>
      </c>
      <c r="AS13" s="17">
        <v>7.5608748079551173E-3</v>
      </c>
      <c r="AT13" s="17">
        <v>5.3685175367319211E-2</v>
      </c>
      <c r="AU13" s="17">
        <v>5.5674980498878701E-2</v>
      </c>
      <c r="AV13" s="17">
        <v>2.149239625110836E-2</v>
      </c>
      <c r="AX13" s="17">
        <v>5.9148992989463481E-2</v>
      </c>
      <c r="AY13" s="17">
        <v>7.5608748079551173E-3</v>
      </c>
      <c r="AZ13" s="17">
        <v>5.3685175367319211E-2</v>
      </c>
      <c r="BA13" s="17">
        <v>5.5674980498878701E-2</v>
      </c>
      <c r="BC13" s="17">
        <v>5.2166188314259732E-2</v>
      </c>
      <c r="BD13" s="17">
        <v>0.1109497602159861</v>
      </c>
      <c r="BE13" s="17">
        <v>5.1531879673024569E-2</v>
      </c>
      <c r="BF13" s="17">
        <v>6.403686326922281E-2</v>
      </c>
      <c r="BG13" s="17">
        <v>6.8119067925038052E-2</v>
      </c>
      <c r="BH13" s="17">
        <v>4.8579209236535137E-2</v>
      </c>
      <c r="BI13" s="17">
        <v>7.6409089715566855E-2</v>
      </c>
      <c r="BJ13" s="17">
        <v>5.5086994621004283E-2</v>
      </c>
      <c r="BK13" s="17">
        <v>6.9187525459300236E-2</v>
      </c>
      <c r="BL13" s="17">
        <v>3.5460264711307012E-2</v>
      </c>
      <c r="BM13" s="17">
        <v>5.7995174345768882E-2</v>
      </c>
      <c r="BN13" s="17">
        <v>6.2426246848013477E-2</v>
      </c>
      <c r="BP13" s="17">
        <v>4.7699780695978931E-2</v>
      </c>
      <c r="BQ13" s="17">
        <v>3.0102560580185012E-2</v>
      </c>
      <c r="BR13" s="17">
        <v>5.370849825387615E-2</v>
      </c>
      <c r="BS13" s="17">
        <v>5.4611182194888162E-2</v>
      </c>
      <c r="BT13" s="17">
        <v>2.642949653900388E-2</v>
      </c>
      <c r="BU13" s="17">
        <v>6.7841671982961593E-2</v>
      </c>
      <c r="BV13" s="17">
        <v>4.6972116369074238E-2</v>
      </c>
      <c r="BW13" s="17">
        <v>4.2110326970770648E-2</v>
      </c>
      <c r="BX13" s="17">
        <v>0.131207686283592</v>
      </c>
      <c r="BY13" s="17">
        <v>7.9958193205796446E-2</v>
      </c>
    </row>
    <row r="15" spans="2:79">
      <c r="B15" t="s">
        <v>418</v>
      </c>
    </row>
    <row r="16" spans="2:79">
      <c r="B16" t="s">
        <v>9</v>
      </c>
    </row>
    <row r="18" spans="2:2">
      <c r="B18" s="5" t="str">
        <f>HYPERLINK("#Contents!A1", "Return to Contents")</f>
        <v>Return to Contents</v>
      </c>
    </row>
  </sheetData>
  <mergeCells count="9">
    <mergeCell ref="AX5:BA5"/>
    <mergeCell ref="D5:F5"/>
    <mergeCell ref="D2:CA2"/>
    <mergeCell ref="AJ5:AV5"/>
    <mergeCell ref="H5:S5"/>
    <mergeCell ref="BP5:BY5"/>
    <mergeCell ref="U5:AE5"/>
    <mergeCell ref="BC5:BN5"/>
    <mergeCell ref="AG5:AH5"/>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4B8A3C-402E-415B-A6C5-DE60850F17BD}"/>
</file>

<file path=customXml/itemProps2.xml><?xml version="1.0" encoding="utf-8"?>
<ds:datastoreItem xmlns:ds="http://schemas.openxmlformats.org/officeDocument/2006/customXml" ds:itemID="{E19A3CCB-B210-4C79-84D7-D485D8BD12CF}"/>
</file>

<file path=customXml/itemProps3.xml><?xml version="1.0" encoding="utf-8"?>
<ds:datastoreItem xmlns:ds="http://schemas.openxmlformats.org/officeDocument/2006/customXml" ds:itemID="{2A877E5E-0D32-4394-9A4C-FD702F88D0A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2026-06-08T14:08:31Z</dcterms:created>
  <dcterms:modified xsi:type="dcterms:W3CDTF">2026-09-25T09:26:42Z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MediaServiceImageTags">
    <vt:lpwstr/>
  </property>
</Properties>
</file>